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<sst xmlns="http://schemas.openxmlformats.org/spreadsheetml/2006/main" count="59237" uniqueCount="13794">
  <si>
    <t>Công ty tổ hợp cơ khí</t>
  </si>
  <si>
    <t>Địa chỉ:  Thaco Chu Lai</t>
  </si>
  <si>
    <t>Hotline: + 090 180 64 11</t>
  </si>
  <si>
    <t>BÁO CÁO SẢN XUẤT</t>
  </si>
  <si>
    <t>Ngày in biểu: Thứ bảy,12/11/2022 13:11:18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</si>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</sst>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81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>
        <f>13345</f>
      </c>
      <c r="B13353" s="5" t="s">
        <v>12328</v>
      </c>
      <c r="C13353" s="5" t="s">
        <v>11</v>
      </c>
      <c r="D13353" s="5" t="s">
        <v>12</v>
      </c>
      <c r="E13353" s="5" t="s">
        <v>2272</v>
      </c>
    </row>
    <row r="13354" spans="1:5" x14ac:dyDescent="0.25">
      <c r="A13354" s="5">
        <f>13346</f>
      </c>
      <c r="B13354" s="5" t="s">
        <v>12329</v>
      </c>
      <c r="C13354" s="5" t="s">
        <v>11</v>
      </c>
      <c r="D13354" s="5" t="s">
        <v>12</v>
      </c>
      <c r="E13354" s="5" t="s">
        <v>2272</v>
      </c>
    </row>
    <row r="13355" spans="1:5" x14ac:dyDescent="0.25">
      <c r="A13355" s="5">
        <f>13347</f>
      </c>
      <c r="B13355" s="5" t="s">
        <v>12330</v>
      </c>
      <c r="C13355" s="5" t="s">
        <v>11</v>
      </c>
      <c r="D13355" s="5" t="s">
        <v>12</v>
      </c>
      <c r="E13355" s="5" t="s">
        <v>2272</v>
      </c>
    </row>
    <row r="13356" spans="1:5" x14ac:dyDescent="0.25">
      <c r="A13356" s="5">
        <f>13348</f>
      </c>
      <c r="B13356" s="5" t="s">
        <v>12331</v>
      </c>
      <c r="C13356" s="5" t="s">
        <v>11</v>
      </c>
      <c r="D13356" s="5" t="s">
        <v>12</v>
      </c>
      <c r="E13356" s="5" t="s">
        <v>2272</v>
      </c>
    </row>
    <row r="13357" spans="1:5" x14ac:dyDescent="0.25">
      <c r="A13357" s="5">
        <f>13349</f>
      </c>
      <c r="B13357" s="5" t="s">
        <v>12332</v>
      </c>
      <c r="C13357" s="5" t="s">
        <v>11</v>
      </c>
      <c r="D13357" s="5" t="s">
        <v>12</v>
      </c>
      <c r="E13357" s="5" t="s">
        <v>2272</v>
      </c>
    </row>
    <row r="13358" spans="1:5" x14ac:dyDescent="0.25">
      <c r="A13358" s="5">
        <f>13350</f>
      </c>
      <c r="B13358" s="5" t="s">
        <v>12333</v>
      </c>
      <c r="C13358" s="5" t="s">
        <v>11</v>
      </c>
      <c r="D13358" s="5" t="s">
        <v>12</v>
      </c>
      <c r="E13358" s="5" t="s">
        <v>2272</v>
      </c>
    </row>
    <row r="13359" spans="1:5" x14ac:dyDescent="0.25">
      <c r="A13359" s="5">
        <f>13351</f>
      </c>
      <c r="B13359" s="5" t="s">
        <v>12334</v>
      </c>
      <c r="C13359" s="5" t="s">
        <v>11</v>
      </c>
      <c r="D13359" s="5" t="s">
        <v>12</v>
      </c>
      <c r="E13359" s="5" t="s">
        <v>2272</v>
      </c>
    </row>
    <row r="13360" spans="1:5" x14ac:dyDescent="0.25">
      <c r="A13360" s="5">
        <f>13352</f>
      </c>
      <c r="B13360" s="5" t="s">
        <v>12335</v>
      </c>
      <c r="C13360" s="5" t="s">
        <v>11</v>
      </c>
      <c r="D13360" s="5" t="s">
        <v>12</v>
      </c>
      <c r="E13360" s="5" t="s">
        <v>2272</v>
      </c>
    </row>
    <row r="13361" spans="1:5" x14ac:dyDescent="0.25">
      <c r="A13361" s="5">
        <f>13353</f>
      </c>
      <c r="B13361" s="5" t="s">
        <v>12336</v>
      </c>
      <c r="C13361" s="5" t="s">
        <v>11</v>
      </c>
      <c r="D13361" s="5" t="s">
        <v>12</v>
      </c>
      <c r="E13361" s="5" t="s">
        <v>2272</v>
      </c>
    </row>
    <row r="13362" spans="1:5" x14ac:dyDescent="0.25">
      <c r="A13362" s="5">
        <f>13354</f>
      </c>
      <c r="B13362" s="5" t="s">
        <v>12337</v>
      </c>
      <c r="C13362" s="5" t="s">
        <v>11</v>
      </c>
      <c r="D13362" s="5" t="s">
        <v>12</v>
      </c>
      <c r="E13362" s="5" t="s">
        <v>2272</v>
      </c>
    </row>
    <row r="13363" spans="1:5" x14ac:dyDescent="0.25">
      <c r="A13363" s="5">
        <f>13355</f>
      </c>
      <c r="B13363" s="5" t="s">
        <v>12338</v>
      </c>
      <c r="C13363" s="5" t="s">
        <v>11</v>
      </c>
      <c r="D13363" s="5" t="s">
        <v>12</v>
      </c>
      <c r="E13363" s="5" t="s">
        <v>2272</v>
      </c>
    </row>
    <row r="13364" spans="1:5" x14ac:dyDescent="0.25">
      <c r="A13364" s="5">
        <f>13356</f>
      </c>
      <c r="B13364" s="5" t="s">
        <v>12339</v>
      </c>
      <c r="C13364" s="5" t="s">
        <v>11</v>
      </c>
      <c r="D13364" s="5" t="s">
        <v>12</v>
      </c>
      <c r="E13364" s="5" t="s">
        <v>2272</v>
      </c>
    </row>
    <row r="13365" spans="1:5" x14ac:dyDescent="0.25">
      <c r="A13365" s="5">
        <f>13357</f>
      </c>
      <c r="B13365" s="5" t="s">
        <v>12340</v>
      </c>
      <c r="C13365" s="5" t="s">
        <v>11</v>
      </c>
      <c r="D13365" s="5" t="s">
        <v>12</v>
      </c>
      <c r="E13365" s="5" t="s">
        <v>2272</v>
      </c>
    </row>
    <row r="13366" spans="1:5" x14ac:dyDescent="0.25">
      <c r="A13366" s="5">
        <f>13358</f>
      </c>
      <c r="B13366" s="5" t="s">
        <v>12341</v>
      </c>
      <c r="C13366" s="5" t="s">
        <v>11</v>
      </c>
      <c r="D13366" s="5" t="s">
        <v>12</v>
      </c>
      <c r="E13366" s="5" t="s">
        <v>2272</v>
      </c>
    </row>
    <row r="13367" spans="1:5" x14ac:dyDescent="0.25">
      <c r="A13367" s="5">
        <f>13359</f>
      </c>
      <c r="B13367" s="5" t="s">
        <v>12342</v>
      </c>
      <c r="C13367" s="5" t="s">
        <v>11</v>
      </c>
      <c r="D13367" s="5" t="s">
        <v>12</v>
      </c>
      <c r="E13367" s="5" t="s">
        <v>2272</v>
      </c>
    </row>
    <row r="13368" spans="1:5" x14ac:dyDescent="0.25">
      <c r="A13368" s="5">
        <f>13360</f>
      </c>
      <c r="B13368" s="5" t="s">
        <v>12343</v>
      </c>
      <c r="C13368" s="5" t="s">
        <v>11</v>
      </c>
      <c r="D13368" s="5" t="s">
        <v>12</v>
      </c>
      <c r="E13368" s="5" t="s">
        <v>2272</v>
      </c>
    </row>
    <row r="13369" spans="1:5" x14ac:dyDescent="0.25">
      <c r="A13369" s="5">
        <f>13361</f>
      </c>
      <c r="B13369" s="5" t="s">
        <v>12344</v>
      </c>
      <c r="C13369" s="5" t="s">
        <v>11</v>
      </c>
      <c r="D13369" s="5" t="s">
        <v>12</v>
      </c>
      <c r="E13369" s="5" t="s">
        <v>2272</v>
      </c>
    </row>
    <row r="13370" spans="1:5" x14ac:dyDescent="0.25">
      <c r="A13370" s="5">
        <f>13362</f>
      </c>
      <c r="B13370" s="5" t="s">
        <v>12345</v>
      </c>
      <c r="C13370" s="5" t="s">
        <v>11</v>
      </c>
      <c r="D13370" s="5" t="s">
        <v>12</v>
      </c>
      <c r="E13370" s="5" t="s">
        <v>2272</v>
      </c>
    </row>
    <row r="13371" spans="1:5" x14ac:dyDescent="0.25">
      <c r="A13371" s="5">
        <f>13363</f>
      </c>
      <c r="B13371" s="5" t="s">
        <v>12346</v>
      </c>
      <c r="C13371" s="5" t="s">
        <v>11</v>
      </c>
      <c r="D13371" s="5" t="s">
        <v>12</v>
      </c>
      <c r="E13371" s="5" t="s">
        <v>2272</v>
      </c>
    </row>
    <row r="13372" spans="1:5" x14ac:dyDescent="0.25">
      <c r="A13372" s="5">
        <f>13364</f>
      </c>
      <c r="B13372" s="5" t="s">
        <v>12347</v>
      </c>
      <c r="C13372" s="5" t="s">
        <v>11</v>
      </c>
      <c r="D13372" s="5" t="s">
        <v>12</v>
      </c>
      <c r="E13372" s="5" t="s">
        <v>2272</v>
      </c>
    </row>
    <row r="13373" spans="1:5" x14ac:dyDescent="0.25">
      <c r="A13373" s="5">
        <f>13365</f>
      </c>
      <c r="B13373" s="5" t="s">
        <v>12348</v>
      </c>
      <c r="C13373" s="5" t="s">
        <v>11</v>
      </c>
      <c r="D13373" s="5" t="s">
        <v>12</v>
      </c>
      <c r="E13373" s="5" t="s">
        <v>2272</v>
      </c>
    </row>
    <row r="13374" spans="1:5" x14ac:dyDescent="0.25">
      <c r="A13374" s="5">
        <f>13366</f>
      </c>
      <c r="B13374" s="5" t="s">
        <v>12349</v>
      </c>
      <c r="C13374" s="5" t="s">
        <v>11</v>
      </c>
      <c r="D13374" s="5" t="s">
        <v>12</v>
      </c>
      <c r="E13374" s="5" t="s">
        <v>2272</v>
      </c>
    </row>
    <row r="13375" spans="1:5" x14ac:dyDescent="0.25">
      <c r="A13375" s="5">
        <f>13367</f>
      </c>
      <c r="B13375" s="5" t="s">
        <v>12350</v>
      </c>
      <c r="C13375" s="5" t="s">
        <v>11</v>
      </c>
      <c r="D13375" s="5" t="s">
        <v>12</v>
      </c>
      <c r="E13375" s="5" t="s">
        <v>2272</v>
      </c>
    </row>
    <row r="13376" spans="1:5" x14ac:dyDescent="0.25">
      <c r="A13376" s="5">
        <f>13368</f>
      </c>
      <c r="B13376" s="5" t="s">
        <v>12351</v>
      </c>
      <c r="C13376" s="5" t="s">
        <v>11</v>
      </c>
      <c r="D13376" s="5" t="s">
        <v>12</v>
      </c>
      <c r="E13376" s="5" t="s">
        <v>2272</v>
      </c>
    </row>
    <row r="13377" spans="1:5" x14ac:dyDescent="0.25">
      <c r="A13377" s="5">
        <f>13369</f>
      </c>
      <c r="B13377" s="5" t="s">
        <v>12352</v>
      </c>
      <c r="C13377" s="5" t="s">
        <v>11</v>
      </c>
      <c r="D13377" s="5" t="s">
        <v>12</v>
      </c>
      <c r="E13377" s="5" t="s">
        <v>2272</v>
      </c>
    </row>
    <row r="13378" spans="1:5" x14ac:dyDescent="0.25">
      <c r="A13378" s="5">
        <f>13370</f>
      </c>
      <c r="B13378" s="5" t="s">
        <v>12353</v>
      </c>
      <c r="C13378" s="5" t="s">
        <v>11</v>
      </c>
      <c r="D13378" s="5" t="s">
        <v>12</v>
      </c>
      <c r="E13378" s="5" t="s">
        <v>2272</v>
      </c>
    </row>
    <row r="13379" spans="1:5" x14ac:dyDescent="0.25">
      <c r="A13379" s="5">
        <f>13371</f>
      </c>
      <c r="B13379" s="5" t="s">
        <v>12354</v>
      </c>
      <c r="C13379" s="5" t="s">
        <v>11</v>
      </c>
      <c r="D13379" s="5" t="s">
        <v>12</v>
      </c>
      <c r="E13379" s="5" t="s">
        <v>2272</v>
      </c>
    </row>
    <row r="13380" spans="1:5" x14ac:dyDescent="0.25">
      <c r="A13380" s="5">
        <f>13372</f>
      </c>
      <c r="B13380" s="5" t="s">
        <v>12355</v>
      </c>
      <c r="C13380" s="5" t="s">
        <v>11</v>
      </c>
      <c r="D13380" s="5" t="s">
        <v>12</v>
      </c>
      <c r="E13380" s="5" t="s">
        <v>2272</v>
      </c>
    </row>
    <row r="13381" spans="1:5" x14ac:dyDescent="0.25">
      <c r="A13381" s="5">
        <f>13373</f>
      </c>
      <c r="B13381" s="5" t="s">
        <v>12356</v>
      </c>
      <c r="C13381" s="5" t="s">
        <v>11</v>
      </c>
      <c r="D13381" s="5" t="s">
        <v>12</v>
      </c>
      <c r="E13381" s="5" t="s">
        <v>2272</v>
      </c>
    </row>
    <row r="13382" spans="1:5" x14ac:dyDescent="0.25">
      <c r="A13382" s="5">
        <f>13374</f>
      </c>
      <c r="B13382" s="5" t="s">
        <v>12357</v>
      </c>
      <c r="C13382" s="5" t="s">
        <v>11</v>
      </c>
      <c r="D13382" s="5" t="s">
        <v>12</v>
      </c>
      <c r="E13382" s="5" t="s">
        <v>2272</v>
      </c>
    </row>
    <row r="13383" spans="1:5" x14ac:dyDescent="0.25">
      <c r="A13383" s="5">
        <f>13375</f>
      </c>
      <c r="B13383" s="5" t="s">
        <v>12358</v>
      </c>
      <c r="C13383" s="5" t="s">
        <v>11</v>
      </c>
      <c r="D13383" s="5" t="s">
        <v>12</v>
      </c>
      <c r="E13383" s="5" t="s">
        <v>2272</v>
      </c>
    </row>
    <row r="13384" spans="1:5" x14ac:dyDescent="0.25">
      <c r="A13384" s="5">
        <f>13376</f>
      </c>
      <c r="B13384" s="5" t="s">
        <v>12359</v>
      </c>
      <c r="C13384" s="5" t="s">
        <v>11</v>
      </c>
      <c r="D13384" s="5" t="s">
        <v>12</v>
      </c>
      <c r="E13384" s="5" t="s">
        <v>2272</v>
      </c>
    </row>
    <row r="13385" spans="1:5" x14ac:dyDescent="0.25">
      <c r="A13385" s="5">
        <f>13377</f>
      </c>
      <c r="B13385" s="5" t="s">
        <v>12360</v>
      </c>
      <c r="C13385" s="5" t="s">
        <v>11</v>
      </c>
      <c r="D13385" s="5" t="s">
        <v>12</v>
      </c>
      <c r="E13385" s="5" t="s">
        <v>2272</v>
      </c>
    </row>
    <row r="13386" spans="1:5" x14ac:dyDescent="0.25">
      <c r="A13386" s="5">
        <f>13378</f>
      </c>
      <c r="B13386" s="5" t="s">
        <v>12361</v>
      </c>
      <c r="C13386" s="5" t="s">
        <v>11</v>
      </c>
      <c r="D13386" s="5" t="s">
        <v>12</v>
      </c>
      <c r="E13386" s="5" t="s">
        <v>2272</v>
      </c>
    </row>
    <row r="13387" spans="1:5" x14ac:dyDescent="0.25">
      <c r="A13387" s="5">
        <f>13379</f>
      </c>
      <c r="B13387" s="5" t="s">
        <v>12362</v>
      </c>
      <c r="C13387" s="5" t="s">
        <v>11</v>
      </c>
      <c r="D13387" s="5" t="s">
        <v>12</v>
      </c>
      <c r="E13387" s="5" t="s">
        <v>2272</v>
      </c>
    </row>
    <row r="13388" spans="1:5" x14ac:dyDescent="0.25">
      <c r="A13388" s="5">
        <f>13380</f>
      </c>
      <c r="B13388" s="5" t="s">
        <v>12363</v>
      </c>
      <c r="C13388" s="5" t="s">
        <v>11</v>
      </c>
      <c r="D13388" s="5" t="s">
        <v>12</v>
      </c>
      <c r="E13388" s="5" t="s">
        <v>2272</v>
      </c>
    </row>
    <row r="13389" spans="1:5" x14ac:dyDescent="0.25">
      <c r="A13389" s="5">
        <f>13381</f>
      </c>
      <c r="B13389" s="5" t="s">
        <v>12364</v>
      </c>
      <c r="C13389" s="5" t="s">
        <v>11</v>
      </c>
      <c r="D13389" s="5" t="s">
        <v>12</v>
      </c>
      <c r="E13389" s="5" t="s">
        <v>2272</v>
      </c>
    </row>
    <row r="13390" spans="1:5" x14ac:dyDescent="0.25">
      <c r="A13390" s="5">
        <f>13382</f>
      </c>
      <c r="B13390" s="5" t="s">
        <v>12365</v>
      </c>
      <c r="C13390" s="5" t="s">
        <v>11</v>
      </c>
      <c r="D13390" s="5" t="s">
        <v>12</v>
      </c>
      <c r="E13390" s="5" t="s">
        <v>2272</v>
      </c>
    </row>
    <row r="13391" spans="1:5" x14ac:dyDescent="0.25">
      <c r="A13391" s="5">
        <f>13383</f>
      </c>
      <c r="B13391" s="5" t="s">
        <v>12366</v>
      </c>
      <c r="C13391" s="5" t="s">
        <v>11</v>
      </c>
      <c r="D13391" s="5" t="s">
        <v>12</v>
      </c>
      <c r="E13391" s="5" t="s">
        <v>2272</v>
      </c>
    </row>
    <row r="13392" spans="1:5" x14ac:dyDescent="0.25">
      <c r="A13392" s="5">
        <f>13384</f>
      </c>
      <c r="B13392" s="5" t="s">
        <v>12367</v>
      </c>
      <c r="C13392" s="5" t="s">
        <v>11</v>
      </c>
      <c r="D13392" s="5" t="s">
        <v>12</v>
      </c>
      <c r="E13392" s="5" t="s">
        <v>2272</v>
      </c>
    </row>
    <row r="13393" spans="1:5" x14ac:dyDescent="0.25">
      <c r="A13393" s="5">
        <f>13385</f>
      </c>
      <c r="B13393" s="5" t="s">
        <v>12368</v>
      </c>
      <c r="C13393" s="5" t="s">
        <v>11</v>
      </c>
      <c r="D13393" s="5" t="s">
        <v>12</v>
      </c>
      <c r="E13393" s="5" t="s">
        <v>2272</v>
      </c>
    </row>
    <row r="13394" spans="1:5" x14ac:dyDescent="0.25">
      <c r="A13394" s="5">
        <f>13386</f>
      </c>
      <c r="B13394" s="5" t="s">
        <v>12369</v>
      </c>
      <c r="C13394" s="5" t="s">
        <v>11</v>
      </c>
      <c r="D13394" s="5" t="s">
        <v>12</v>
      </c>
      <c r="E13394" s="5" t="s">
        <v>2272</v>
      </c>
    </row>
    <row r="13395" spans="1:5" x14ac:dyDescent="0.25">
      <c r="A13395" s="5">
        <f>13387</f>
      </c>
      <c r="B13395" s="5" t="s">
        <v>12370</v>
      </c>
      <c r="C13395" s="5" t="s">
        <v>11</v>
      </c>
      <c r="D13395" s="5" t="s">
        <v>12</v>
      </c>
      <c r="E13395" s="5" t="s">
        <v>2272</v>
      </c>
    </row>
    <row r="13396" spans="1:5" x14ac:dyDescent="0.25">
      <c r="A13396" s="5">
        <f>13388</f>
      </c>
      <c r="B13396" s="5" t="s">
        <v>12371</v>
      </c>
      <c r="C13396" s="5" t="s">
        <v>11</v>
      </c>
      <c r="D13396" s="5" t="s">
        <v>12</v>
      </c>
      <c r="E13396" s="5" t="s">
        <v>2272</v>
      </c>
    </row>
    <row r="13397" spans="1:5" x14ac:dyDescent="0.25">
      <c r="A13397" s="5">
        <f>13389</f>
      </c>
      <c r="B13397" s="5" t="s">
        <v>12372</v>
      </c>
      <c r="C13397" s="5" t="s">
        <v>11</v>
      </c>
      <c r="D13397" s="5" t="s">
        <v>12</v>
      </c>
      <c r="E13397" s="5" t="s">
        <v>2272</v>
      </c>
    </row>
    <row r="13398" spans="1:5" x14ac:dyDescent="0.25">
      <c r="A13398" s="5">
        <f>13390</f>
      </c>
      <c r="B13398" s="5" t="s">
        <v>12373</v>
      </c>
      <c r="C13398" s="5" t="s">
        <v>11</v>
      </c>
      <c r="D13398" s="5" t="s">
        <v>12</v>
      </c>
      <c r="E13398" s="5" t="s">
        <v>2272</v>
      </c>
    </row>
    <row r="13399" spans="1:5" x14ac:dyDescent="0.25">
      <c r="A13399" s="5">
        <f>13391</f>
      </c>
      <c r="B13399" s="5" t="s">
        <v>12374</v>
      </c>
      <c r="C13399" s="5" t="s">
        <v>11</v>
      </c>
      <c r="D13399" s="5" t="s">
        <v>12</v>
      </c>
      <c r="E13399" s="5" t="s">
        <v>2272</v>
      </c>
    </row>
    <row r="13400" spans="1:5" x14ac:dyDescent="0.25">
      <c r="A13400" s="5">
        <f>13392</f>
      </c>
      <c r="B13400" s="5" t="s">
        <v>12375</v>
      </c>
      <c r="C13400" s="5" t="s">
        <v>11</v>
      </c>
      <c r="D13400" s="5" t="s">
        <v>12</v>
      </c>
      <c r="E13400" s="5" t="s">
        <v>2272</v>
      </c>
    </row>
    <row r="13401" spans="1:5" x14ac:dyDescent="0.25">
      <c r="A13401" s="5">
        <f>13393</f>
      </c>
      <c r="B13401" s="5" t="s">
        <v>12376</v>
      </c>
      <c r="C13401" s="5" t="s">
        <v>11</v>
      </c>
      <c r="D13401" s="5" t="s">
        <v>12</v>
      </c>
      <c r="E13401" s="5" t="s">
        <v>2272</v>
      </c>
    </row>
    <row r="13402" spans="1:5" x14ac:dyDescent="0.25">
      <c r="A13402" s="5">
        <f>13394</f>
      </c>
      <c r="B13402" s="5" t="s">
        <v>12377</v>
      </c>
      <c r="C13402" s="5" t="s">
        <v>11</v>
      </c>
      <c r="D13402" s="5" t="s">
        <v>12</v>
      </c>
      <c r="E13402" s="5" t="s">
        <v>2272</v>
      </c>
    </row>
    <row r="13403" spans="1:5" x14ac:dyDescent="0.25">
      <c r="A13403" s="5">
        <f>13395</f>
      </c>
      <c r="B13403" s="5" t="s">
        <v>12378</v>
      </c>
      <c r="C13403" s="5" t="s">
        <v>11</v>
      </c>
      <c r="D13403" s="5" t="s">
        <v>12</v>
      </c>
      <c r="E13403" s="5" t="s">
        <v>2272</v>
      </c>
    </row>
    <row r="13404" spans="1:5" x14ac:dyDescent="0.25">
      <c r="A13404" s="5">
        <f>13396</f>
      </c>
      <c r="B13404" s="5" t="s">
        <v>12379</v>
      </c>
      <c r="C13404" s="5" t="s">
        <v>11</v>
      </c>
      <c r="D13404" s="5" t="s">
        <v>12</v>
      </c>
      <c r="E13404" s="5" t="s">
        <v>2272</v>
      </c>
    </row>
    <row r="13405" spans="1:5" x14ac:dyDescent="0.25">
      <c r="A13405" s="5">
        <f>13397</f>
      </c>
      <c r="B13405" s="5" t="s">
        <v>12380</v>
      </c>
      <c r="C13405" s="5" t="s">
        <v>11</v>
      </c>
      <c r="D13405" s="5" t="s">
        <v>12</v>
      </c>
      <c r="E13405" s="5" t="s">
        <v>2272</v>
      </c>
    </row>
    <row r="13406" spans="1:5" x14ac:dyDescent="0.25">
      <c r="A13406" s="5">
        <f>13398</f>
      </c>
      <c r="B13406" s="5" t="s">
        <v>12381</v>
      </c>
      <c r="C13406" s="5" t="s">
        <v>11</v>
      </c>
      <c r="D13406" s="5" t="s">
        <v>12</v>
      </c>
      <c r="E13406" s="5" t="s">
        <v>2272</v>
      </c>
    </row>
    <row r="13407" spans="1:5" x14ac:dyDescent="0.25">
      <c r="A13407" s="5">
        <f>13399</f>
      </c>
      <c r="B13407" s="5" t="s">
        <v>12382</v>
      </c>
      <c r="C13407" s="5" t="s">
        <v>11</v>
      </c>
      <c r="D13407" s="5" t="s">
        <v>12</v>
      </c>
      <c r="E13407" s="5" t="s">
        <v>2272</v>
      </c>
    </row>
    <row r="13408" spans="1:5" x14ac:dyDescent="0.25">
      <c r="A13408" s="5">
        <f>13400</f>
      </c>
      <c r="B13408" s="5" t="s">
        <v>12383</v>
      </c>
      <c r="C13408" s="5" t="s">
        <v>11</v>
      </c>
      <c r="D13408" s="5" t="s">
        <v>12</v>
      </c>
      <c r="E13408" s="5" t="s">
        <v>2272</v>
      </c>
    </row>
    <row r="13409" spans="1:5" x14ac:dyDescent="0.25">
      <c r="A13409" s="5">
        <f>13401</f>
      </c>
      <c r="B13409" s="5" t="s">
        <v>12384</v>
      </c>
      <c r="C13409" s="5" t="s">
        <v>11</v>
      </c>
      <c r="D13409" s="5" t="s">
        <v>12</v>
      </c>
      <c r="E13409" s="5" t="s">
        <v>2272</v>
      </c>
    </row>
    <row r="13410" spans="1:5" x14ac:dyDescent="0.25">
      <c r="A13410" s="5">
        <f>13402</f>
      </c>
      <c r="B13410" s="5" t="s">
        <v>12385</v>
      </c>
      <c r="C13410" s="5" t="s">
        <v>11</v>
      </c>
      <c r="D13410" s="5" t="s">
        <v>12</v>
      </c>
      <c r="E13410" s="5" t="s">
        <v>2272</v>
      </c>
    </row>
    <row r="13411" spans="1:5" x14ac:dyDescent="0.25">
      <c r="A13411" s="5">
        <f>13403</f>
      </c>
      <c r="B13411" s="5" t="s">
        <v>12386</v>
      </c>
      <c r="C13411" s="5" t="s">
        <v>11</v>
      </c>
      <c r="D13411" s="5" t="s">
        <v>12</v>
      </c>
      <c r="E13411" s="5" t="s">
        <v>2272</v>
      </c>
    </row>
    <row r="13412" spans="1:5" x14ac:dyDescent="0.25">
      <c r="A13412" s="5">
        <f>13404</f>
      </c>
      <c r="B13412" s="5" t="s">
        <v>12387</v>
      </c>
      <c r="C13412" s="5" t="s">
        <v>11</v>
      </c>
      <c r="D13412" s="5" t="s">
        <v>12</v>
      </c>
      <c r="E13412" s="5" t="s">
        <v>2272</v>
      </c>
    </row>
    <row r="13413" spans="1:5" x14ac:dyDescent="0.25">
      <c r="A13413" s="5">
        <f>13405</f>
      </c>
      <c r="B13413" s="5" t="s">
        <v>12388</v>
      </c>
      <c r="C13413" s="5" t="s">
        <v>11</v>
      </c>
      <c r="D13413" s="5" t="s">
        <v>12</v>
      </c>
      <c r="E13413" s="5" t="s">
        <v>2272</v>
      </c>
    </row>
    <row r="13414" spans="1:5" x14ac:dyDescent="0.25">
      <c r="A13414" s="5">
        <f>13406</f>
      </c>
      <c r="B13414" s="5" t="s">
        <v>12389</v>
      </c>
      <c r="C13414" s="5" t="s">
        <v>11</v>
      </c>
      <c r="D13414" s="5" t="s">
        <v>12</v>
      </c>
      <c r="E13414" s="5" t="s">
        <v>2272</v>
      </c>
    </row>
    <row r="13415" spans="1:5" x14ac:dyDescent="0.25">
      <c r="A13415" s="5">
        <f>13407</f>
      </c>
      <c r="B13415" s="5" t="s">
        <v>12390</v>
      </c>
      <c r="C13415" s="5" t="s">
        <v>11</v>
      </c>
      <c r="D13415" s="5" t="s">
        <v>12</v>
      </c>
      <c r="E13415" s="5" t="s">
        <v>2272</v>
      </c>
    </row>
    <row r="13416" spans="1:5" x14ac:dyDescent="0.25">
      <c r="A13416" s="5">
        <f>13408</f>
      </c>
      <c r="B13416" s="5" t="s">
        <v>12391</v>
      </c>
      <c r="C13416" s="5" t="s">
        <v>11</v>
      </c>
      <c r="D13416" s="5" t="s">
        <v>12</v>
      </c>
      <c r="E13416" s="5" t="s">
        <v>2272</v>
      </c>
    </row>
    <row r="13417" spans="1:5" x14ac:dyDescent="0.25">
      <c r="A13417" s="5">
        <f>13409</f>
      </c>
      <c r="B13417" s="5" t="s">
        <v>12392</v>
      </c>
      <c r="C13417" s="5" t="s">
        <v>11</v>
      </c>
      <c r="D13417" s="5" t="s">
        <v>12</v>
      </c>
      <c r="E13417" s="5" t="s">
        <v>2272</v>
      </c>
    </row>
    <row r="13418" spans="1:5" x14ac:dyDescent="0.25">
      <c r="A13418" s="5">
        <f>13410</f>
      </c>
      <c r="B13418" s="5" t="s">
        <v>12393</v>
      </c>
      <c r="C13418" s="5" t="s">
        <v>11</v>
      </c>
      <c r="D13418" s="5" t="s">
        <v>12</v>
      </c>
      <c r="E13418" s="5" t="s">
        <v>2272</v>
      </c>
    </row>
    <row r="13419" spans="1:5" x14ac:dyDescent="0.25">
      <c r="A13419" s="5">
        <f>13411</f>
      </c>
      <c r="B13419" s="5" t="s">
        <v>12394</v>
      </c>
      <c r="C13419" s="5" t="s">
        <v>11</v>
      </c>
      <c r="D13419" s="5" t="s">
        <v>12</v>
      </c>
      <c r="E13419" s="5" t="s">
        <v>2272</v>
      </c>
    </row>
    <row r="13420" spans="1:5" x14ac:dyDescent="0.25">
      <c r="A13420" s="5">
        <f>13412</f>
      </c>
      <c r="B13420" s="5" t="s">
        <v>12395</v>
      </c>
      <c r="C13420" s="5" t="s">
        <v>11</v>
      </c>
      <c r="D13420" s="5" t="s">
        <v>12</v>
      </c>
      <c r="E13420" s="5" t="s">
        <v>2272</v>
      </c>
    </row>
    <row r="13421" spans="1:5" x14ac:dyDescent="0.25">
      <c r="A13421" s="5">
        <f>13413</f>
      </c>
      <c r="B13421" s="5" t="s">
        <v>12396</v>
      </c>
      <c r="C13421" s="5" t="s">
        <v>11</v>
      </c>
      <c r="D13421" s="5" t="s">
        <v>12</v>
      </c>
      <c r="E13421" s="5" t="s">
        <v>2272</v>
      </c>
    </row>
    <row r="13422" spans="1:5" x14ac:dyDescent="0.25">
      <c r="A13422" s="5">
        <f>13414</f>
      </c>
      <c r="B13422" s="5" t="s">
        <v>12397</v>
      </c>
      <c r="C13422" s="5" t="s">
        <v>11</v>
      </c>
      <c r="D13422" s="5" t="s">
        <v>12</v>
      </c>
      <c r="E13422" s="5" t="s">
        <v>2272</v>
      </c>
    </row>
    <row r="13423" spans="1:5" x14ac:dyDescent="0.25">
      <c r="A13423" s="5">
        <f>13415</f>
      </c>
      <c r="B13423" s="5" t="s">
        <v>12398</v>
      </c>
      <c r="C13423" s="5" t="s">
        <v>11</v>
      </c>
      <c r="D13423" s="5" t="s">
        <v>12</v>
      </c>
      <c r="E13423" s="5" t="s">
        <v>2272</v>
      </c>
    </row>
    <row r="13424" spans="1:5" x14ac:dyDescent="0.25">
      <c r="A13424" s="5">
        <f>13416</f>
      </c>
      <c r="B13424" s="5" t="s">
        <v>12399</v>
      </c>
      <c r="C13424" s="5" t="s">
        <v>11</v>
      </c>
      <c r="D13424" s="5" t="s">
        <v>12</v>
      </c>
      <c r="E13424" s="5" t="s">
        <v>2272</v>
      </c>
    </row>
    <row r="13425" spans="1:5" x14ac:dyDescent="0.25">
      <c r="A13425" s="5">
        <f>13417</f>
      </c>
      <c r="B13425" s="5" t="s">
        <v>12400</v>
      </c>
      <c r="C13425" s="5" t="s">
        <v>11</v>
      </c>
      <c r="D13425" s="5" t="s">
        <v>12</v>
      </c>
      <c r="E13425" s="5" t="s">
        <v>2272</v>
      </c>
    </row>
    <row r="13426" spans="1:5" x14ac:dyDescent="0.25">
      <c r="A13426" s="5">
        <f>13418</f>
      </c>
      <c r="B13426" s="5" t="s">
        <v>12401</v>
      </c>
      <c r="C13426" s="5" t="s">
        <v>11</v>
      </c>
      <c r="D13426" s="5" t="s">
        <v>12</v>
      </c>
      <c r="E13426" s="5" t="s">
        <v>2272</v>
      </c>
    </row>
    <row r="13427" spans="1:5" x14ac:dyDescent="0.25">
      <c r="A13427" s="5">
        <f>13419</f>
      </c>
      <c r="B13427" s="5" t="s">
        <v>12402</v>
      </c>
      <c r="C13427" s="5" t="s">
        <v>11</v>
      </c>
      <c r="D13427" s="5" t="s">
        <v>12</v>
      </c>
      <c r="E13427" s="5" t="s">
        <v>2272</v>
      </c>
    </row>
    <row r="13428" spans="1:5" x14ac:dyDescent="0.25">
      <c r="A13428" s="5">
        <f>13420</f>
      </c>
      <c r="B13428" s="5" t="s">
        <v>12403</v>
      </c>
      <c r="C13428" s="5" t="s">
        <v>11</v>
      </c>
      <c r="D13428" s="5" t="s">
        <v>12</v>
      </c>
      <c r="E13428" s="5" t="s">
        <v>2272</v>
      </c>
    </row>
    <row r="13429" spans="1:5" x14ac:dyDescent="0.25">
      <c r="A13429" s="5">
        <f>13421</f>
      </c>
      <c r="B13429" s="5" t="s">
        <v>12404</v>
      </c>
      <c r="C13429" s="5" t="s">
        <v>11</v>
      </c>
      <c r="D13429" s="5" t="s">
        <v>12</v>
      </c>
      <c r="E13429" s="5" t="s">
        <v>2272</v>
      </c>
    </row>
    <row r="13430" spans="1:5" x14ac:dyDescent="0.25">
      <c r="A13430" s="5">
        <f>13422</f>
      </c>
      <c r="B13430" s="5" t="s">
        <v>12405</v>
      </c>
      <c r="C13430" s="5" t="s">
        <v>11</v>
      </c>
      <c r="D13430" s="5" t="s">
        <v>12</v>
      </c>
      <c r="E13430" s="5" t="s">
        <v>2272</v>
      </c>
    </row>
    <row r="13431" spans="1:5" x14ac:dyDescent="0.25">
      <c r="A13431" s="5">
        <f>13423</f>
      </c>
      <c r="B13431" s="5" t="s">
        <v>12406</v>
      </c>
      <c r="C13431" s="5" t="s">
        <v>11</v>
      </c>
      <c r="D13431" s="5" t="s">
        <v>12</v>
      </c>
      <c r="E13431" s="5" t="s">
        <v>2272</v>
      </c>
    </row>
    <row r="13432" spans="1:5" x14ac:dyDescent="0.25">
      <c r="A13432" s="5">
        <f>13424</f>
      </c>
      <c r="B13432" s="5" t="s">
        <v>12407</v>
      </c>
      <c r="C13432" s="5" t="s">
        <v>11</v>
      </c>
      <c r="D13432" s="5" t="s">
        <v>12</v>
      </c>
      <c r="E13432" s="5" t="s">
        <v>2272</v>
      </c>
    </row>
    <row r="13433" spans="1:5" x14ac:dyDescent="0.25">
      <c r="A13433" s="5">
        <f>13425</f>
      </c>
      <c r="B13433" s="5" t="s">
        <v>12408</v>
      </c>
      <c r="C13433" s="5" t="s">
        <v>11</v>
      </c>
      <c r="D13433" s="5" t="s">
        <v>12</v>
      </c>
      <c r="E13433" s="5" t="s">
        <v>2272</v>
      </c>
    </row>
    <row r="13434" spans="1:5" x14ac:dyDescent="0.25">
      <c r="A13434" s="5">
        <f>13426</f>
      </c>
      <c r="B13434" s="5" t="s">
        <v>12409</v>
      </c>
      <c r="C13434" s="5" t="s">
        <v>11</v>
      </c>
      <c r="D13434" s="5" t="s">
        <v>12</v>
      </c>
      <c r="E13434" s="5" t="s">
        <v>2272</v>
      </c>
    </row>
    <row r="13435" spans="1:5" x14ac:dyDescent="0.25">
      <c r="A13435" s="5">
        <f>13427</f>
      </c>
      <c r="B13435" s="5" t="s">
        <v>12410</v>
      </c>
      <c r="C13435" s="5" t="s">
        <v>11</v>
      </c>
      <c r="D13435" s="5" t="s">
        <v>12</v>
      </c>
      <c r="E13435" s="5" t="s">
        <v>2272</v>
      </c>
    </row>
    <row r="13436" spans="1:5" x14ac:dyDescent="0.25">
      <c r="A13436" s="5">
        <f>13428</f>
      </c>
      <c r="B13436" s="5" t="s">
        <v>12411</v>
      </c>
      <c r="C13436" s="5" t="s">
        <v>11</v>
      </c>
      <c r="D13436" s="5" t="s">
        <v>12</v>
      </c>
      <c r="E13436" s="5" t="s">
        <v>2272</v>
      </c>
    </row>
    <row r="13437" spans="1:5" x14ac:dyDescent="0.25">
      <c r="A13437" s="5">
        <f>13429</f>
      </c>
      <c r="B13437" s="5" t="s">
        <v>12412</v>
      </c>
      <c r="C13437" s="5" t="s">
        <v>11</v>
      </c>
      <c r="D13437" s="5" t="s">
        <v>12</v>
      </c>
      <c r="E13437" s="5" t="s">
        <v>2272</v>
      </c>
    </row>
    <row r="13438" spans="1:5" x14ac:dyDescent="0.25">
      <c r="A13438" s="5">
        <f>13430</f>
      </c>
      <c r="B13438" s="5" t="s">
        <v>12413</v>
      </c>
      <c r="C13438" s="5" t="s">
        <v>11</v>
      </c>
      <c r="D13438" s="5" t="s">
        <v>12</v>
      </c>
      <c r="E13438" s="5" t="s">
        <v>2272</v>
      </c>
    </row>
    <row r="13439" spans="1:5" x14ac:dyDescent="0.25">
      <c r="A13439" s="5">
        <f>13431</f>
      </c>
      <c r="B13439" s="5" t="s">
        <v>12414</v>
      </c>
      <c r="C13439" s="5" t="s">
        <v>11</v>
      </c>
      <c r="D13439" s="5" t="s">
        <v>12</v>
      </c>
      <c r="E13439" s="5" t="s">
        <v>2272</v>
      </c>
    </row>
    <row r="13440" spans="1:5" x14ac:dyDescent="0.25">
      <c r="A13440" s="5">
        <f>13432</f>
      </c>
      <c r="B13440" s="5" t="s">
        <v>12415</v>
      </c>
      <c r="C13440" s="5" t="s">
        <v>11</v>
      </c>
      <c r="D13440" s="5" t="s">
        <v>12</v>
      </c>
      <c r="E13440" s="5" t="s">
        <v>2272</v>
      </c>
    </row>
    <row r="13441" spans="1:5" x14ac:dyDescent="0.25">
      <c r="A13441" s="5">
        <f>13433</f>
      </c>
      <c r="B13441" s="5" t="s">
        <v>12416</v>
      </c>
      <c r="C13441" s="5" t="s">
        <v>11</v>
      </c>
      <c r="D13441" s="5" t="s">
        <v>12</v>
      </c>
      <c r="E13441" s="5" t="s">
        <v>2272</v>
      </c>
    </row>
    <row r="13442" spans="1:5" x14ac:dyDescent="0.25">
      <c r="A13442" s="5">
        <f>13434</f>
      </c>
      <c r="B13442" s="5" t="s">
        <v>12417</v>
      </c>
      <c r="C13442" s="5" t="s">
        <v>11</v>
      </c>
      <c r="D13442" s="5" t="s">
        <v>12</v>
      </c>
      <c r="E13442" s="5" t="s">
        <v>2272</v>
      </c>
    </row>
    <row r="13443" spans="1:5" x14ac:dyDescent="0.25">
      <c r="A13443" s="5">
        <f>13435</f>
      </c>
      <c r="B13443" s="5" t="s">
        <v>12418</v>
      </c>
      <c r="C13443" s="5" t="s">
        <v>11</v>
      </c>
      <c r="D13443" s="5" t="s">
        <v>12</v>
      </c>
      <c r="E13443" s="5" t="s">
        <v>2272</v>
      </c>
    </row>
    <row r="13444" spans="1:5" x14ac:dyDescent="0.25">
      <c r="A13444" s="5">
        <f>13436</f>
      </c>
      <c r="B13444" s="5" t="s">
        <v>12419</v>
      </c>
      <c r="C13444" s="5" t="s">
        <v>11</v>
      </c>
      <c r="D13444" s="5" t="s">
        <v>12</v>
      </c>
      <c r="E13444" s="5" t="s">
        <v>2272</v>
      </c>
    </row>
    <row r="13445" spans="1:5" x14ac:dyDescent="0.25">
      <c r="A13445" s="5">
        <f>13437</f>
      </c>
      <c r="B13445" s="5" t="s">
        <v>12420</v>
      </c>
      <c r="C13445" s="5" t="s">
        <v>11</v>
      </c>
      <c r="D13445" s="5" t="s">
        <v>12</v>
      </c>
      <c r="E13445" s="5" t="s">
        <v>2272</v>
      </c>
    </row>
    <row r="13446" spans="1:5" x14ac:dyDescent="0.25">
      <c r="A13446" s="5">
        <f>13438</f>
      </c>
      <c r="B13446" s="5" t="s">
        <v>12421</v>
      </c>
      <c r="C13446" s="5" t="s">
        <v>11</v>
      </c>
      <c r="D13446" s="5" t="s">
        <v>12</v>
      </c>
      <c r="E13446" s="5" t="s">
        <v>2272</v>
      </c>
    </row>
    <row r="13447" spans="1:5" x14ac:dyDescent="0.25">
      <c r="A13447" s="5">
        <f>13439</f>
      </c>
      <c r="B13447" s="5" t="s">
        <v>12422</v>
      </c>
      <c r="C13447" s="5" t="s">
        <v>11</v>
      </c>
      <c r="D13447" s="5" t="s">
        <v>12</v>
      </c>
      <c r="E13447" s="5" t="s">
        <v>2272</v>
      </c>
    </row>
    <row r="13448" spans="1:5" x14ac:dyDescent="0.25">
      <c r="A13448" s="5">
        <f>13440</f>
      </c>
      <c r="B13448" s="5" t="s">
        <v>12423</v>
      </c>
      <c r="C13448" s="5" t="s">
        <v>11</v>
      </c>
      <c r="D13448" s="5" t="s">
        <v>12</v>
      </c>
      <c r="E13448" s="5" t="s">
        <v>2272</v>
      </c>
    </row>
    <row r="13449" spans="1:5" x14ac:dyDescent="0.25">
      <c r="A13449" s="5">
        <f>13441</f>
      </c>
      <c r="B13449" s="5" t="s">
        <v>12424</v>
      </c>
      <c r="C13449" s="5" t="s">
        <v>11</v>
      </c>
      <c r="D13449" s="5" t="s">
        <v>12</v>
      </c>
      <c r="E13449" s="5" t="s">
        <v>2272</v>
      </c>
    </row>
    <row r="13450" spans="1:5" x14ac:dyDescent="0.25">
      <c r="A13450" s="5">
        <f>13442</f>
      </c>
      <c r="B13450" s="5" t="s">
        <v>12425</v>
      </c>
      <c r="C13450" s="5" t="s">
        <v>11</v>
      </c>
      <c r="D13450" s="5" t="s">
        <v>12</v>
      </c>
      <c r="E13450" s="5" t="s">
        <v>2272</v>
      </c>
    </row>
    <row r="13451" spans="1:5" x14ac:dyDescent="0.25">
      <c r="A13451" s="5">
        <f>13443</f>
      </c>
      <c r="B13451" s="5" t="s">
        <v>12426</v>
      </c>
      <c r="C13451" s="5" t="s">
        <v>11</v>
      </c>
      <c r="D13451" s="5" t="s">
        <v>12</v>
      </c>
      <c r="E13451" s="5" t="s">
        <v>2272</v>
      </c>
    </row>
    <row r="13452" spans="1:5" x14ac:dyDescent="0.25">
      <c r="A13452" s="5">
        <f>13444</f>
      </c>
      <c r="B13452" s="5" t="s">
        <v>12427</v>
      </c>
      <c r="C13452" s="5" t="s">
        <v>11</v>
      </c>
      <c r="D13452" s="5" t="s">
        <v>12</v>
      </c>
      <c r="E13452" s="5" t="s">
        <v>2272</v>
      </c>
    </row>
    <row r="13453" spans="1:5" x14ac:dyDescent="0.25">
      <c r="A13453" s="5">
        <f>13445</f>
      </c>
      <c r="B13453" s="5" t="s">
        <v>12428</v>
      </c>
      <c r="C13453" s="5" t="s">
        <v>11</v>
      </c>
      <c r="D13453" s="5" t="s">
        <v>12</v>
      </c>
      <c r="E13453" s="5" t="s">
        <v>2272</v>
      </c>
    </row>
    <row r="13454" spans="1:5" x14ac:dyDescent="0.25">
      <c r="A13454" s="5">
        <f>13446</f>
      </c>
      <c r="B13454" s="5" t="s">
        <v>12429</v>
      </c>
      <c r="C13454" s="5" t="s">
        <v>11</v>
      </c>
      <c r="D13454" s="5" t="s">
        <v>12</v>
      </c>
      <c r="E13454" s="5" t="s">
        <v>2272</v>
      </c>
    </row>
    <row r="13455" spans="1:5" x14ac:dyDescent="0.25">
      <c r="A13455" s="5">
        <f>13447</f>
      </c>
      <c r="B13455" s="5" t="s">
        <v>12430</v>
      </c>
      <c r="C13455" s="5" t="s">
        <v>11</v>
      </c>
      <c r="D13455" s="5" t="s">
        <v>12</v>
      </c>
      <c r="E13455" s="5" t="s">
        <v>2272</v>
      </c>
    </row>
    <row r="13456" spans="1:5" x14ac:dyDescent="0.25">
      <c r="A13456" s="5">
        <f>13448</f>
      </c>
      <c r="B13456" s="5" t="s">
        <v>12431</v>
      </c>
      <c r="C13456" s="5" t="s">
        <v>11</v>
      </c>
      <c r="D13456" s="5" t="s">
        <v>12</v>
      </c>
      <c r="E13456" s="5" t="s">
        <v>2272</v>
      </c>
    </row>
    <row r="13457" spans="1:5" x14ac:dyDescent="0.25">
      <c r="A13457" s="5">
        <f>13449</f>
      </c>
      <c r="B13457" s="5" t="s">
        <v>12432</v>
      </c>
      <c r="C13457" s="5" t="s">
        <v>11</v>
      </c>
      <c r="D13457" s="5" t="s">
        <v>12</v>
      </c>
      <c r="E13457" s="5" t="s">
        <v>2272</v>
      </c>
    </row>
    <row r="13458" spans="1:5" x14ac:dyDescent="0.25">
      <c r="A13458" s="5">
        <f>13450</f>
      </c>
      <c r="B13458" s="5" t="s">
        <v>12433</v>
      </c>
      <c r="C13458" s="5" t="s">
        <v>11</v>
      </c>
      <c r="D13458" s="5" t="s">
        <v>12</v>
      </c>
      <c r="E13458" s="5" t="s">
        <v>2272</v>
      </c>
    </row>
    <row r="13459" spans="1:5" x14ac:dyDescent="0.25">
      <c r="A13459" s="5">
        <f>13451</f>
      </c>
      <c r="B13459" s="5" t="s">
        <v>12434</v>
      </c>
      <c r="C13459" s="5" t="s">
        <v>11</v>
      </c>
      <c r="D13459" s="5" t="s">
        <v>12</v>
      </c>
      <c r="E13459" s="5" t="s">
        <v>2272</v>
      </c>
    </row>
    <row r="13460" spans="1:5" x14ac:dyDescent="0.25">
      <c r="A13460" s="5">
        <f>13452</f>
      </c>
      <c r="B13460" s="5" t="s">
        <v>12435</v>
      </c>
      <c r="C13460" s="5" t="s">
        <v>11</v>
      </c>
      <c r="D13460" s="5" t="s">
        <v>12</v>
      </c>
      <c r="E13460" s="5" t="s">
        <v>2272</v>
      </c>
    </row>
    <row r="13461" spans="1:5" x14ac:dyDescent="0.25">
      <c r="A13461" s="5">
        <f>13453</f>
      </c>
      <c r="B13461" s="5" t="s">
        <v>12436</v>
      </c>
      <c r="C13461" s="5" t="s">
        <v>11</v>
      </c>
      <c r="D13461" s="5" t="s">
        <v>12</v>
      </c>
      <c r="E13461" s="5" t="s">
        <v>2272</v>
      </c>
    </row>
    <row r="13462" spans="1:5" x14ac:dyDescent="0.25">
      <c r="A13462" s="5">
        <f>13454</f>
      </c>
      <c r="B13462" s="5" t="s">
        <v>12437</v>
      </c>
      <c r="C13462" s="5" t="s">
        <v>11</v>
      </c>
      <c r="D13462" s="5" t="s">
        <v>12</v>
      </c>
      <c r="E13462" s="5" t="s">
        <v>2272</v>
      </c>
    </row>
    <row r="13463" spans="1:5" x14ac:dyDescent="0.25">
      <c r="A13463" s="5">
        <f>13455</f>
      </c>
      <c r="B13463" s="5" t="s">
        <v>12438</v>
      </c>
      <c r="C13463" s="5" t="s">
        <v>11</v>
      </c>
      <c r="D13463" s="5" t="s">
        <v>12</v>
      </c>
      <c r="E13463" s="5" t="s">
        <v>2272</v>
      </c>
    </row>
    <row r="13464" spans="1:5" x14ac:dyDescent="0.25">
      <c r="A13464" s="5">
        <f>13456</f>
      </c>
      <c r="B13464" s="5" t="s">
        <v>12439</v>
      </c>
      <c r="C13464" s="5" t="s">
        <v>11</v>
      </c>
      <c r="D13464" s="5" t="s">
        <v>12</v>
      </c>
      <c r="E13464" s="5" t="s">
        <v>2272</v>
      </c>
    </row>
    <row r="13465" spans="1:5" x14ac:dyDescent="0.25">
      <c r="A13465" s="5">
        <f>13457</f>
      </c>
      <c r="B13465" s="5" t="s">
        <v>12440</v>
      </c>
      <c r="C13465" s="5" t="s">
        <v>11</v>
      </c>
      <c r="D13465" s="5" t="s">
        <v>12</v>
      </c>
      <c r="E13465" s="5" t="s">
        <v>2272</v>
      </c>
    </row>
    <row r="13466" spans="1:5" x14ac:dyDescent="0.25">
      <c r="A13466" s="5">
        <f>13458</f>
      </c>
      <c r="B13466" s="5" t="s">
        <v>12441</v>
      </c>
      <c r="C13466" s="5" t="s">
        <v>11</v>
      </c>
      <c r="D13466" s="5" t="s">
        <v>12</v>
      </c>
      <c r="E13466" s="5" t="s">
        <v>2272</v>
      </c>
    </row>
    <row r="13467" spans="1:5" x14ac:dyDescent="0.25">
      <c r="A13467" s="5">
        <f>13459</f>
      </c>
      <c r="B13467" s="5" t="s">
        <v>12442</v>
      </c>
      <c r="C13467" s="5" t="s">
        <v>11</v>
      </c>
      <c r="D13467" s="5" t="s">
        <v>12</v>
      </c>
      <c r="E13467" s="5" t="s">
        <v>2272</v>
      </c>
    </row>
    <row r="13468" spans="1:5" x14ac:dyDescent="0.25">
      <c r="A13468" s="5">
        <f>13460</f>
      </c>
      <c r="B13468" s="5" t="s">
        <v>12443</v>
      </c>
      <c r="C13468" s="5" t="s">
        <v>11</v>
      </c>
      <c r="D13468" s="5" t="s">
        <v>12</v>
      </c>
      <c r="E13468" s="5" t="s">
        <v>2272</v>
      </c>
    </row>
    <row r="13469" spans="1:5" x14ac:dyDescent="0.25">
      <c r="A13469" s="5">
        <f>13461</f>
      </c>
      <c r="B13469" s="5" t="s">
        <v>12444</v>
      </c>
      <c r="C13469" s="5" t="s">
        <v>11</v>
      </c>
      <c r="D13469" s="5" t="s">
        <v>12</v>
      </c>
      <c r="E13469" s="5" t="s">
        <v>2272</v>
      </c>
    </row>
    <row r="13470" spans="1:5" x14ac:dyDescent="0.25">
      <c r="A13470" s="5">
        <f>13462</f>
      </c>
      <c r="B13470" s="5" t="s">
        <v>12445</v>
      </c>
      <c r="C13470" s="5" t="s">
        <v>11</v>
      </c>
      <c r="D13470" s="5" t="s">
        <v>12</v>
      </c>
      <c r="E13470" s="5" t="s">
        <v>2272</v>
      </c>
    </row>
    <row r="13471" spans="1:5" x14ac:dyDescent="0.25">
      <c r="A13471" s="5">
        <f>13463</f>
      </c>
      <c r="B13471" s="5" t="s">
        <v>12446</v>
      </c>
      <c r="C13471" s="5" t="s">
        <v>11</v>
      </c>
      <c r="D13471" s="5" t="s">
        <v>12</v>
      </c>
      <c r="E13471" s="5" t="s">
        <v>2272</v>
      </c>
    </row>
    <row r="13472" spans="1:5" x14ac:dyDescent="0.25">
      <c r="A13472" s="5">
        <f>13464</f>
      </c>
      <c r="B13472" s="5" t="s">
        <v>12447</v>
      </c>
      <c r="C13472" s="5" t="s">
        <v>11</v>
      </c>
      <c r="D13472" s="5" t="s">
        <v>12</v>
      </c>
      <c r="E13472" s="5" t="s">
        <v>2272</v>
      </c>
    </row>
    <row r="13473" spans="1:5" x14ac:dyDescent="0.25">
      <c r="A13473" s="5">
        <f>13465</f>
      </c>
      <c r="B13473" s="5" t="s">
        <v>12448</v>
      </c>
      <c r="C13473" s="5" t="s">
        <v>11</v>
      </c>
      <c r="D13473" s="5" t="s">
        <v>12</v>
      </c>
      <c r="E13473" s="5" t="s">
        <v>2272</v>
      </c>
    </row>
    <row r="13474" spans="1:5" x14ac:dyDescent="0.25">
      <c r="A13474" s="5">
        <f>13466</f>
      </c>
      <c r="B13474" s="5" t="s">
        <v>12449</v>
      </c>
      <c r="C13474" s="5" t="s">
        <v>11</v>
      </c>
      <c r="D13474" s="5" t="s">
        <v>12</v>
      </c>
      <c r="E13474" s="5" t="s">
        <v>2272</v>
      </c>
    </row>
    <row r="13475" spans="1:5" x14ac:dyDescent="0.25">
      <c r="A13475" s="5">
        <f>13467</f>
      </c>
      <c r="B13475" s="5" t="s">
        <v>12450</v>
      </c>
      <c r="C13475" s="5" t="s">
        <v>11</v>
      </c>
      <c r="D13475" s="5" t="s">
        <v>12</v>
      </c>
      <c r="E13475" s="5" t="s">
        <v>2272</v>
      </c>
    </row>
    <row r="13476" spans="1:5" x14ac:dyDescent="0.25">
      <c r="A13476" s="5">
        <f>13468</f>
      </c>
      <c r="B13476" s="5" t="s">
        <v>12451</v>
      </c>
      <c r="C13476" s="5" t="s">
        <v>11</v>
      </c>
      <c r="D13476" s="5" t="s">
        <v>12</v>
      </c>
      <c r="E13476" s="5" t="s">
        <v>2272</v>
      </c>
    </row>
    <row r="13477" spans="1:5" x14ac:dyDescent="0.25">
      <c r="A13477" s="5">
        <f>13469</f>
      </c>
      <c r="B13477" s="5" t="s">
        <v>12452</v>
      </c>
      <c r="C13477" s="5" t="s">
        <v>11</v>
      </c>
      <c r="D13477" s="5" t="s">
        <v>12</v>
      </c>
      <c r="E13477" s="5" t="s">
        <v>2272</v>
      </c>
    </row>
    <row r="13478" spans="1:5" x14ac:dyDescent="0.25">
      <c r="A13478" s="5">
        <f>13470</f>
      </c>
      <c r="B13478" s="5" t="s">
        <v>12453</v>
      </c>
      <c r="C13478" s="5" t="s">
        <v>11</v>
      </c>
      <c r="D13478" s="5" t="s">
        <v>12</v>
      </c>
      <c r="E13478" s="5" t="s">
        <v>2272</v>
      </c>
    </row>
    <row r="13479" spans="1:5" x14ac:dyDescent="0.25">
      <c r="A13479" s="5">
        <f>13471</f>
      </c>
      <c r="B13479" s="5" t="s">
        <v>12454</v>
      </c>
      <c r="C13479" s="5" t="s">
        <v>11</v>
      </c>
      <c r="D13479" s="5" t="s">
        <v>12</v>
      </c>
      <c r="E13479" s="5" t="s">
        <v>2272</v>
      </c>
    </row>
    <row r="13480" spans="1:5" x14ac:dyDescent="0.25">
      <c r="A13480" s="5">
        <f>13472</f>
      </c>
      <c r="B13480" s="5" t="s">
        <v>12455</v>
      </c>
      <c r="C13480" s="5" t="s">
        <v>11</v>
      </c>
      <c r="D13480" s="5" t="s">
        <v>12</v>
      </c>
      <c r="E13480" s="5" t="s">
        <v>2272</v>
      </c>
    </row>
    <row r="13481" spans="1:5" x14ac:dyDescent="0.25">
      <c r="A13481" s="5">
        <f>13473</f>
      </c>
      <c r="B13481" s="5" t="s">
        <v>12456</v>
      </c>
      <c r="C13481" s="5" t="s">
        <v>11</v>
      </c>
      <c r="D13481" s="5" t="s">
        <v>12</v>
      </c>
      <c r="E13481" s="5" t="s">
        <v>2272</v>
      </c>
    </row>
    <row r="13482" spans="1:5" x14ac:dyDescent="0.25">
      <c r="A13482" s="5">
        <f>13474</f>
      </c>
      <c r="B13482" s="5" t="s">
        <v>12457</v>
      </c>
      <c r="C13482" s="5" t="s">
        <v>11</v>
      </c>
      <c r="D13482" s="5" t="s">
        <v>12</v>
      </c>
      <c r="E13482" s="5" t="s">
        <v>2272</v>
      </c>
    </row>
    <row r="13483" spans="1:5" x14ac:dyDescent="0.25">
      <c r="A13483" s="5">
        <f>13475</f>
      </c>
      <c r="B13483" s="5" t="s">
        <v>12458</v>
      </c>
      <c r="C13483" s="5" t="s">
        <v>11</v>
      </c>
      <c r="D13483" s="5" t="s">
        <v>12</v>
      </c>
      <c r="E13483" s="5" t="s">
        <v>2272</v>
      </c>
    </row>
    <row r="13484" spans="1:5" x14ac:dyDescent="0.25">
      <c r="A13484" s="5">
        <f>13476</f>
      </c>
      <c r="B13484" s="5" t="s">
        <v>12459</v>
      </c>
      <c r="C13484" s="5" t="s">
        <v>11</v>
      </c>
      <c r="D13484" s="5" t="s">
        <v>12</v>
      </c>
      <c r="E13484" s="5" t="s">
        <v>2272</v>
      </c>
    </row>
    <row r="13485" spans="1:5" x14ac:dyDescent="0.25">
      <c r="A13485" s="5">
        <f>13477</f>
      </c>
      <c r="B13485" s="5" t="s">
        <v>12460</v>
      </c>
      <c r="C13485" s="5" t="s">
        <v>11</v>
      </c>
      <c r="D13485" s="5" t="s">
        <v>12</v>
      </c>
      <c r="E13485" s="5" t="s">
        <v>2272</v>
      </c>
    </row>
    <row r="13486" spans="1:5" x14ac:dyDescent="0.25">
      <c r="A13486" s="5">
        <f>13478</f>
      </c>
      <c r="B13486" s="5" t="s">
        <v>12461</v>
      </c>
      <c r="C13486" s="5" t="s">
        <v>11</v>
      </c>
      <c r="D13486" s="5" t="s">
        <v>12</v>
      </c>
      <c r="E13486" s="5" t="s">
        <v>2272</v>
      </c>
    </row>
    <row r="13487" spans="1:5" x14ac:dyDescent="0.25">
      <c r="A13487" s="5">
        <f>13479</f>
      </c>
      <c r="B13487" s="5" t="s">
        <v>12462</v>
      </c>
      <c r="C13487" s="5" t="s">
        <v>11</v>
      </c>
      <c r="D13487" s="5" t="s">
        <v>12</v>
      </c>
      <c r="E13487" s="5" t="s">
        <v>2272</v>
      </c>
    </row>
    <row r="13488" spans="1:5" x14ac:dyDescent="0.25">
      <c r="A13488" s="5">
        <f>13480</f>
      </c>
      <c r="B13488" s="5" t="s">
        <v>12463</v>
      </c>
      <c r="C13488" s="5" t="s">
        <v>11</v>
      </c>
      <c r="D13488" s="5" t="s">
        <v>12</v>
      </c>
      <c r="E13488" s="5" t="s">
        <v>2272</v>
      </c>
    </row>
    <row r="13489" spans="1:5" x14ac:dyDescent="0.25">
      <c r="A13489" s="5">
        <f>13481</f>
      </c>
      <c r="B13489" s="5" t="s">
        <v>12464</v>
      </c>
      <c r="C13489" s="5" t="s">
        <v>11</v>
      </c>
      <c r="D13489" s="5" t="s">
        <v>12</v>
      </c>
      <c r="E13489" s="5" t="s">
        <v>2272</v>
      </c>
    </row>
    <row r="13490" spans="1:5" x14ac:dyDescent="0.25">
      <c r="A13490" s="5">
        <f>13482</f>
      </c>
      <c r="B13490" s="5" t="s">
        <v>12465</v>
      </c>
      <c r="C13490" s="5" t="s">
        <v>11</v>
      </c>
      <c r="D13490" s="5" t="s">
        <v>12</v>
      </c>
      <c r="E13490" s="5" t="s">
        <v>2272</v>
      </c>
    </row>
    <row r="13491" spans="1:5" x14ac:dyDescent="0.25">
      <c r="A13491" s="5">
        <f>13483</f>
      </c>
      <c r="B13491" s="5" t="s">
        <v>12466</v>
      </c>
      <c r="C13491" s="5" t="s">
        <v>11</v>
      </c>
      <c r="D13491" s="5" t="s">
        <v>12</v>
      </c>
      <c r="E13491" s="5" t="s">
        <v>2272</v>
      </c>
    </row>
    <row r="13492" spans="1:5" x14ac:dyDescent="0.25">
      <c r="A13492" s="5">
        <f>13484</f>
      </c>
      <c r="B13492" s="5" t="s">
        <v>12467</v>
      </c>
      <c r="C13492" s="5" t="s">
        <v>11</v>
      </c>
      <c r="D13492" s="5" t="s">
        <v>12</v>
      </c>
      <c r="E13492" s="5" t="s">
        <v>2272</v>
      </c>
    </row>
    <row r="13493" spans="1:5" x14ac:dyDescent="0.25">
      <c r="A13493" s="5">
        <f>13485</f>
      </c>
      <c r="B13493" s="5" t="s">
        <v>12468</v>
      </c>
      <c r="C13493" s="5" t="s">
        <v>11</v>
      </c>
      <c r="D13493" s="5" t="s">
        <v>12</v>
      </c>
      <c r="E13493" s="5" t="s">
        <v>2272</v>
      </c>
    </row>
    <row r="13494" spans="1:5" x14ac:dyDescent="0.25">
      <c r="A13494" s="5">
        <f>13486</f>
      </c>
      <c r="B13494" s="5" t="s">
        <v>12469</v>
      </c>
      <c r="C13494" s="5" t="s">
        <v>11</v>
      </c>
      <c r="D13494" s="5" t="s">
        <v>12</v>
      </c>
      <c r="E13494" s="5" t="s">
        <v>2272</v>
      </c>
    </row>
    <row r="13495" spans="1:5" x14ac:dyDescent="0.25">
      <c r="A13495" s="5">
        <f>13487</f>
      </c>
      <c r="B13495" s="5" t="s">
        <v>12470</v>
      </c>
      <c r="C13495" s="5" t="s">
        <v>11</v>
      </c>
      <c r="D13495" s="5" t="s">
        <v>12</v>
      </c>
      <c r="E13495" s="5" t="s">
        <v>2272</v>
      </c>
    </row>
    <row r="13496" spans="1:5" x14ac:dyDescent="0.25">
      <c r="A13496" s="5">
        <f>13488</f>
      </c>
      <c r="B13496" s="5" t="s">
        <v>12471</v>
      </c>
      <c r="C13496" s="5" t="s">
        <v>11</v>
      </c>
      <c r="D13496" s="5" t="s">
        <v>12</v>
      </c>
      <c r="E13496" s="5" t="s">
        <v>2272</v>
      </c>
    </row>
    <row r="13497" spans="1:5" x14ac:dyDescent="0.25">
      <c r="A13497" s="5">
        <f>13489</f>
      </c>
      <c r="B13497" s="5" t="s">
        <v>12472</v>
      </c>
      <c r="C13497" s="5" t="s">
        <v>11</v>
      </c>
      <c r="D13497" s="5" t="s">
        <v>12</v>
      </c>
      <c r="E13497" s="5" t="s">
        <v>2272</v>
      </c>
    </row>
    <row r="13498" spans="1:5" x14ac:dyDescent="0.25">
      <c r="A13498" s="5">
        <f>13490</f>
      </c>
      <c r="B13498" s="5" t="s">
        <v>12473</v>
      </c>
      <c r="C13498" s="5" t="s">
        <v>11</v>
      </c>
      <c r="D13498" s="5" t="s">
        <v>12</v>
      </c>
      <c r="E13498" s="5" t="s">
        <v>2272</v>
      </c>
    </row>
    <row r="13499" spans="1:5" x14ac:dyDescent="0.25">
      <c r="A13499" s="5">
        <f>13491</f>
      </c>
      <c r="B13499" s="5" t="s">
        <v>12474</v>
      </c>
      <c r="C13499" s="5" t="s">
        <v>11</v>
      </c>
      <c r="D13499" s="5" t="s">
        <v>12</v>
      </c>
      <c r="E13499" s="5" t="s">
        <v>2272</v>
      </c>
    </row>
    <row r="13500" spans="1:5" x14ac:dyDescent="0.25">
      <c r="A13500" s="5">
        <f>13492</f>
      </c>
      <c r="B13500" s="5" t="s">
        <v>12475</v>
      </c>
      <c r="C13500" s="5" t="s">
        <v>11</v>
      </c>
      <c r="D13500" s="5" t="s">
        <v>12</v>
      </c>
      <c r="E13500" s="5" t="s">
        <v>2272</v>
      </c>
    </row>
    <row r="13501" spans="1:5" x14ac:dyDescent="0.25">
      <c r="A13501" s="5">
        <f>13493</f>
      </c>
      <c r="B13501" s="5" t="s">
        <v>12476</v>
      </c>
      <c r="C13501" s="5" t="s">
        <v>11</v>
      </c>
      <c r="D13501" s="5" t="s">
        <v>12</v>
      </c>
      <c r="E13501" s="5" t="s">
        <v>2272</v>
      </c>
    </row>
    <row r="13502" spans="1:5" x14ac:dyDescent="0.25">
      <c r="A13502" s="5">
        <f>13494</f>
      </c>
      <c r="B13502" s="5" t="s">
        <v>12477</v>
      </c>
      <c r="C13502" s="5" t="s">
        <v>11</v>
      </c>
      <c r="D13502" s="5" t="s">
        <v>12</v>
      </c>
      <c r="E13502" s="5" t="s">
        <v>2272</v>
      </c>
    </row>
    <row r="13503" spans="1:5" x14ac:dyDescent="0.25">
      <c r="A13503" s="5">
        <f>13495</f>
      </c>
      <c r="B13503" s="5" t="s">
        <v>12478</v>
      </c>
      <c r="C13503" s="5" t="s">
        <v>11</v>
      </c>
      <c r="D13503" s="5" t="s">
        <v>12</v>
      </c>
      <c r="E13503" s="5" t="s">
        <v>2272</v>
      </c>
    </row>
    <row r="13504" spans="1:5" x14ac:dyDescent="0.25">
      <c r="A13504" s="5">
        <f>13496</f>
      </c>
      <c r="B13504" s="5" t="s">
        <v>12479</v>
      </c>
      <c r="C13504" s="5" t="s">
        <v>11</v>
      </c>
      <c r="D13504" s="5" t="s">
        <v>12</v>
      </c>
      <c r="E13504" s="5" t="s">
        <v>2272</v>
      </c>
    </row>
    <row r="13505" spans="1:5" x14ac:dyDescent="0.25">
      <c r="A13505" s="5">
        <f>13497</f>
      </c>
      <c r="B13505" s="5" t="s">
        <v>12480</v>
      </c>
      <c r="C13505" s="5" t="s">
        <v>11</v>
      </c>
      <c r="D13505" s="5" t="s">
        <v>12</v>
      </c>
      <c r="E13505" s="5" t="s">
        <v>2272</v>
      </c>
    </row>
    <row r="13506" spans="1:5" x14ac:dyDescent="0.25">
      <c r="A13506" s="5">
        <f>13498</f>
      </c>
      <c r="B13506" s="5" t="s">
        <v>12481</v>
      </c>
      <c r="C13506" s="5" t="s">
        <v>11</v>
      </c>
      <c r="D13506" s="5" t="s">
        <v>12</v>
      </c>
      <c r="E13506" s="5" t="s">
        <v>2272</v>
      </c>
    </row>
    <row r="13507" spans="1:5" x14ac:dyDescent="0.25">
      <c r="A13507" s="5">
        <f>13499</f>
      </c>
      <c r="B13507" s="5" t="s">
        <v>12482</v>
      </c>
      <c r="C13507" s="5" t="s">
        <v>11</v>
      </c>
      <c r="D13507" s="5" t="s">
        <v>12</v>
      </c>
      <c r="E13507" s="5" t="s">
        <v>2272</v>
      </c>
    </row>
    <row r="13508" spans="1:5" x14ac:dyDescent="0.25">
      <c r="A13508" s="5">
        <f>13500</f>
      </c>
      <c r="B13508" s="5" t="s">
        <v>12483</v>
      </c>
      <c r="C13508" s="5" t="s">
        <v>11</v>
      </c>
      <c r="D13508" s="5" t="s">
        <v>12</v>
      </c>
      <c r="E13508" s="5" t="s">
        <v>2272</v>
      </c>
    </row>
    <row r="13509" spans="1:5" x14ac:dyDescent="0.25">
      <c r="A13509" s="5">
        <f>13501</f>
      </c>
      <c r="B13509" s="5" t="s">
        <v>12484</v>
      </c>
      <c r="C13509" s="5" t="s">
        <v>11</v>
      </c>
      <c r="D13509" s="5" t="s">
        <v>12</v>
      </c>
      <c r="E13509" s="5" t="s">
        <v>2272</v>
      </c>
    </row>
    <row r="13510" spans="1:5" x14ac:dyDescent="0.25">
      <c r="A13510" s="5">
        <f>13502</f>
      </c>
      <c r="B13510" s="5" t="s">
        <v>12485</v>
      </c>
      <c r="C13510" s="5" t="s">
        <v>11</v>
      </c>
      <c r="D13510" s="5" t="s">
        <v>12</v>
      </c>
      <c r="E13510" s="5" t="s">
        <v>2272</v>
      </c>
    </row>
    <row r="13511" spans="1:5" x14ac:dyDescent="0.25">
      <c r="A13511" s="5">
        <f>13503</f>
      </c>
      <c r="B13511" s="5" t="s">
        <v>12486</v>
      </c>
      <c r="C13511" s="5" t="s">
        <v>11</v>
      </c>
      <c r="D13511" s="5" t="s">
        <v>12</v>
      </c>
      <c r="E13511" s="5" t="s">
        <v>2272</v>
      </c>
    </row>
    <row r="13512" spans="1:5" x14ac:dyDescent="0.25">
      <c r="A13512" s="5">
        <f>13504</f>
      </c>
      <c r="B13512" s="5" t="s">
        <v>12487</v>
      </c>
      <c r="C13512" s="5" t="s">
        <v>11</v>
      </c>
      <c r="D13512" s="5" t="s">
        <v>12</v>
      </c>
      <c r="E13512" s="5" t="s">
        <v>2272</v>
      </c>
    </row>
    <row r="13513" spans="1:5" x14ac:dyDescent="0.25">
      <c r="A13513" s="5">
        <f>13505</f>
      </c>
      <c r="B13513" s="5" t="s">
        <v>12488</v>
      </c>
      <c r="C13513" s="5" t="s">
        <v>11</v>
      </c>
      <c r="D13513" s="5" t="s">
        <v>12</v>
      </c>
      <c r="E13513" s="5" t="s">
        <v>2272</v>
      </c>
    </row>
    <row r="13514" spans="1:5" x14ac:dyDescent="0.25">
      <c r="A13514" s="5">
        <f>13506</f>
      </c>
      <c r="B13514" s="5" t="s">
        <v>12489</v>
      </c>
      <c r="C13514" s="5" t="s">
        <v>11</v>
      </c>
      <c r="D13514" s="5" t="s">
        <v>12</v>
      </c>
      <c r="E13514" s="5" t="s">
        <v>2272</v>
      </c>
    </row>
    <row r="13515" spans="1:5" x14ac:dyDescent="0.25">
      <c r="A13515" s="5">
        <f>13507</f>
      </c>
      <c r="B13515" s="5" t="s">
        <v>12490</v>
      </c>
      <c r="C13515" s="5" t="s">
        <v>11</v>
      </c>
      <c r="D13515" s="5" t="s">
        <v>12</v>
      </c>
      <c r="E13515" s="5" t="s">
        <v>2272</v>
      </c>
    </row>
    <row r="13516" spans="1:5" x14ac:dyDescent="0.25">
      <c r="A13516" s="5">
        <f>13508</f>
      </c>
      <c r="B13516" s="5" t="s">
        <v>12491</v>
      </c>
      <c r="C13516" s="5" t="s">
        <v>11</v>
      </c>
      <c r="D13516" s="5" t="s">
        <v>12</v>
      </c>
      <c r="E13516" s="5" t="s">
        <v>2272</v>
      </c>
    </row>
    <row r="13517" spans="1:5" x14ac:dyDescent="0.25">
      <c r="A13517" s="5">
        <f>13509</f>
      </c>
      <c r="B13517" s="5" t="s">
        <v>12492</v>
      </c>
      <c r="C13517" s="5" t="s">
        <v>11</v>
      </c>
      <c r="D13517" s="5" t="s">
        <v>12</v>
      </c>
      <c r="E13517" s="5" t="s">
        <v>2272</v>
      </c>
    </row>
    <row r="13518" spans="1:5" x14ac:dyDescent="0.25">
      <c r="A13518" s="5">
        <f>13510</f>
      </c>
      <c r="B13518" s="5" t="s">
        <v>12493</v>
      </c>
      <c r="C13518" s="5" t="s">
        <v>11</v>
      </c>
      <c r="D13518" s="5" t="s">
        <v>12</v>
      </c>
      <c r="E13518" s="5" t="s">
        <v>2272</v>
      </c>
    </row>
    <row r="13519" spans="1:5" x14ac:dyDescent="0.25">
      <c r="A13519" s="5">
        <f>13511</f>
      </c>
      <c r="B13519" s="5" t="s">
        <v>12494</v>
      </c>
      <c r="C13519" s="5" t="s">
        <v>11</v>
      </c>
      <c r="D13519" s="5" t="s">
        <v>12</v>
      </c>
      <c r="E13519" s="5" t="s">
        <v>2272</v>
      </c>
    </row>
    <row r="13520" spans="1:5" x14ac:dyDescent="0.25">
      <c r="A13520" s="5">
        <f>13512</f>
      </c>
      <c r="B13520" s="5" t="s">
        <v>12495</v>
      </c>
      <c r="C13520" s="5" t="s">
        <v>11</v>
      </c>
      <c r="D13520" s="5" t="s">
        <v>12</v>
      </c>
      <c r="E13520" s="5" t="s">
        <v>2272</v>
      </c>
    </row>
    <row r="13521" spans="1:5" x14ac:dyDescent="0.25">
      <c r="A13521" s="5">
        <f>13513</f>
      </c>
      <c r="B13521" s="5" t="s">
        <v>12496</v>
      </c>
      <c r="C13521" s="5" t="s">
        <v>11</v>
      </c>
      <c r="D13521" s="5" t="s">
        <v>12</v>
      </c>
      <c r="E13521" s="5" t="s">
        <v>2272</v>
      </c>
    </row>
    <row r="13522" spans="1:5" x14ac:dyDescent="0.25">
      <c r="A13522" s="5">
        <f>13514</f>
      </c>
      <c r="B13522" s="5" t="s">
        <v>12497</v>
      </c>
      <c r="C13522" s="5" t="s">
        <v>11</v>
      </c>
      <c r="D13522" s="5" t="s">
        <v>12</v>
      </c>
      <c r="E13522" s="5" t="s">
        <v>2272</v>
      </c>
    </row>
    <row r="13523" spans="1:5" x14ac:dyDescent="0.25">
      <c r="A13523" s="5">
        <f>13515</f>
      </c>
      <c r="B13523" s="5" t="s">
        <v>12498</v>
      </c>
      <c r="C13523" s="5" t="s">
        <v>11</v>
      </c>
      <c r="D13523" s="5" t="s">
        <v>12</v>
      </c>
      <c r="E13523" s="5" t="s">
        <v>2272</v>
      </c>
    </row>
    <row r="13524" spans="1:5" x14ac:dyDescent="0.25">
      <c r="A13524" s="5">
        <f>13516</f>
      </c>
      <c r="B13524" s="5" t="s">
        <v>12499</v>
      </c>
      <c r="C13524" s="5" t="s">
        <v>11</v>
      </c>
      <c r="D13524" s="5" t="s">
        <v>12</v>
      </c>
      <c r="E13524" s="5" t="s">
        <v>2272</v>
      </c>
    </row>
    <row r="13525" spans="1:5" x14ac:dyDescent="0.25">
      <c r="A13525" s="5">
        <f>13517</f>
      </c>
      <c r="B13525" s="5" t="s">
        <v>12500</v>
      </c>
      <c r="C13525" s="5" t="s">
        <v>11</v>
      </c>
      <c r="D13525" s="5" t="s">
        <v>12</v>
      </c>
      <c r="E13525" s="5" t="s">
        <v>2272</v>
      </c>
    </row>
    <row r="13526" spans="1:5" x14ac:dyDescent="0.25">
      <c r="A13526" s="5">
        <f>13518</f>
      </c>
      <c r="B13526" s="5" t="s">
        <v>12501</v>
      </c>
      <c r="C13526" s="5" t="s">
        <v>11</v>
      </c>
      <c r="D13526" s="5" t="s">
        <v>12</v>
      </c>
      <c r="E13526" s="5" t="s">
        <v>2272</v>
      </c>
    </row>
    <row r="13527" spans="1:5" x14ac:dyDescent="0.25">
      <c r="A13527" s="5">
        <f>13519</f>
      </c>
      <c r="B13527" s="5" t="s">
        <v>12502</v>
      </c>
      <c r="C13527" s="5" t="s">
        <v>11</v>
      </c>
      <c r="D13527" s="5" t="s">
        <v>12</v>
      </c>
      <c r="E13527" s="5" t="s">
        <v>2272</v>
      </c>
    </row>
    <row r="13528" spans="1:5" x14ac:dyDescent="0.25">
      <c r="A13528" s="5">
        <f>13520</f>
      </c>
      <c r="B13528" s="5" t="s">
        <v>12503</v>
      </c>
      <c r="C13528" s="5" t="s">
        <v>11</v>
      </c>
      <c r="D13528" s="5" t="s">
        <v>12</v>
      </c>
      <c r="E13528" s="5" t="s">
        <v>2272</v>
      </c>
    </row>
    <row r="13529" spans="1:5" x14ac:dyDescent="0.25">
      <c r="A13529" s="5">
        <f>13521</f>
      </c>
      <c r="B13529" s="5" t="s">
        <v>12504</v>
      </c>
      <c r="C13529" s="5" t="s">
        <v>11</v>
      </c>
      <c r="D13529" s="5" t="s">
        <v>12</v>
      </c>
      <c r="E13529" s="5" t="s">
        <v>2272</v>
      </c>
    </row>
    <row r="13530" spans="1:5" x14ac:dyDescent="0.25">
      <c r="A13530" s="5">
        <f>13522</f>
      </c>
      <c r="B13530" s="5" t="s">
        <v>12505</v>
      </c>
      <c r="C13530" s="5" t="s">
        <v>11</v>
      </c>
      <c r="D13530" s="5" t="s">
        <v>12</v>
      </c>
      <c r="E13530" s="5" t="s">
        <v>2272</v>
      </c>
    </row>
    <row r="13531" spans="1:5" x14ac:dyDescent="0.25">
      <c r="A13531" s="5">
        <f>13523</f>
      </c>
      <c r="B13531" s="5" t="s">
        <v>12506</v>
      </c>
      <c r="C13531" s="5" t="s">
        <v>11</v>
      </c>
      <c r="D13531" s="5" t="s">
        <v>12</v>
      </c>
      <c r="E13531" s="5" t="s">
        <v>2272</v>
      </c>
    </row>
    <row r="13532" spans="1:5" x14ac:dyDescent="0.25">
      <c r="A13532" s="5">
        <f>13524</f>
      </c>
      <c r="B13532" s="5" t="s">
        <v>12507</v>
      </c>
      <c r="C13532" s="5" t="s">
        <v>11</v>
      </c>
      <c r="D13532" s="5" t="s">
        <v>12</v>
      </c>
      <c r="E13532" s="5" t="s">
        <v>2272</v>
      </c>
    </row>
    <row r="13533" spans="1:5" x14ac:dyDescent="0.25">
      <c r="A13533" s="5">
        <f>13525</f>
      </c>
      <c r="B13533" s="5" t="s">
        <v>12508</v>
      </c>
      <c r="C13533" s="5" t="s">
        <v>11</v>
      </c>
      <c r="D13533" s="5" t="s">
        <v>12</v>
      </c>
      <c r="E13533" s="5" t="s">
        <v>2272</v>
      </c>
    </row>
    <row r="13534" spans="1:5" x14ac:dyDescent="0.25">
      <c r="A13534" s="5">
        <f>13526</f>
      </c>
      <c r="B13534" s="5" t="s">
        <v>12509</v>
      </c>
      <c r="C13534" s="5" t="s">
        <v>11</v>
      </c>
      <c r="D13534" s="5" t="s">
        <v>12</v>
      </c>
      <c r="E13534" s="5" t="s">
        <v>2272</v>
      </c>
    </row>
    <row r="13535" spans="1:5" x14ac:dyDescent="0.25">
      <c r="A13535" s="5">
        <f>13527</f>
      </c>
      <c r="B13535" s="5" t="s">
        <v>12510</v>
      </c>
      <c r="C13535" s="5" t="s">
        <v>11</v>
      </c>
      <c r="D13535" s="5" t="s">
        <v>12</v>
      </c>
      <c r="E13535" s="5" t="s">
        <v>2272</v>
      </c>
    </row>
    <row r="13536" spans="1:5" x14ac:dyDescent="0.25">
      <c r="A13536" s="5">
        <f>13528</f>
      </c>
      <c r="B13536" s="5" t="s">
        <v>12511</v>
      </c>
      <c r="C13536" s="5" t="s">
        <v>11</v>
      </c>
      <c r="D13536" s="5" t="s">
        <v>12</v>
      </c>
      <c r="E13536" s="5" t="s">
        <v>2272</v>
      </c>
    </row>
    <row r="13537" spans="1:5" x14ac:dyDescent="0.25">
      <c r="A13537" s="5">
        <f>13529</f>
      </c>
      <c r="B13537" s="5" t="s">
        <v>12512</v>
      </c>
      <c r="C13537" s="5" t="s">
        <v>11</v>
      </c>
      <c r="D13537" s="5" t="s">
        <v>12</v>
      </c>
      <c r="E13537" s="5" t="s">
        <v>2272</v>
      </c>
    </row>
    <row r="13538" spans="1:5" x14ac:dyDescent="0.25">
      <c r="A13538" s="5">
        <f>13530</f>
      </c>
      <c r="B13538" s="5" t="s">
        <v>12513</v>
      </c>
      <c r="C13538" s="5" t="s">
        <v>11</v>
      </c>
      <c r="D13538" s="5" t="s">
        <v>12</v>
      </c>
      <c r="E13538" s="5" t="s">
        <v>2272</v>
      </c>
    </row>
    <row r="13539" spans="1:5" x14ac:dyDescent="0.25">
      <c r="A13539" s="5">
        <f>13531</f>
      </c>
      <c r="B13539" s="5" t="s">
        <v>12514</v>
      </c>
      <c r="C13539" s="5" t="s">
        <v>11</v>
      </c>
      <c r="D13539" s="5" t="s">
        <v>12</v>
      </c>
      <c r="E13539" s="5" t="s">
        <v>2272</v>
      </c>
    </row>
    <row r="13540" spans="1:5" x14ac:dyDescent="0.25">
      <c r="A13540" s="5">
        <f>13532</f>
      </c>
      <c r="B13540" s="5" t="s">
        <v>12515</v>
      </c>
      <c r="C13540" s="5" t="s">
        <v>11</v>
      </c>
      <c r="D13540" s="5" t="s">
        <v>12</v>
      </c>
      <c r="E13540" s="5" t="s">
        <v>2272</v>
      </c>
    </row>
    <row r="13541" spans="1:5" x14ac:dyDescent="0.25">
      <c r="A13541" s="5">
        <f>13533</f>
      </c>
      <c r="B13541" s="5" t="s">
        <v>12516</v>
      </c>
      <c r="C13541" s="5" t="s">
        <v>11</v>
      </c>
      <c r="D13541" s="5" t="s">
        <v>12</v>
      </c>
      <c r="E13541" s="5" t="s">
        <v>2272</v>
      </c>
    </row>
    <row r="13542" spans="1:5" x14ac:dyDescent="0.25">
      <c r="A13542" s="5">
        <f>13534</f>
      </c>
      <c r="B13542" s="5" t="s">
        <v>12517</v>
      </c>
      <c r="C13542" s="5" t="s">
        <v>11</v>
      </c>
      <c r="D13542" s="5" t="s">
        <v>12</v>
      </c>
      <c r="E13542" s="5" t="s">
        <v>2272</v>
      </c>
    </row>
    <row r="13543" spans="1:5" x14ac:dyDescent="0.25">
      <c r="A13543" s="5">
        <f>13535</f>
      </c>
      <c r="B13543" s="5" t="s">
        <v>12518</v>
      </c>
      <c r="C13543" s="5" t="s">
        <v>11</v>
      </c>
      <c r="D13543" s="5" t="s">
        <v>12</v>
      </c>
      <c r="E13543" s="5" t="s">
        <v>2272</v>
      </c>
    </row>
    <row r="13544" spans="1:5" x14ac:dyDescent="0.25">
      <c r="A13544" s="5">
        <f>13536</f>
      </c>
      <c r="B13544" s="5" t="s">
        <v>12519</v>
      </c>
      <c r="C13544" s="5" t="s">
        <v>11</v>
      </c>
      <c r="D13544" s="5" t="s">
        <v>12</v>
      </c>
      <c r="E13544" s="5" t="s">
        <v>2272</v>
      </c>
    </row>
    <row r="13545" spans="1:5" x14ac:dyDescent="0.25">
      <c r="A13545" s="5">
        <f>13537</f>
      </c>
      <c r="B13545" s="5" t="s">
        <v>12520</v>
      </c>
      <c r="C13545" s="5" t="s">
        <v>11</v>
      </c>
      <c r="D13545" s="5" t="s">
        <v>12</v>
      </c>
      <c r="E13545" s="5" t="s">
        <v>2272</v>
      </c>
    </row>
    <row r="13546" spans="1:5" x14ac:dyDescent="0.25">
      <c r="A13546" s="5">
        <f>13538</f>
      </c>
      <c r="B13546" s="5" t="s">
        <v>12521</v>
      </c>
      <c r="C13546" s="5" t="s">
        <v>11</v>
      </c>
      <c r="D13546" s="5" t="s">
        <v>12</v>
      </c>
      <c r="E13546" s="5" t="s">
        <v>2272</v>
      </c>
    </row>
    <row r="13547" spans="1:5" x14ac:dyDescent="0.25">
      <c r="A13547" s="5">
        <f>13539</f>
      </c>
      <c r="B13547" s="5" t="s">
        <v>12522</v>
      </c>
      <c r="C13547" s="5" t="s">
        <v>11</v>
      </c>
      <c r="D13547" s="5" t="s">
        <v>12</v>
      </c>
      <c r="E13547" s="5" t="s">
        <v>2272</v>
      </c>
    </row>
    <row r="13548" spans="1:5" x14ac:dyDescent="0.25">
      <c r="A13548" s="5">
        <f>13540</f>
      </c>
      <c r="B13548" s="5" t="s">
        <v>12523</v>
      </c>
      <c r="C13548" s="5" t="s">
        <v>11</v>
      </c>
      <c r="D13548" s="5" t="s">
        <v>12</v>
      </c>
      <c r="E13548" s="5" t="s">
        <v>2272</v>
      </c>
    </row>
    <row r="13549" spans="1:5" x14ac:dyDescent="0.25">
      <c r="A13549" s="5">
        <f>13541</f>
      </c>
      <c r="B13549" s="5" t="s">
        <v>12524</v>
      </c>
      <c r="C13549" s="5" t="s">
        <v>11</v>
      </c>
      <c r="D13549" s="5" t="s">
        <v>12</v>
      </c>
      <c r="E13549" s="5" t="s">
        <v>2272</v>
      </c>
    </row>
    <row r="13550" spans="1:5" x14ac:dyDescent="0.25">
      <c r="A13550" s="5">
        <f>13542</f>
      </c>
      <c r="B13550" s="5" t="s">
        <v>12525</v>
      </c>
      <c r="C13550" s="5" t="s">
        <v>11</v>
      </c>
      <c r="D13550" s="5" t="s">
        <v>12</v>
      </c>
      <c r="E13550" s="5" t="s">
        <v>2272</v>
      </c>
    </row>
    <row r="13551" spans="1:5" x14ac:dyDescent="0.25">
      <c r="A13551" s="5">
        <f>13543</f>
      </c>
      <c r="B13551" s="5" t="s">
        <v>12526</v>
      </c>
      <c r="C13551" s="5" t="s">
        <v>11</v>
      </c>
      <c r="D13551" s="5" t="s">
        <v>12</v>
      </c>
      <c r="E13551" s="5" t="s">
        <v>2272</v>
      </c>
    </row>
    <row r="13552" spans="1:5" x14ac:dyDescent="0.25">
      <c r="A13552" s="5">
        <f>13544</f>
      </c>
      <c r="B13552" s="5" t="s">
        <v>12527</v>
      </c>
      <c r="C13552" s="5" t="s">
        <v>11</v>
      </c>
      <c r="D13552" s="5" t="s">
        <v>12</v>
      </c>
      <c r="E13552" s="5" t="s">
        <v>2272</v>
      </c>
    </row>
    <row r="13553" spans="1:5" x14ac:dyDescent="0.25">
      <c r="A13553" s="5">
        <f>13545</f>
      </c>
      <c r="B13553" s="5" t="s">
        <v>12528</v>
      </c>
      <c r="C13553" s="5" t="s">
        <v>11</v>
      </c>
      <c r="D13553" s="5" t="s">
        <v>12</v>
      </c>
      <c r="E13553" s="5" t="s">
        <v>2272</v>
      </c>
    </row>
    <row r="13554" spans="1:5" x14ac:dyDescent="0.25">
      <c r="A13554" s="5">
        <f>13546</f>
      </c>
      <c r="B13554" s="5" t="s">
        <v>12529</v>
      </c>
      <c r="C13554" s="5" t="s">
        <v>11</v>
      </c>
      <c r="D13554" s="5" t="s">
        <v>12</v>
      </c>
      <c r="E13554" s="5" t="s">
        <v>2272</v>
      </c>
    </row>
    <row r="13555" spans="1:5" x14ac:dyDescent="0.25">
      <c r="A13555" s="5">
        <f>13547</f>
      </c>
      <c r="B13555" s="5" t="s">
        <v>12530</v>
      </c>
      <c r="C13555" s="5" t="s">
        <v>11</v>
      </c>
      <c r="D13555" s="5" t="s">
        <v>12</v>
      </c>
      <c r="E13555" s="5" t="s">
        <v>2272</v>
      </c>
    </row>
    <row r="13556" spans="1:5" x14ac:dyDescent="0.25">
      <c r="A13556" s="5">
        <f>13548</f>
      </c>
      <c r="B13556" s="5" t="s">
        <v>12531</v>
      </c>
      <c r="C13556" s="5" t="s">
        <v>11</v>
      </c>
      <c r="D13556" s="5" t="s">
        <v>12</v>
      </c>
      <c r="E13556" s="5" t="s">
        <v>2272</v>
      </c>
    </row>
    <row r="13557" spans="1:5" x14ac:dyDescent="0.25">
      <c r="A13557" s="5">
        <f>13549</f>
      </c>
      <c r="B13557" s="5" t="s">
        <v>12532</v>
      </c>
      <c r="C13557" s="5" t="s">
        <v>11</v>
      </c>
      <c r="D13557" s="5" t="s">
        <v>12</v>
      </c>
      <c r="E13557" s="5" t="s">
        <v>2272</v>
      </c>
    </row>
    <row r="13558" spans="1:5" x14ac:dyDescent="0.25">
      <c r="A13558" s="5">
        <f>13550</f>
      </c>
      <c r="B13558" s="5" t="s">
        <v>12533</v>
      </c>
      <c r="C13558" s="5" t="s">
        <v>11</v>
      </c>
      <c r="D13558" s="5" t="s">
        <v>12</v>
      </c>
      <c r="E13558" s="5" t="s">
        <v>2272</v>
      </c>
    </row>
    <row r="13559" spans="1:5" x14ac:dyDescent="0.25">
      <c r="A13559" s="5">
        <f>13551</f>
      </c>
      <c r="B13559" s="5" t="s">
        <v>12534</v>
      </c>
      <c r="C13559" s="5" t="s">
        <v>11</v>
      </c>
      <c r="D13559" s="5" t="s">
        <v>12</v>
      </c>
      <c r="E13559" s="5" t="s">
        <v>2272</v>
      </c>
    </row>
    <row r="13560" spans="1:5" x14ac:dyDescent="0.25">
      <c r="A13560" s="5">
        <f>13552</f>
      </c>
      <c r="B13560" s="5" t="s">
        <v>12535</v>
      </c>
      <c r="C13560" s="5" t="s">
        <v>11</v>
      </c>
      <c r="D13560" s="5" t="s">
        <v>12</v>
      </c>
      <c r="E13560" s="5" t="s">
        <v>2272</v>
      </c>
    </row>
    <row r="13561" spans="1:5" x14ac:dyDescent="0.25">
      <c r="A13561" s="5">
        <f>13553</f>
      </c>
      <c r="B13561" s="5" t="s">
        <v>12536</v>
      </c>
      <c r="C13561" s="5" t="s">
        <v>11</v>
      </c>
      <c r="D13561" s="5" t="s">
        <v>12</v>
      </c>
      <c r="E13561" s="5" t="s">
        <v>2272</v>
      </c>
    </row>
    <row r="13562" spans="1:5" x14ac:dyDescent="0.25">
      <c r="A13562" s="5">
        <f>13554</f>
      </c>
      <c r="B13562" s="5" t="s">
        <v>12537</v>
      </c>
      <c r="C13562" s="5" t="s">
        <v>11</v>
      </c>
      <c r="D13562" s="5" t="s">
        <v>12</v>
      </c>
      <c r="E13562" s="5" t="s">
        <v>2272</v>
      </c>
    </row>
    <row r="13563" spans="1:5" x14ac:dyDescent="0.25">
      <c r="A13563" s="5">
        <f>13555</f>
      </c>
      <c r="B13563" s="5" t="s">
        <v>12538</v>
      </c>
      <c r="C13563" s="5" t="s">
        <v>11</v>
      </c>
      <c r="D13563" s="5" t="s">
        <v>12</v>
      </c>
      <c r="E13563" s="5" t="s">
        <v>2272</v>
      </c>
    </row>
    <row r="13564" spans="1:5" x14ac:dyDescent="0.25">
      <c r="A13564" s="5">
        <f>13556</f>
      </c>
      <c r="B13564" s="5" t="s">
        <v>12539</v>
      </c>
      <c r="C13564" s="5" t="s">
        <v>11</v>
      </c>
      <c r="D13564" s="5" t="s">
        <v>12</v>
      </c>
      <c r="E13564" s="5" t="s">
        <v>2272</v>
      </c>
    </row>
    <row r="13565" spans="1:5" x14ac:dyDescent="0.25">
      <c r="A13565" s="5">
        <f>13557</f>
      </c>
      <c r="B13565" s="5" t="s">
        <v>12540</v>
      </c>
      <c r="C13565" s="5" t="s">
        <v>11</v>
      </c>
      <c r="D13565" s="5" t="s">
        <v>12</v>
      </c>
      <c r="E13565" s="5" t="s">
        <v>2272</v>
      </c>
    </row>
    <row r="13566" spans="1:5" x14ac:dyDescent="0.25">
      <c r="A13566" s="5">
        <f>13558</f>
      </c>
      <c r="B13566" s="5" t="s">
        <v>12541</v>
      </c>
      <c r="C13566" s="5" t="s">
        <v>11</v>
      </c>
      <c r="D13566" s="5" t="s">
        <v>12</v>
      </c>
      <c r="E13566" s="5" t="s">
        <v>2272</v>
      </c>
    </row>
    <row r="13567" spans="1:5" x14ac:dyDescent="0.25">
      <c r="A13567" s="5">
        <f>13559</f>
      </c>
      <c r="B13567" s="5" t="s">
        <v>12542</v>
      </c>
      <c r="C13567" s="5" t="s">
        <v>11</v>
      </c>
      <c r="D13567" s="5" t="s">
        <v>12</v>
      </c>
      <c r="E13567" s="5" t="s">
        <v>2272</v>
      </c>
    </row>
    <row r="13568" spans="1:5" x14ac:dyDescent="0.25">
      <c r="A13568" s="5">
        <f>13560</f>
      </c>
      <c r="B13568" s="5" t="s">
        <v>12543</v>
      </c>
      <c r="C13568" s="5" t="s">
        <v>11</v>
      </c>
      <c r="D13568" s="5" t="s">
        <v>12</v>
      </c>
      <c r="E13568" s="5" t="s">
        <v>2272</v>
      </c>
    </row>
    <row r="13569" spans="1:5" x14ac:dyDescent="0.25">
      <c r="A13569" s="5">
        <f>13561</f>
      </c>
      <c r="B13569" s="5" t="s">
        <v>12544</v>
      </c>
      <c r="C13569" s="5" t="s">
        <v>11</v>
      </c>
      <c r="D13569" s="5" t="s">
        <v>12</v>
      </c>
      <c r="E13569" s="5" t="s">
        <v>2272</v>
      </c>
    </row>
    <row r="13570" spans="1:5" x14ac:dyDescent="0.25">
      <c r="A13570" s="5">
        <f>13562</f>
      </c>
      <c r="B13570" s="5" t="s">
        <v>12545</v>
      </c>
      <c r="C13570" s="5" t="s">
        <v>11</v>
      </c>
      <c r="D13570" s="5" t="s">
        <v>12</v>
      </c>
      <c r="E13570" s="5" t="s">
        <v>2272</v>
      </c>
    </row>
    <row r="13571" spans="1:5" x14ac:dyDescent="0.25">
      <c r="A13571" s="5">
        <f>13563</f>
      </c>
      <c r="B13571" s="5" t="s">
        <v>12546</v>
      </c>
      <c r="C13571" s="5" t="s">
        <v>11</v>
      </c>
      <c r="D13571" s="5" t="s">
        <v>12</v>
      </c>
      <c r="E13571" s="5" t="s">
        <v>2272</v>
      </c>
    </row>
    <row r="13572" spans="1:5" x14ac:dyDescent="0.25">
      <c r="A13572" s="5">
        <f>13564</f>
      </c>
      <c r="B13572" s="5" t="s">
        <v>12547</v>
      </c>
      <c r="C13572" s="5" t="s">
        <v>11</v>
      </c>
      <c r="D13572" s="5" t="s">
        <v>12</v>
      </c>
      <c r="E13572" s="5" t="s">
        <v>2272</v>
      </c>
    </row>
    <row r="13573" spans="1:5" x14ac:dyDescent="0.25">
      <c r="A13573" s="5">
        <f>13565</f>
      </c>
      <c r="B13573" s="5" t="s">
        <v>12548</v>
      </c>
      <c r="C13573" s="5" t="s">
        <v>11</v>
      </c>
      <c r="D13573" s="5" t="s">
        <v>12</v>
      </c>
      <c r="E13573" s="5" t="s">
        <v>2272</v>
      </c>
    </row>
    <row r="13574" spans="1:5" x14ac:dyDescent="0.25">
      <c r="A13574" s="5">
        <f>13566</f>
      </c>
      <c r="B13574" s="5" t="s">
        <v>12549</v>
      </c>
      <c r="C13574" s="5" t="s">
        <v>11</v>
      </c>
      <c r="D13574" s="5" t="s">
        <v>12</v>
      </c>
      <c r="E13574" s="5" t="s">
        <v>2272</v>
      </c>
    </row>
    <row r="13575" spans="1:5" x14ac:dyDescent="0.25">
      <c r="A13575" s="5">
        <f>13567</f>
      </c>
      <c r="B13575" s="5" t="s">
        <v>12550</v>
      </c>
      <c r="C13575" s="5" t="s">
        <v>11</v>
      </c>
      <c r="D13575" s="5" t="s">
        <v>12</v>
      </c>
      <c r="E13575" s="5" t="s">
        <v>2272</v>
      </c>
    </row>
    <row r="13576" spans="1:5" x14ac:dyDescent="0.25">
      <c r="A13576" s="5">
        <f>13568</f>
      </c>
      <c r="B13576" s="5" t="s">
        <v>12551</v>
      </c>
      <c r="C13576" s="5" t="s">
        <v>11</v>
      </c>
      <c r="D13576" s="5" t="s">
        <v>12</v>
      </c>
      <c r="E13576" s="5" t="s">
        <v>2272</v>
      </c>
    </row>
    <row r="13577" spans="1:5" x14ac:dyDescent="0.25">
      <c r="A13577" s="5">
        <f>13569</f>
      </c>
      <c r="B13577" s="5" t="s">
        <v>12552</v>
      </c>
      <c r="C13577" s="5" t="s">
        <v>11</v>
      </c>
      <c r="D13577" s="5" t="s">
        <v>12</v>
      </c>
      <c r="E13577" s="5" t="s">
        <v>2272</v>
      </c>
    </row>
    <row r="13578" spans="1:5" x14ac:dyDescent="0.25">
      <c r="A13578" s="5">
        <f>13570</f>
      </c>
      <c r="B13578" s="5" t="s">
        <v>12553</v>
      </c>
      <c r="C13578" s="5" t="s">
        <v>11</v>
      </c>
      <c r="D13578" s="5" t="s">
        <v>12</v>
      </c>
      <c r="E13578" s="5" t="s">
        <v>2272</v>
      </c>
    </row>
    <row r="13579" spans="1:5" x14ac:dyDescent="0.25">
      <c r="A13579" s="5">
        <f>13571</f>
      </c>
      <c r="B13579" s="5" t="s">
        <v>12554</v>
      </c>
      <c r="C13579" s="5" t="s">
        <v>11</v>
      </c>
      <c r="D13579" s="5" t="s">
        <v>12</v>
      </c>
      <c r="E13579" s="5" t="s">
        <v>2272</v>
      </c>
    </row>
    <row r="13580" spans="1:5" x14ac:dyDescent="0.25">
      <c r="A13580" s="5">
        <f>13572</f>
      </c>
      <c r="B13580" s="5" t="s">
        <v>12555</v>
      </c>
      <c r="C13580" s="5" t="s">
        <v>11</v>
      </c>
      <c r="D13580" s="5" t="s">
        <v>12</v>
      </c>
      <c r="E13580" s="5" t="s">
        <v>2272</v>
      </c>
    </row>
    <row r="13581" spans="1:5" x14ac:dyDescent="0.25">
      <c r="A13581" s="5">
        <f>13573</f>
      </c>
      <c r="B13581" s="5" t="s">
        <v>12556</v>
      </c>
      <c r="C13581" s="5" t="s">
        <v>11</v>
      </c>
      <c r="D13581" s="5" t="s">
        <v>12</v>
      </c>
      <c r="E13581" s="5" t="s">
        <v>2272</v>
      </c>
    </row>
    <row r="13582" spans="1:5" x14ac:dyDescent="0.25">
      <c r="A13582" s="5">
        <f>13574</f>
      </c>
      <c r="B13582" s="5" t="s">
        <v>12557</v>
      </c>
      <c r="C13582" s="5" t="s">
        <v>11</v>
      </c>
      <c r="D13582" s="5" t="s">
        <v>12</v>
      </c>
      <c r="E13582" s="5" t="s">
        <v>2272</v>
      </c>
    </row>
    <row r="13583" spans="1:5" x14ac:dyDescent="0.25">
      <c r="A13583" s="5">
        <f>13575</f>
      </c>
      <c r="B13583" s="5" t="s">
        <v>12558</v>
      </c>
      <c r="C13583" s="5" t="s">
        <v>11</v>
      </c>
      <c r="D13583" s="5" t="s">
        <v>12</v>
      </c>
      <c r="E13583" s="5" t="s">
        <v>2272</v>
      </c>
    </row>
    <row r="13584" spans="1:5" x14ac:dyDescent="0.25">
      <c r="A13584" s="5">
        <f>13576</f>
      </c>
      <c r="B13584" s="5" t="s">
        <v>12559</v>
      </c>
      <c r="C13584" s="5" t="s">
        <v>11</v>
      </c>
      <c r="D13584" s="5" t="s">
        <v>12</v>
      </c>
      <c r="E13584" s="5" t="s">
        <v>2272</v>
      </c>
    </row>
    <row r="13585" spans="1:5" x14ac:dyDescent="0.25">
      <c r="A13585" s="5">
        <f>13577</f>
      </c>
      <c r="B13585" s="5" t="s">
        <v>12560</v>
      </c>
      <c r="C13585" s="5" t="s">
        <v>11</v>
      </c>
      <c r="D13585" s="5" t="s">
        <v>12</v>
      </c>
      <c r="E13585" s="5" t="s">
        <v>2272</v>
      </c>
    </row>
    <row r="13586" spans="1:5" x14ac:dyDescent="0.25">
      <c r="A13586" s="5">
        <f>13578</f>
      </c>
      <c r="B13586" s="5" t="s">
        <v>12561</v>
      </c>
      <c r="C13586" s="5" t="s">
        <v>11</v>
      </c>
      <c r="D13586" s="5" t="s">
        <v>12</v>
      </c>
      <c r="E13586" s="5" t="s">
        <v>2272</v>
      </c>
    </row>
    <row r="13587" spans="1:5" x14ac:dyDescent="0.25">
      <c r="A13587" s="5">
        <f>13579</f>
      </c>
      <c r="B13587" s="5" t="s">
        <v>12562</v>
      </c>
      <c r="C13587" s="5" t="s">
        <v>11</v>
      </c>
      <c r="D13587" s="5" t="s">
        <v>12</v>
      </c>
      <c r="E13587" s="5" t="s">
        <v>2272</v>
      </c>
    </row>
    <row r="13588" spans="1:5" x14ac:dyDescent="0.25">
      <c r="A13588" s="5">
        <f>13580</f>
      </c>
      <c r="B13588" s="5" t="s">
        <v>12563</v>
      </c>
      <c r="C13588" s="5" t="s">
        <v>11</v>
      </c>
      <c r="D13588" s="5" t="s">
        <v>12</v>
      </c>
      <c r="E13588" s="5" t="s">
        <v>2272</v>
      </c>
    </row>
    <row r="13589" spans="1:5" x14ac:dyDescent="0.25">
      <c r="A13589" s="5">
        <f>13581</f>
      </c>
      <c r="B13589" s="5" t="s">
        <v>12564</v>
      </c>
      <c r="C13589" s="5" t="s">
        <v>11</v>
      </c>
      <c r="D13589" s="5" t="s">
        <v>12</v>
      </c>
      <c r="E13589" s="5" t="s">
        <v>2272</v>
      </c>
    </row>
    <row r="13590" spans="1:5" x14ac:dyDescent="0.25">
      <c r="A13590" s="5">
        <f>13582</f>
      </c>
      <c r="B13590" s="5" t="s">
        <v>12565</v>
      </c>
      <c r="C13590" s="5" t="s">
        <v>11</v>
      </c>
      <c r="D13590" s="5" t="s">
        <v>12</v>
      </c>
      <c r="E13590" s="5" t="s">
        <v>2272</v>
      </c>
    </row>
    <row r="13591" spans="1:5" x14ac:dyDescent="0.25">
      <c r="A13591" s="5">
        <f>13583</f>
      </c>
      <c r="B13591" s="5" t="s">
        <v>12566</v>
      </c>
      <c r="C13591" s="5" t="s">
        <v>11</v>
      </c>
      <c r="D13591" s="5" t="s">
        <v>12</v>
      </c>
      <c r="E13591" s="5" t="s">
        <v>2272</v>
      </c>
    </row>
    <row r="13592" spans="1:5" x14ac:dyDescent="0.25">
      <c r="A13592" s="5">
        <f>13584</f>
      </c>
      <c r="B13592" s="5" t="s">
        <v>12567</v>
      </c>
      <c r="C13592" s="5" t="s">
        <v>11</v>
      </c>
      <c r="D13592" s="5" t="s">
        <v>12</v>
      </c>
      <c r="E13592" s="5" t="s">
        <v>2272</v>
      </c>
    </row>
    <row r="13593" spans="1:5" x14ac:dyDescent="0.25">
      <c r="A13593" s="5">
        <f>13585</f>
      </c>
      <c r="B13593" s="5" t="s">
        <v>12568</v>
      </c>
      <c r="C13593" s="5" t="s">
        <v>11</v>
      </c>
      <c r="D13593" s="5" t="s">
        <v>12</v>
      </c>
      <c r="E13593" s="5" t="s">
        <v>2272</v>
      </c>
    </row>
    <row r="13594" spans="1:5" x14ac:dyDescent="0.25">
      <c r="A13594" s="5">
        <f>13586</f>
      </c>
      <c r="B13594" s="5" t="s">
        <v>12569</v>
      </c>
      <c r="C13594" s="5" t="s">
        <v>11</v>
      </c>
      <c r="D13594" s="5" t="s">
        <v>12</v>
      </c>
      <c r="E13594" s="5" t="s">
        <v>2272</v>
      </c>
    </row>
    <row r="13595" spans="1:5" x14ac:dyDescent="0.25">
      <c r="A13595" s="5">
        <f>13587</f>
      </c>
      <c r="B13595" s="5" t="s">
        <v>12570</v>
      </c>
      <c r="C13595" s="5" t="s">
        <v>11</v>
      </c>
      <c r="D13595" s="5" t="s">
        <v>12</v>
      </c>
      <c r="E13595" s="5" t="s">
        <v>2272</v>
      </c>
    </row>
    <row r="13596" spans="1:5" x14ac:dyDescent="0.25">
      <c r="A13596" s="5">
        <f>13588</f>
      </c>
      <c r="B13596" s="5" t="s">
        <v>12571</v>
      </c>
      <c r="C13596" s="5" t="s">
        <v>11</v>
      </c>
      <c r="D13596" s="5" t="s">
        <v>12</v>
      </c>
      <c r="E13596" s="5" t="s">
        <v>2272</v>
      </c>
    </row>
    <row r="13597" spans="1:5" x14ac:dyDescent="0.25">
      <c r="A13597" s="5">
        <f>13589</f>
      </c>
      <c r="B13597" s="5" t="s">
        <v>12572</v>
      </c>
      <c r="C13597" s="5" t="s">
        <v>11</v>
      </c>
      <c r="D13597" s="5" t="s">
        <v>12</v>
      </c>
      <c r="E13597" s="5" t="s">
        <v>2272</v>
      </c>
    </row>
    <row r="13598" spans="1:5" x14ac:dyDescent="0.25">
      <c r="A13598" s="5">
        <f>13590</f>
      </c>
      <c r="B13598" s="5" t="s">
        <v>12573</v>
      </c>
      <c r="C13598" s="5" t="s">
        <v>11</v>
      </c>
      <c r="D13598" s="5" t="s">
        <v>12</v>
      </c>
      <c r="E13598" s="5" t="s">
        <v>2272</v>
      </c>
    </row>
    <row r="13599" spans="1:5" x14ac:dyDescent="0.25">
      <c r="A13599" s="5">
        <f>13591</f>
      </c>
      <c r="B13599" s="5" t="s">
        <v>12574</v>
      </c>
      <c r="C13599" s="5" t="s">
        <v>11</v>
      </c>
      <c r="D13599" s="5" t="s">
        <v>12</v>
      </c>
      <c r="E13599" s="5" t="s">
        <v>2272</v>
      </c>
    </row>
    <row r="13600" spans="1:5" x14ac:dyDescent="0.25">
      <c r="A13600" s="5">
        <f>13592</f>
      </c>
      <c r="B13600" s="5" t="s">
        <v>12575</v>
      </c>
      <c r="C13600" s="5" t="s">
        <v>11</v>
      </c>
      <c r="D13600" s="5" t="s">
        <v>12</v>
      </c>
      <c r="E13600" s="5" t="s">
        <v>2272</v>
      </c>
    </row>
    <row r="13601" spans="1:5" x14ac:dyDescent="0.25">
      <c r="A13601" s="5">
        <f>13593</f>
      </c>
      <c r="B13601" s="5" t="s">
        <v>12576</v>
      </c>
      <c r="C13601" s="5" t="s">
        <v>11</v>
      </c>
      <c r="D13601" s="5" t="s">
        <v>12</v>
      </c>
      <c r="E13601" s="5" t="s">
        <v>2272</v>
      </c>
    </row>
    <row r="13602" spans="1:5" x14ac:dyDescent="0.25">
      <c r="A13602" s="5">
        <f>13594</f>
      </c>
      <c r="B13602" s="5" t="s">
        <v>12577</v>
      </c>
      <c r="C13602" s="5" t="s">
        <v>11</v>
      </c>
      <c r="D13602" s="5" t="s">
        <v>12</v>
      </c>
      <c r="E13602" s="5" t="s">
        <v>2272</v>
      </c>
    </row>
    <row r="13603" spans="1:5" x14ac:dyDescent="0.25">
      <c r="A13603" s="5">
        <f>13595</f>
      </c>
      <c r="B13603" s="5" t="s">
        <v>12578</v>
      </c>
      <c r="C13603" s="5" t="s">
        <v>11</v>
      </c>
      <c r="D13603" s="5" t="s">
        <v>12</v>
      </c>
      <c r="E13603" s="5" t="s">
        <v>2272</v>
      </c>
    </row>
    <row r="13604" spans="1:5" x14ac:dyDescent="0.25">
      <c r="A13604" s="5">
        <f>13596</f>
      </c>
      <c r="B13604" s="5" t="s">
        <v>12579</v>
      </c>
      <c r="C13604" s="5" t="s">
        <v>11</v>
      </c>
      <c r="D13604" s="5" t="s">
        <v>12</v>
      </c>
      <c r="E13604" s="5" t="s">
        <v>2272</v>
      </c>
    </row>
    <row r="13605" spans="1:5" x14ac:dyDescent="0.25">
      <c r="A13605" s="5">
        <f>13597</f>
      </c>
      <c r="B13605" s="5" t="s">
        <v>12580</v>
      </c>
      <c r="C13605" s="5" t="s">
        <v>11</v>
      </c>
      <c r="D13605" s="5" t="s">
        <v>12</v>
      </c>
      <c r="E13605" s="5" t="s">
        <v>2272</v>
      </c>
    </row>
    <row r="13606" spans="1:5" x14ac:dyDescent="0.25">
      <c r="A13606" s="5">
        <f>13598</f>
      </c>
      <c r="B13606" s="5" t="s">
        <v>12581</v>
      </c>
      <c r="C13606" s="5" t="s">
        <v>11</v>
      </c>
      <c r="D13606" s="5" t="s">
        <v>12</v>
      </c>
      <c r="E13606" s="5" t="s">
        <v>2272</v>
      </c>
    </row>
    <row r="13607" spans="1:5" x14ac:dyDescent="0.25">
      <c r="A13607" s="5">
        <f>13599</f>
      </c>
      <c r="B13607" s="5" t="s">
        <v>12582</v>
      </c>
      <c r="C13607" s="5" t="s">
        <v>11</v>
      </c>
      <c r="D13607" s="5" t="s">
        <v>12</v>
      </c>
      <c r="E13607" s="5" t="s">
        <v>2272</v>
      </c>
    </row>
    <row r="13608" spans="1:5" x14ac:dyDescent="0.25">
      <c r="A13608" s="5">
        <f>13600</f>
      </c>
      <c r="B13608" s="5" t="s">
        <v>12583</v>
      </c>
      <c r="C13608" s="5" t="s">
        <v>11</v>
      </c>
      <c r="D13608" s="5" t="s">
        <v>12</v>
      </c>
      <c r="E13608" s="5" t="s">
        <v>2272</v>
      </c>
    </row>
    <row r="13609" spans="1:5" x14ac:dyDescent="0.25">
      <c r="A13609" s="5">
        <f>13601</f>
      </c>
      <c r="B13609" s="5" t="s">
        <v>12584</v>
      </c>
      <c r="C13609" s="5" t="s">
        <v>11</v>
      </c>
      <c r="D13609" s="5" t="s">
        <v>12</v>
      </c>
      <c r="E13609" s="5" t="s">
        <v>2272</v>
      </c>
    </row>
    <row r="13610" spans="1:5" x14ac:dyDescent="0.25">
      <c r="A13610" s="5">
        <f>13602</f>
      </c>
      <c r="B13610" s="5" t="s">
        <v>12585</v>
      </c>
      <c r="C13610" s="5" t="s">
        <v>11</v>
      </c>
      <c r="D13610" s="5" t="s">
        <v>12</v>
      </c>
      <c r="E13610" s="5" t="s">
        <v>2272</v>
      </c>
    </row>
    <row r="13611" spans="1:5" x14ac:dyDescent="0.25">
      <c r="A13611" s="5">
        <f>13603</f>
      </c>
      <c r="B13611" s="5" t="s">
        <v>12586</v>
      </c>
      <c r="C13611" s="5" t="s">
        <v>11</v>
      </c>
      <c r="D13611" s="5" t="s">
        <v>12</v>
      </c>
      <c r="E13611" s="5" t="s">
        <v>2272</v>
      </c>
    </row>
    <row r="13612" spans="1:5" x14ac:dyDescent="0.25">
      <c r="A13612" s="5">
        <f>13604</f>
      </c>
      <c r="B13612" s="5" t="s">
        <v>12587</v>
      </c>
      <c r="C13612" s="5" t="s">
        <v>11</v>
      </c>
      <c r="D13612" s="5" t="s">
        <v>12</v>
      </c>
      <c r="E13612" s="5" t="s">
        <v>2272</v>
      </c>
    </row>
    <row r="13613" spans="1:5" x14ac:dyDescent="0.25">
      <c r="A13613" s="5">
        <f>13605</f>
      </c>
      <c r="B13613" s="5" t="s">
        <v>12588</v>
      </c>
      <c r="C13613" s="5" t="s">
        <v>11</v>
      </c>
      <c r="D13613" s="5" t="s">
        <v>12</v>
      </c>
      <c r="E13613" s="5" t="s">
        <v>2272</v>
      </c>
    </row>
    <row r="13614" spans="1:5" x14ac:dyDescent="0.25">
      <c r="A13614" s="5">
        <f>13606</f>
      </c>
      <c r="B13614" s="5" t="s">
        <v>12589</v>
      </c>
      <c r="C13614" s="5" t="s">
        <v>11</v>
      </c>
      <c r="D13614" s="5" t="s">
        <v>12</v>
      </c>
      <c r="E13614" s="5" t="s">
        <v>2272</v>
      </c>
    </row>
    <row r="13615" spans="1:5" x14ac:dyDescent="0.25">
      <c r="A13615" s="5">
        <f>13607</f>
      </c>
      <c r="B13615" s="5" t="s">
        <v>12590</v>
      </c>
      <c r="C13615" s="5" t="s">
        <v>11</v>
      </c>
      <c r="D13615" s="5" t="s">
        <v>12</v>
      </c>
      <c r="E13615" s="5" t="s">
        <v>2272</v>
      </c>
    </row>
    <row r="13616" spans="1:5" x14ac:dyDescent="0.25">
      <c r="A13616" s="5">
        <f>13608</f>
      </c>
      <c r="B13616" s="5" t="s">
        <v>12591</v>
      </c>
      <c r="C13616" s="5" t="s">
        <v>11</v>
      </c>
      <c r="D13616" s="5" t="s">
        <v>12</v>
      </c>
      <c r="E13616" s="5" t="s">
        <v>2272</v>
      </c>
    </row>
    <row r="13617" spans="1:5" x14ac:dyDescent="0.25">
      <c r="A13617" s="5">
        <f>13609</f>
      </c>
      <c r="B13617" s="5" t="s">
        <v>12592</v>
      </c>
      <c r="C13617" s="5" t="s">
        <v>11</v>
      </c>
      <c r="D13617" s="5" t="s">
        <v>12</v>
      </c>
      <c r="E13617" s="5" t="s">
        <v>2272</v>
      </c>
    </row>
    <row r="13618" spans="1:5" x14ac:dyDescent="0.25">
      <c r="A13618" s="5">
        <f>13610</f>
      </c>
      <c r="B13618" s="5" t="s">
        <v>12593</v>
      </c>
      <c r="C13618" s="5" t="s">
        <v>11</v>
      </c>
      <c r="D13618" s="5" t="s">
        <v>12</v>
      </c>
      <c r="E13618" s="5" t="s">
        <v>2272</v>
      </c>
    </row>
    <row r="13619" spans="1:5" x14ac:dyDescent="0.25">
      <c r="A13619" s="5">
        <f>13611</f>
      </c>
      <c r="B13619" s="5" t="s">
        <v>12594</v>
      </c>
      <c r="C13619" s="5" t="s">
        <v>11</v>
      </c>
      <c r="D13619" s="5" t="s">
        <v>12</v>
      </c>
      <c r="E13619" s="5" t="s">
        <v>2272</v>
      </c>
    </row>
    <row r="13620" spans="1:5" x14ac:dyDescent="0.25">
      <c r="A13620" s="5">
        <f>13612</f>
      </c>
      <c r="B13620" s="5" t="s">
        <v>12595</v>
      </c>
      <c r="C13620" s="5" t="s">
        <v>11</v>
      </c>
      <c r="D13620" s="5" t="s">
        <v>12</v>
      </c>
      <c r="E13620" s="5" t="s">
        <v>2272</v>
      </c>
    </row>
    <row r="13621" spans="1:5" x14ac:dyDescent="0.25">
      <c r="A13621" s="5">
        <f>13613</f>
      </c>
      <c r="B13621" s="5" t="s">
        <v>12596</v>
      </c>
      <c r="C13621" s="5" t="s">
        <v>11</v>
      </c>
      <c r="D13621" s="5" t="s">
        <v>12</v>
      </c>
      <c r="E13621" s="5" t="s">
        <v>2272</v>
      </c>
    </row>
    <row r="13622" spans="1:5" x14ac:dyDescent="0.25">
      <c r="A13622" s="5">
        <f>13614</f>
      </c>
      <c r="B13622" s="5" t="s">
        <v>12597</v>
      </c>
      <c r="C13622" s="5" t="s">
        <v>11</v>
      </c>
      <c r="D13622" s="5" t="s">
        <v>12</v>
      </c>
      <c r="E13622" s="5" t="s">
        <v>2272</v>
      </c>
    </row>
    <row r="13623" spans="1:5" x14ac:dyDescent="0.25">
      <c r="A13623" s="5">
        <f>13615</f>
      </c>
      <c r="B13623" s="5" t="s">
        <v>12598</v>
      </c>
      <c r="C13623" s="5" t="s">
        <v>11</v>
      </c>
      <c r="D13623" s="5" t="s">
        <v>12</v>
      </c>
      <c r="E13623" s="5" t="s">
        <v>2272</v>
      </c>
    </row>
    <row r="13624" spans="1:5" x14ac:dyDescent="0.25">
      <c r="A13624" s="5">
        <f>13616</f>
      </c>
      <c r="B13624" s="5" t="s">
        <v>12599</v>
      </c>
      <c r="C13624" s="5" t="s">
        <v>11</v>
      </c>
      <c r="D13624" s="5" t="s">
        <v>12</v>
      </c>
      <c r="E13624" s="5" t="s">
        <v>2272</v>
      </c>
    </row>
    <row r="13625" spans="1:5" x14ac:dyDescent="0.25">
      <c r="A13625" s="5">
        <f>13617</f>
      </c>
      <c r="B13625" s="5" t="s">
        <v>12600</v>
      </c>
      <c r="C13625" s="5" t="s">
        <v>11</v>
      </c>
      <c r="D13625" s="5" t="s">
        <v>12</v>
      </c>
      <c r="E13625" s="5" t="s">
        <v>2272</v>
      </c>
    </row>
    <row r="13626" spans="1:5" x14ac:dyDescent="0.25">
      <c r="A13626" s="5">
        <f>13618</f>
      </c>
      <c r="B13626" s="5" t="s">
        <v>12601</v>
      </c>
      <c r="C13626" s="5" t="s">
        <v>11</v>
      </c>
      <c r="D13626" s="5" t="s">
        <v>12</v>
      </c>
      <c r="E13626" s="5" t="s">
        <v>2272</v>
      </c>
    </row>
    <row r="13627" spans="1:5" x14ac:dyDescent="0.25">
      <c r="A13627" s="5">
        <f>13619</f>
      </c>
      <c r="B13627" s="5" t="s">
        <v>12602</v>
      </c>
      <c r="C13627" s="5" t="s">
        <v>11</v>
      </c>
      <c r="D13627" s="5" t="s">
        <v>12</v>
      </c>
      <c r="E13627" s="5" t="s">
        <v>2272</v>
      </c>
    </row>
    <row r="13628" spans="1:5" x14ac:dyDescent="0.25">
      <c r="A13628" s="5">
        <f>13620</f>
      </c>
      <c r="B13628" s="5" t="s">
        <v>12603</v>
      </c>
      <c r="C13628" s="5" t="s">
        <v>11</v>
      </c>
      <c r="D13628" s="5" t="s">
        <v>12</v>
      </c>
      <c r="E13628" s="5" t="s">
        <v>2272</v>
      </c>
    </row>
    <row r="13629" spans="1:5" x14ac:dyDescent="0.25">
      <c r="A13629" s="5">
        <f>13621</f>
      </c>
      <c r="B13629" s="5" t="s">
        <v>12604</v>
      </c>
      <c r="C13629" s="5" t="s">
        <v>11</v>
      </c>
      <c r="D13629" s="5" t="s">
        <v>12</v>
      </c>
      <c r="E13629" s="5" t="s">
        <v>2272</v>
      </c>
    </row>
    <row r="13630" spans="1:5" x14ac:dyDescent="0.25">
      <c r="A13630" s="5">
        <f>13622</f>
      </c>
      <c r="B13630" s="5" t="s">
        <v>12605</v>
      </c>
      <c r="C13630" s="5" t="s">
        <v>11</v>
      </c>
      <c r="D13630" s="5" t="s">
        <v>12</v>
      </c>
      <c r="E13630" s="5" t="s">
        <v>2272</v>
      </c>
    </row>
    <row r="13631" spans="1:5" x14ac:dyDescent="0.25">
      <c r="A13631" s="5">
        <f>13623</f>
      </c>
      <c r="B13631" s="5" t="s">
        <v>12606</v>
      </c>
      <c r="C13631" s="5" t="s">
        <v>11</v>
      </c>
      <c r="D13631" s="5" t="s">
        <v>12</v>
      </c>
      <c r="E13631" s="5" t="s">
        <v>2272</v>
      </c>
    </row>
    <row r="13632" spans="1:5" x14ac:dyDescent="0.25">
      <c r="A13632" s="5">
        <f>13624</f>
      </c>
      <c r="B13632" s="5" t="s">
        <v>12607</v>
      </c>
      <c r="C13632" s="5" t="s">
        <v>11</v>
      </c>
      <c r="D13632" s="5" t="s">
        <v>12</v>
      </c>
      <c r="E13632" s="5" t="s">
        <v>2272</v>
      </c>
    </row>
    <row r="13633" spans="1:5" x14ac:dyDescent="0.25">
      <c r="A13633" s="5">
        <f>13625</f>
      </c>
      <c r="B13633" s="5" t="s">
        <v>12608</v>
      </c>
      <c r="C13633" s="5" t="s">
        <v>11</v>
      </c>
      <c r="D13633" s="5" t="s">
        <v>12</v>
      </c>
      <c r="E13633" s="5" t="s">
        <v>2272</v>
      </c>
    </row>
    <row r="13634" spans="1:5" x14ac:dyDescent="0.25">
      <c r="A13634" s="5">
        <f>13626</f>
      </c>
      <c r="B13634" s="5" t="s">
        <v>12609</v>
      </c>
      <c r="C13634" s="5" t="s">
        <v>11</v>
      </c>
      <c r="D13634" s="5" t="s">
        <v>12</v>
      </c>
      <c r="E13634" s="5" t="s">
        <v>2272</v>
      </c>
    </row>
    <row r="13635" spans="1:5" x14ac:dyDescent="0.25">
      <c r="A13635" s="5">
        <f>13627</f>
      </c>
      <c r="B13635" s="5" t="s">
        <v>12610</v>
      </c>
      <c r="C13635" s="5" t="s">
        <v>11</v>
      </c>
      <c r="D13635" s="5" t="s">
        <v>12</v>
      </c>
      <c r="E13635" s="5" t="s">
        <v>2272</v>
      </c>
    </row>
    <row r="13636" spans="1:5" x14ac:dyDescent="0.25">
      <c r="A13636" s="5">
        <f>13628</f>
      </c>
      <c r="B13636" s="5" t="s">
        <v>12611</v>
      </c>
      <c r="C13636" s="5" t="s">
        <v>11</v>
      </c>
      <c r="D13636" s="5" t="s">
        <v>12</v>
      </c>
      <c r="E13636" s="5" t="s">
        <v>2272</v>
      </c>
    </row>
    <row r="13637" spans="1:5" x14ac:dyDescent="0.25">
      <c r="A13637" s="5">
        <f>13629</f>
      </c>
      <c r="B13637" s="5" t="s">
        <v>12612</v>
      </c>
      <c r="C13637" s="5" t="s">
        <v>11</v>
      </c>
      <c r="D13637" s="5" t="s">
        <v>12</v>
      </c>
      <c r="E13637" s="5" t="s">
        <v>2272</v>
      </c>
    </row>
    <row r="13638" spans="1:5" x14ac:dyDescent="0.25">
      <c r="A13638" s="5">
        <f>13630</f>
      </c>
      <c r="B13638" s="5" t="s">
        <v>12613</v>
      </c>
      <c r="C13638" s="5" t="s">
        <v>11</v>
      </c>
      <c r="D13638" s="5" t="s">
        <v>12</v>
      </c>
      <c r="E13638" s="5" t="s">
        <v>2272</v>
      </c>
    </row>
    <row r="13639" spans="1:5" x14ac:dyDescent="0.25">
      <c r="A13639" s="5">
        <f>13631</f>
      </c>
      <c r="B13639" s="5" t="s">
        <v>12614</v>
      </c>
      <c r="C13639" s="5" t="s">
        <v>11</v>
      </c>
      <c r="D13639" s="5" t="s">
        <v>12</v>
      </c>
      <c r="E13639" s="5" t="s">
        <v>2272</v>
      </c>
    </row>
    <row r="13640" spans="1:5" x14ac:dyDescent="0.25">
      <c r="A13640" s="5">
        <f>13632</f>
      </c>
      <c r="B13640" s="5" t="s">
        <v>12615</v>
      </c>
      <c r="C13640" s="5" t="s">
        <v>11</v>
      </c>
      <c r="D13640" s="5" t="s">
        <v>12</v>
      </c>
      <c r="E13640" s="5" t="s">
        <v>2272</v>
      </c>
    </row>
    <row r="13641" spans="1:5" x14ac:dyDescent="0.25">
      <c r="A13641" s="5">
        <f>13633</f>
      </c>
      <c r="B13641" s="5" t="s">
        <v>12616</v>
      </c>
      <c r="C13641" s="5" t="s">
        <v>11</v>
      </c>
      <c r="D13641" s="5" t="s">
        <v>12</v>
      </c>
      <c r="E13641" s="5" t="s">
        <v>2272</v>
      </c>
    </row>
    <row r="13642" spans="1:5" x14ac:dyDescent="0.25">
      <c r="A13642" s="5">
        <f>13634</f>
      </c>
      <c r="B13642" s="5" t="s">
        <v>12617</v>
      </c>
      <c r="C13642" s="5" t="s">
        <v>11</v>
      </c>
      <c r="D13642" s="5" t="s">
        <v>12</v>
      </c>
      <c r="E13642" s="5" t="s">
        <v>2272</v>
      </c>
    </row>
    <row r="13643" spans="1:5" x14ac:dyDescent="0.25">
      <c r="A13643" s="5">
        <f>13635</f>
      </c>
      <c r="B13643" s="5" t="s">
        <v>12618</v>
      </c>
      <c r="C13643" s="5" t="s">
        <v>11</v>
      </c>
      <c r="D13643" s="5" t="s">
        <v>12</v>
      </c>
      <c r="E13643" s="5" t="s">
        <v>2272</v>
      </c>
    </row>
    <row r="13644" spans="1:5" x14ac:dyDescent="0.25">
      <c r="A13644" s="5">
        <f>13636</f>
      </c>
      <c r="B13644" s="5" t="s">
        <v>12619</v>
      </c>
      <c r="C13644" s="5" t="s">
        <v>11</v>
      </c>
      <c r="D13644" s="5" t="s">
        <v>12</v>
      </c>
      <c r="E13644" s="5" t="s">
        <v>2272</v>
      </c>
    </row>
    <row r="13645" spans="1:5" x14ac:dyDescent="0.25">
      <c r="A13645" s="5">
        <f>13637</f>
      </c>
      <c r="B13645" s="5" t="s">
        <v>12620</v>
      </c>
      <c r="C13645" s="5" t="s">
        <v>11</v>
      </c>
      <c r="D13645" s="5" t="s">
        <v>12</v>
      </c>
      <c r="E13645" s="5" t="s">
        <v>2272</v>
      </c>
    </row>
    <row r="13646" spans="1:5" x14ac:dyDescent="0.25">
      <c r="A13646" s="5">
        <f>13638</f>
      </c>
      <c r="B13646" s="5" t="s">
        <v>12621</v>
      </c>
      <c r="C13646" s="5" t="s">
        <v>11</v>
      </c>
      <c r="D13646" s="5" t="s">
        <v>12</v>
      </c>
      <c r="E13646" s="5" t="s">
        <v>2272</v>
      </c>
    </row>
    <row r="13647" spans="1:5" x14ac:dyDescent="0.25">
      <c r="A13647" s="5">
        <f>13639</f>
      </c>
      <c r="B13647" s="5" t="s">
        <v>12622</v>
      </c>
      <c r="C13647" s="5" t="s">
        <v>11</v>
      </c>
      <c r="D13647" s="5" t="s">
        <v>12</v>
      </c>
      <c r="E13647" s="5" t="s">
        <v>2272</v>
      </c>
    </row>
    <row r="13648" spans="1:5" x14ac:dyDescent="0.25">
      <c r="A13648" s="5">
        <f>13640</f>
      </c>
      <c r="B13648" s="5" t="s">
        <v>12623</v>
      </c>
      <c r="C13648" s="5" t="s">
        <v>11</v>
      </c>
      <c r="D13648" s="5" t="s">
        <v>12</v>
      </c>
      <c r="E13648" s="5" t="s">
        <v>2272</v>
      </c>
    </row>
    <row r="13649" spans="1:5" x14ac:dyDescent="0.25">
      <c r="A13649" s="5">
        <f>13641</f>
      </c>
      <c r="B13649" s="5" t="s">
        <v>12624</v>
      </c>
      <c r="C13649" s="5" t="s">
        <v>11</v>
      </c>
      <c r="D13649" s="5" t="s">
        <v>12</v>
      </c>
      <c r="E13649" s="5" t="s">
        <v>2272</v>
      </c>
    </row>
    <row r="13650" spans="1:5" x14ac:dyDescent="0.25">
      <c r="A13650" s="5">
        <f>13642</f>
      </c>
      <c r="B13650" s="5" t="s">
        <v>12625</v>
      </c>
      <c r="C13650" s="5" t="s">
        <v>11</v>
      </c>
      <c r="D13650" s="5" t="s">
        <v>12</v>
      </c>
      <c r="E13650" s="5" t="s">
        <v>2272</v>
      </c>
    </row>
    <row r="13651" spans="1:5" x14ac:dyDescent="0.25">
      <c r="A13651" s="5">
        <f>13643</f>
      </c>
      <c r="B13651" s="5" t="s">
        <v>12626</v>
      </c>
      <c r="C13651" s="5" t="s">
        <v>11</v>
      </c>
      <c r="D13651" s="5" t="s">
        <v>12</v>
      </c>
      <c r="E13651" s="5" t="s">
        <v>2272</v>
      </c>
    </row>
    <row r="13652" spans="1:5" x14ac:dyDescent="0.25">
      <c r="A13652" s="5">
        <f>13644</f>
      </c>
      <c r="B13652" s="5" t="s">
        <v>12627</v>
      </c>
      <c r="C13652" s="5" t="s">
        <v>11</v>
      </c>
      <c r="D13652" s="5" t="s">
        <v>12</v>
      </c>
      <c r="E13652" s="5" t="s">
        <v>2272</v>
      </c>
    </row>
    <row r="13653" spans="1:5" x14ac:dyDescent="0.25">
      <c r="A13653" s="5">
        <f>13645</f>
      </c>
      <c r="B13653" s="5" t="s">
        <v>12628</v>
      </c>
      <c r="C13653" s="5" t="s">
        <v>11</v>
      </c>
      <c r="D13653" s="5" t="s">
        <v>12</v>
      </c>
      <c r="E13653" s="5" t="s">
        <v>2272</v>
      </c>
    </row>
    <row r="13654" spans="1:5" x14ac:dyDescent="0.25">
      <c r="A13654" s="5">
        <f>13646</f>
      </c>
      <c r="B13654" s="5" t="s">
        <v>12629</v>
      </c>
      <c r="C13654" s="5" t="s">
        <v>11</v>
      </c>
      <c r="D13654" s="5" t="s">
        <v>12</v>
      </c>
      <c r="E13654" s="5" t="s">
        <v>2272</v>
      </c>
    </row>
    <row r="13655" spans="1:5" x14ac:dyDescent="0.25">
      <c r="A13655" s="5">
        <f>13647</f>
      </c>
      <c r="B13655" s="5" t="s">
        <v>12630</v>
      </c>
      <c r="C13655" s="5" t="s">
        <v>11</v>
      </c>
      <c r="D13655" s="5" t="s">
        <v>12</v>
      </c>
      <c r="E13655" s="5" t="s">
        <v>2272</v>
      </c>
    </row>
    <row r="13656" spans="1:5" x14ac:dyDescent="0.25">
      <c r="A13656" s="5">
        <f>13648</f>
      </c>
      <c r="B13656" s="5" t="s">
        <v>12631</v>
      </c>
      <c r="C13656" s="5" t="s">
        <v>11</v>
      </c>
      <c r="D13656" s="5" t="s">
        <v>12</v>
      </c>
      <c r="E13656" s="5" t="s">
        <v>2272</v>
      </c>
    </row>
    <row r="13657" spans="1:5" x14ac:dyDescent="0.25">
      <c r="A13657" s="5">
        <f>13649</f>
      </c>
      <c r="B13657" s="5" t="s">
        <v>12632</v>
      </c>
      <c r="C13657" s="5" t="s">
        <v>11</v>
      </c>
      <c r="D13657" s="5" t="s">
        <v>12</v>
      </c>
      <c r="E13657" s="5" t="s">
        <v>2272</v>
      </c>
    </row>
    <row r="13658" spans="1:5" x14ac:dyDescent="0.25">
      <c r="A13658" s="5">
        <f>13650</f>
      </c>
      <c r="B13658" s="5" t="s">
        <v>12633</v>
      </c>
      <c r="C13658" s="5" t="s">
        <v>11</v>
      </c>
      <c r="D13658" s="5" t="s">
        <v>12</v>
      </c>
      <c r="E13658" s="5" t="s">
        <v>2272</v>
      </c>
    </row>
    <row r="13659" spans="1:5" x14ac:dyDescent="0.25">
      <c r="A13659" s="5">
        <f>13651</f>
      </c>
      <c r="B13659" s="5" t="s">
        <v>12634</v>
      </c>
      <c r="C13659" s="5" t="s">
        <v>11</v>
      </c>
      <c r="D13659" s="5" t="s">
        <v>12</v>
      </c>
      <c r="E13659" s="5" t="s">
        <v>2272</v>
      </c>
    </row>
    <row r="13660" spans="1:5" x14ac:dyDescent="0.25">
      <c r="A13660" s="5">
        <f>13652</f>
      </c>
      <c r="B13660" s="5" t="s">
        <v>12635</v>
      </c>
      <c r="C13660" s="5" t="s">
        <v>11</v>
      </c>
      <c r="D13660" s="5" t="s">
        <v>12</v>
      </c>
      <c r="E13660" s="5" t="s">
        <v>2272</v>
      </c>
    </row>
    <row r="13661" spans="1:5" x14ac:dyDescent="0.25">
      <c r="A13661" s="5">
        <f>13653</f>
      </c>
      <c r="B13661" s="5" t="s">
        <v>12636</v>
      </c>
      <c r="C13661" s="5" t="s">
        <v>11</v>
      </c>
      <c r="D13661" s="5" t="s">
        <v>12</v>
      </c>
      <c r="E13661" s="5" t="s">
        <v>2272</v>
      </c>
    </row>
    <row r="13662" spans="1:5" x14ac:dyDescent="0.25">
      <c r="A13662" s="5">
        <f>13654</f>
      </c>
      <c r="B13662" s="5" t="s">
        <v>12637</v>
      </c>
      <c r="C13662" s="5" t="s">
        <v>11</v>
      </c>
      <c r="D13662" s="5" t="s">
        <v>12</v>
      </c>
      <c r="E13662" s="5" t="s">
        <v>2272</v>
      </c>
    </row>
    <row r="13663" spans="1:5" x14ac:dyDescent="0.25">
      <c r="A13663" s="5">
        <f>13655</f>
      </c>
      <c r="B13663" s="5" t="s">
        <v>12638</v>
      </c>
      <c r="C13663" s="5" t="s">
        <v>11</v>
      </c>
      <c r="D13663" s="5" t="s">
        <v>12</v>
      </c>
      <c r="E13663" s="5" t="s">
        <v>2272</v>
      </c>
    </row>
    <row r="13664" spans="1:5" x14ac:dyDescent="0.25">
      <c r="A13664" s="5">
        <f>13656</f>
      </c>
      <c r="B13664" s="5" t="s">
        <v>12639</v>
      </c>
      <c r="C13664" s="5" t="s">
        <v>11</v>
      </c>
      <c r="D13664" s="5" t="s">
        <v>12</v>
      </c>
      <c r="E13664" s="5" t="s">
        <v>2272</v>
      </c>
    </row>
    <row r="13665" spans="1:5" x14ac:dyDescent="0.25">
      <c r="A13665" s="5">
        <f>13657</f>
      </c>
      <c r="B13665" s="5" t="s">
        <v>12640</v>
      </c>
      <c r="C13665" s="5" t="s">
        <v>11</v>
      </c>
      <c r="D13665" s="5" t="s">
        <v>12</v>
      </c>
      <c r="E13665" s="5" t="s">
        <v>2272</v>
      </c>
    </row>
    <row r="13666" spans="1:5" x14ac:dyDescent="0.25">
      <c r="A13666" s="5">
        <f>13658</f>
      </c>
      <c r="B13666" s="5" t="s">
        <v>12641</v>
      </c>
      <c r="C13666" s="5" t="s">
        <v>11</v>
      </c>
      <c r="D13666" s="5" t="s">
        <v>12</v>
      </c>
      <c r="E13666" s="5" t="s">
        <v>2272</v>
      </c>
    </row>
    <row r="13667" spans="1:5" x14ac:dyDescent="0.25">
      <c r="A13667" s="5">
        <f>13659</f>
      </c>
      <c r="B13667" s="5" t="s">
        <v>12642</v>
      </c>
      <c r="C13667" s="5" t="s">
        <v>11</v>
      </c>
      <c r="D13667" s="5" t="s">
        <v>12</v>
      </c>
      <c r="E13667" s="5" t="s">
        <v>2272</v>
      </c>
    </row>
    <row r="13668" spans="1:5" x14ac:dyDescent="0.25">
      <c r="A13668" s="5">
        <f>13660</f>
      </c>
      <c r="B13668" s="5" t="s">
        <v>12643</v>
      </c>
      <c r="C13668" s="5" t="s">
        <v>11</v>
      </c>
      <c r="D13668" s="5" t="s">
        <v>12</v>
      </c>
      <c r="E13668" s="5" t="s">
        <v>2272</v>
      </c>
    </row>
    <row r="13669" spans="1:5" x14ac:dyDescent="0.25">
      <c r="A13669" s="5">
        <f>13661</f>
      </c>
      <c r="B13669" s="5" t="s">
        <v>12644</v>
      </c>
      <c r="C13669" s="5" t="s">
        <v>11</v>
      </c>
      <c r="D13669" s="5" t="s">
        <v>12</v>
      </c>
      <c r="E13669" s="5" t="s">
        <v>2272</v>
      </c>
    </row>
    <row r="13670" spans="1:5" x14ac:dyDescent="0.25">
      <c r="A13670" s="5">
        <f>13662</f>
      </c>
      <c r="B13670" s="5" t="s">
        <v>12645</v>
      </c>
      <c r="C13670" s="5" t="s">
        <v>11</v>
      </c>
      <c r="D13670" s="5" t="s">
        <v>12</v>
      </c>
      <c r="E13670" s="5" t="s">
        <v>2272</v>
      </c>
    </row>
    <row r="13671" spans="1:5" x14ac:dyDescent="0.25">
      <c r="A13671" s="5">
        <f>13663</f>
      </c>
      <c r="B13671" s="5" t="s">
        <v>12646</v>
      </c>
      <c r="C13671" s="5" t="s">
        <v>11</v>
      </c>
      <c r="D13671" s="5" t="s">
        <v>12</v>
      </c>
      <c r="E13671" s="5" t="s">
        <v>2272</v>
      </c>
    </row>
    <row r="13672" spans="1:5" x14ac:dyDescent="0.25">
      <c r="A13672" s="5">
        <f>13664</f>
      </c>
      <c r="B13672" s="5" t="s">
        <v>12647</v>
      </c>
      <c r="C13672" s="5" t="s">
        <v>11</v>
      </c>
      <c r="D13672" s="5" t="s">
        <v>12</v>
      </c>
      <c r="E13672" s="5" t="s">
        <v>2272</v>
      </c>
    </row>
    <row r="13673" spans="1:5" x14ac:dyDescent="0.25">
      <c r="A13673" s="5">
        <f>13665</f>
      </c>
      <c r="B13673" s="5" t="s">
        <v>12648</v>
      </c>
      <c r="C13673" s="5" t="s">
        <v>11</v>
      </c>
      <c r="D13673" s="5" t="s">
        <v>12</v>
      </c>
      <c r="E13673" s="5" t="s">
        <v>2272</v>
      </c>
    </row>
    <row r="13674" spans="1:5" x14ac:dyDescent="0.25">
      <c r="A13674" s="5">
        <f>13666</f>
      </c>
      <c r="B13674" s="5" t="s">
        <v>12649</v>
      </c>
      <c r="C13674" s="5" t="s">
        <v>11</v>
      </c>
      <c r="D13674" s="5" t="s">
        <v>12</v>
      </c>
      <c r="E13674" s="5" t="s">
        <v>2272</v>
      </c>
    </row>
    <row r="13675" spans="1:5" x14ac:dyDescent="0.25">
      <c r="A13675" s="5">
        <f>13667</f>
      </c>
      <c r="B13675" s="5" t="s">
        <v>12650</v>
      </c>
      <c r="C13675" s="5" t="s">
        <v>11</v>
      </c>
      <c r="D13675" s="5" t="s">
        <v>12</v>
      </c>
      <c r="E13675" s="5" t="s">
        <v>2272</v>
      </c>
    </row>
    <row r="13676" spans="1:5" x14ac:dyDescent="0.25">
      <c r="A13676" s="5">
        <f>13668</f>
      </c>
      <c r="B13676" s="5" t="s">
        <v>12651</v>
      </c>
      <c r="C13676" s="5" t="s">
        <v>11</v>
      </c>
      <c r="D13676" s="5" t="s">
        <v>12</v>
      </c>
      <c r="E13676" s="5" t="s">
        <v>2272</v>
      </c>
    </row>
    <row r="13677" spans="1:5" x14ac:dyDescent="0.25">
      <c r="A13677" s="5">
        <f>13669</f>
      </c>
      <c r="B13677" s="5" t="s">
        <v>12652</v>
      </c>
      <c r="C13677" s="5" t="s">
        <v>11</v>
      </c>
      <c r="D13677" s="5" t="s">
        <v>12</v>
      </c>
      <c r="E13677" s="5" t="s">
        <v>2272</v>
      </c>
    </row>
    <row r="13678" spans="1:5" x14ac:dyDescent="0.25">
      <c r="A13678" s="5">
        <f>13670</f>
      </c>
      <c r="B13678" s="5" t="s">
        <v>12653</v>
      </c>
      <c r="C13678" s="5" t="s">
        <v>11</v>
      </c>
      <c r="D13678" s="5" t="s">
        <v>12</v>
      </c>
      <c r="E13678" s="5" t="s">
        <v>2272</v>
      </c>
    </row>
    <row r="13679" spans="1:5" x14ac:dyDescent="0.25">
      <c r="A13679" s="5">
        <f>13671</f>
      </c>
      <c r="B13679" s="5" t="s">
        <v>12654</v>
      </c>
      <c r="C13679" s="5" t="s">
        <v>11</v>
      </c>
      <c r="D13679" s="5" t="s">
        <v>12</v>
      </c>
      <c r="E13679" s="5" t="s">
        <v>2272</v>
      </c>
    </row>
    <row r="13680" spans="1:5" x14ac:dyDescent="0.25">
      <c r="A13680" s="5">
        <f>13672</f>
      </c>
      <c r="B13680" s="5" t="s">
        <v>12655</v>
      </c>
      <c r="C13680" s="5" t="s">
        <v>11</v>
      </c>
      <c r="D13680" s="5" t="s">
        <v>12</v>
      </c>
      <c r="E13680" s="5" t="s">
        <v>2272</v>
      </c>
    </row>
    <row r="13681" spans="1:5" x14ac:dyDescent="0.25">
      <c r="A13681" s="5">
        <f>13673</f>
      </c>
      <c r="B13681" s="5" t="s">
        <v>12656</v>
      </c>
      <c r="C13681" s="5" t="s">
        <v>11</v>
      </c>
      <c r="D13681" s="5" t="s">
        <v>12</v>
      </c>
      <c r="E13681" s="5" t="s">
        <v>2272</v>
      </c>
    </row>
    <row r="13682" spans="1:5" x14ac:dyDescent="0.25">
      <c r="A13682" s="5">
        <f>13674</f>
      </c>
      <c r="B13682" s="5" t="s">
        <v>12657</v>
      </c>
      <c r="C13682" s="5" t="s">
        <v>11</v>
      </c>
      <c r="D13682" s="5" t="s">
        <v>12</v>
      </c>
      <c r="E13682" s="5" t="s">
        <v>2272</v>
      </c>
    </row>
    <row r="13683" spans="1:5" x14ac:dyDescent="0.25">
      <c r="A13683" s="5">
        <f>13675</f>
      </c>
      <c r="B13683" s="5" t="s">
        <v>12658</v>
      </c>
      <c r="C13683" s="5" t="s">
        <v>11</v>
      </c>
      <c r="D13683" s="5" t="s">
        <v>12</v>
      </c>
      <c r="E13683" s="5" t="s">
        <v>2272</v>
      </c>
    </row>
    <row r="13684" spans="1:5" x14ac:dyDescent="0.25">
      <c r="A13684" s="5">
        <f>13676</f>
      </c>
      <c r="B13684" s="5" t="s">
        <v>12659</v>
      </c>
      <c r="C13684" s="5" t="s">
        <v>11</v>
      </c>
      <c r="D13684" s="5" t="s">
        <v>12</v>
      </c>
      <c r="E13684" s="5" t="s">
        <v>2272</v>
      </c>
    </row>
    <row r="13685" spans="1:5" x14ac:dyDescent="0.25">
      <c r="A13685" s="5">
        <f>13677</f>
      </c>
      <c r="B13685" s="5" t="s">
        <v>12660</v>
      </c>
      <c r="C13685" s="5" t="s">
        <v>11</v>
      </c>
      <c r="D13685" s="5" t="s">
        <v>12</v>
      </c>
      <c r="E13685" s="5" t="s">
        <v>2272</v>
      </c>
    </row>
    <row r="13686" spans="1:5" x14ac:dyDescent="0.25">
      <c r="A13686" s="5">
        <f>13678</f>
      </c>
      <c r="B13686" s="5" t="s">
        <v>12661</v>
      </c>
      <c r="C13686" s="5" t="s">
        <v>11</v>
      </c>
      <c r="D13686" s="5" t="s">
        <v>12</v>
      </c>
      <c r="E13686" s="5" t="s">
        <v>2272</v>
      </c>
    </row>
    <row r="13687" spans="1:5" x14ac:dyDescent="0.25">
      <c r="A13687" s="5">
        <f>13679</f>
      </c>
      <c r="B13687" s="5" t="s">
        <v>12662</v>
      </c>
      <c r="C13687" s="5" t="s">
        <v>11</v>
      </c>
      <c r="D13687" s="5" t="s">
        <v>12</v>
      </c>
      <c r="E13687" s="5" t="s">
        <v>2272</v>
      </c>
    </row>
    <row r="13688" spans="1:5" x14ac:dyDescent="0.25">
      <c r="A13688" s="5">
        <f>13680</f>
      </c>
      <c r="B13688" s="5" t="s">
        <v>12663</v>
      </c>
      <c r="C13688" s="5" t="s">
        <v>11</v>
      </c>
      <c r="D13688" s="5" t="s">
        <v>12</v>
      </c>
      <c r="E13688" s="5" t="s">
        <v>2272</v>
      </c>
    </row>
    <row r="13689" spans="1:5" x14ac:dyDescent="0.25">
      <c r="A13689" s="5">
        <f>13681</f>
      </c>
      <c r="B13689" s="5" t="s">
        <v>12664</v>
      </c>
      <c r="C13689" s="5" t="s">
        <v>11</v>
      </c>
      <c r="D13689" s="5" t="s">
        <v>12</v>
      </c>
      <c r="E13689" s="5" t="s">
        <v>2272</v>
      </c>
    </row>
    <row r="13690" spans="1:5" x14ac:dyDescent="0.25">
      <c r="A13690" s="5">
        <f>13682</f>
      </c>
      <c r="B13690" s="5" t="s">
        <v>12665</v>
      </c>
      <c r="C13690" s="5" t="s">
        <v>11</v>
      </c>
      <c r="D13690" s="5" t="s">
        <v>12</v>
      </c>
      <c r="E13690" s="5" t="s">
        <v>2272</v>
      </c>
    </row>
    <row r="13691" spans="1:5" x14ac:dyDescent="0.25">
      <c r="A13691" s="5">
        <f>13683</f>
      </c>
      <c r="B13691" s="5" t="s">
        <v>12666</v>
      </c>
      <c r="C13691" s="5" t="s">
        <v>11</v>
      </c>
      <c r="D13691" s="5" t="s">
        <v>12</v>
      </c>
      <c r="E13691" s="5" t="s">
        <v>2272</v>
      </c>
    </row>
    <row r="13692" spans="1:5" x14ac:dyDescent="0.25">
      <c r="A13692" s="5">
        <f>13684</f>
      </c>
      <c r="B13692" s="5" t="s">
        <v>12667</v>
      </c>
      <c r="C13692" s="5" t="s">
        <v>11</v>
      </c>
      <c r="D13692" s="5" t="s">
        <v>12</v>
      </c>
      <c r="E13692" s="5" t="s">
        <v>2272</v>
      </c>
    </row>
    <row r="13693" spans="1:5" x14ac:dyDescent="0.25">
      <c r="A13693" s="5">
        <f>13685</f>
      </c>
      <c r="B13693" s="5" t="s">
        <v>12668</v>
      </c>
      <c r="C13693" s="5" t="s">
        <v>11</v>
      </c>
      <c r="D13693" s="5" t="s">
        <v>12</v>
      </c>
      <c r="E13693" s="5" t="s">
        <v>2272</v>
      </c>
    </row>
    <row r="13694" spans="1:5" x14ac:dyDescent="0.25">
      <c r="A13694" s="5">
        <f>13686</f>
      </c>
      <c r="B13694" s="5" t="s">
        <v>12669</v>
      </c>
      <c r="C13694" s="5" t="s">
        <v>11</v>
      </c>
      <c r="D13694" s="5" t="s">
        <v>12</v>
      </c>
      <c r="E13694" s="5" t="s">
        <v>2272</v>
      </c>
    </row>
    <row r="13695" spans="1:5" x14ac:dyDescent="0.25">
      <c r="A13695" s="5">
        <f>13687</f>
      </c>
      <c r="B13695" s="5" t="s">
        <v>12670</v>
      </c>
      <c r="C13695" s="5" t="s">
        <v>11</v>
      </c>
      <c r="D13695" s="5" t="s">
        <v>12</v>
      </c>
      <c r="E13695" s="5" t="s">
        <v>2272</v>
      </c>
    </row>
    <row r="13696" spans="1:5" x14ac:dyDescent="0.25">
      <c r="A13696" s="5">
        <f>13688</f>
      </c>
      <c r="B13696" s="5" t="s">
        <v>12671</v>
      </c>
      <c r="C13696" s="5" t="s">
        <v>11</v>
      </c>
      <c r="D13696" s="5" t="s">
        <v>12</v>
      </c>
      <c r="E13696" s="5" t="s">
        <v>2272</v>
      </c>
    </row>
    <row r="13697" spans="1:5" x14ac:dyDescent="0.25">
      <c r="A13697" s="5">
        <f>13689</f>
      </c>
      <c r="B13697" s="5" t="s">
        <v>12672</v>
      </c>
      <c r="C13697" s="5" t="s">
        <v>11</v>
      </c>
      <c r="D13697" s="5" t="s">
        <v>12</v>
      </c>
      <c r="E13697" s="5" t="s">
        <v>2272</v>
      </c>
    </row>
    <row r="13698" spans="1:5" x14ac:dyDescent="0.25">
      <c r="A13698" s="5">
        <f>13690</f>
      </c>
      <c r="B13698" s="5" t="s">
        <v>12673</v>
      </c>
      <c r="C13698" s="5" t="s">
        <v>11</v>
      </c>
      <c r="D13698" s="5" t="s">
        <v>12</v>
      </c>
      <c r="E13698" s="5" t="s">
        <v>2272</v>
      </c>
    </row>
    <row r="13699" spans="1:5" x14ac:dyDescent="0.25">
      <c r="A13699" s="5">
        <f>13691</f>
      </c>
      <c r="B13699" s="5" t="s">
        <v>12674</v>
      </c>
      <c r="C13699" s="5" t="s">
        <v>11</v>
      </c>
      <c r="D13699" s="5" t="s">
        <v>12</v>
      </c>
      <c r="E13699" s="5" t="s">
        <v>2272</v>
      </c>
    </row>
    <row r="13700" spans="1:5" x14ac:dyDescent="0.25">
      <c r="A13700" s="5">
        <f>13692</f>
      </c>
      <c r="B13700" s="5" t="s">
        <v>12675</v>
      </c>
      <c r="C13700" s="5" t="s">
        <v>11</v>
      </c>
      <c r="D13700" s="5" t="s">
        <v>12</v>
      </c>
      <c r="E13700" s="5" t="s">
        <v>2272</v>
      </c>
    </row>
    <row r="13701" spans="1:5" x14ac:dyDescent="0.25">
      <c r="A13701" s="5">
        <f>13693</f>
      </c>
      <c r="B13701" s="5" t="s">
        <v>12676</v>
      </c>
      <c r="C13701" s="5" t="s">
        <v>11</v>
      </c>
      <c r="D13701" s="5" t="s">
        <v>12</v>
      </c>
      <c r="E13701" s="5" t="s">
        <v>2272</v>
      </c>
    </row>
    <row r="13702" spans="1:5" x14ac:dyDescent="0.25">
      <c r="A13702" s="5">
        <f>13694</f>
      </c>
      <c r="B13702" s="5" t="s">
        <v>12677</v>
      </c>
      <c r="C13702" s="5" t="s">
        <v>11</v>
      </c>
      <c r="D13702" s="5" t="s">
        <v>12</v>
      </c>
      <c r="E13702" s="5" t="s">
        <v>2272</v>
      </c>
    </row>
    <row r="13703" spans="1:5" x14ac:dyDescent="0.25">
      <c r="A13703" s="5">
        <f>13695</f>
      </c>
      <c r="B13703" s="5" t="s">
        <v>12678</v>
      </c>
      <c r="C13703" s="5" t="s">
        <v>11</v>
      </c>
      <c r="D13703" s="5" t="s">
        <v>12</v>
      </c>
      <c r="E13703" s="5" t="s">
        <v>2272</v>
      </c>
    </row>
    <row r="13704" spans="1:5" x14ac:dyDescent="0.25">
      <c r="A13704" s="5">
        <f>13696</f>
      </c>
      <c r="B13704" s="5" t="s">
        <v>12679</v>
      </c>
      <c r="C13704" s="5" t="s">
        <v>11</v>
      </c>
      <c r="D13704" s="5" t="s">
        <v>12</v>
      </c>
      <c r="E13704" s="5" t="s">
        <v>2272</v>
      </c>
    </row>
    <row r="13705" spans="1:5" x14ac:dyDescent="0.25">
      <c r="A13705" s="5">
        <f>13697</f>
      </c>
      <c r="B13705" s="5" t="s">
        <v>12680</v>
      </c>
      <c r="C13705" s="5" t="s">
        <v>11</v>
      </c>
      <c r="D13705" s="5" t="s">
        <v>12</v>
      </c>
      <c r="E13705" s="5" t="s">
        <v>2272</v>
      </c>
    </row>
    <row r="13706" spans="1:5" x14ac:dyDescent="0.25">
      <c r="A13706" s="5">
        <f>13698</f>
      </c>
      <c r="B13706" s="5" t="s">
        <v>12681</v>
      </c>
      <c r="C13706" s="5" t="s">
        <v>11</v>
      </c>
      <c r="D13706" s="5" t="s">
        <v>12</v>
      </c>
      <c r="E13706" s="5" t="s">
        <v>2272</v>
      </c>
    </row>
    <row r="13707" spans="1:5" x14ac:dyDescent="0.25">
      <c r="A13707" s="5">
        <f>13699</f>
      </c>
      <c r="B13707" s="5" t="s">
        <v>12682</v>
      </c>
      <c r="C13707" s="5" t="s">
        <v>11</v>
      </c>
      <c r="D13707" s="5" t="s">
        <v>12</v>
      </c>
      <c r="E13707" s="5" t="s">
        <v>2272</v>
      </c>
    </row>
    <row r="13708" spans="1:5" x14ac:dyDescent="0.25">
      <c r="A13708" s="5">
        <f>13700</f>
      </c>
      <c r="B13708" s="5" t="s">
        <v>12683</v>
      </c>
      <c r="C13708" s="5" t="s">
        <v>11</v>
      </c>
      <c r="D13708" s="5" t="s">
        <v>12</v>
      </c>
      <c r="E13708" s="5" t="s">
        <v>2272</v>
      </c>
    </row>
    <row r="13709" spans="1:5" x14ac:dyDescent="0.25">
      <c r="A13709" s="5">
        <f>13701</f>
      </c>
      <c r="B13709" s="5" t="s">
        <v>12684</v>
      </c>
      <c r="C13709" s="5" t="s">
        <v>11</v>
      </c>
      <c r="D13709" s="5" t="s">
        <v>12</v>
      </c>
      <c r="E13709" s="5" t="s">
        <v>2272</v>
      </c>
    </row>
    <row r="13710" spans="1:5" x14ac:dyDescent="0.25">
      <c r="A13710" s="5">
        <f>13702</f>
      </c>
      <c r="B13710" s="5" t="s">
        <v>12685</v>
      </c>
      <c r="C13710" s="5" t="s">
        <v>11</v>
      </c>
      <c r="D13710" s="5" t="s">
        <v>12</v>
      </c>
      <c r="E13710" s="5" t="s">
        <v>2272</v>
      </c>
    </row>
    <row r="13711" spans="1:5" x14ac:dyDescent="0.25">
      <c r="A13711" s="5">
        <f>13703</f>
      </c>
      <c r="B13711" s="5" t="s">
        <v>12686</v>
      </c>
      <c r="C13711" s="5" t="s">
        <v>11</v>
      </c>
      <c r="D13711" s="5" t="s">
        <v>12</v>
      </c>
      <c r="E13711" s="5" t="s">
        <v>2272</v>
      </c>
    </row>
    <row r="13712" spans="1:5" x14ac:dyDescent="0.25">
      <c r="A13712" s="5">
        <f>13704</f>
      </c>
      <c r="B13712" s="5" t="s">
        <v>12687</v>
      </c>
      <c r="C13712" s="5" t="s">
        <v>11</v>
      </c>
      <c r="D13712" s="5" t="s">
        <v>12</v>
      </c>
      <c r="E13712" s="5" t="s">
        <v>2272</v>
      </c>
    </row>
    <row r="13713" spans="1:5" x14ac:dyDescent="0.25">
      <c r="A13713" s="5">
        <f>13705</f>
      </c>
      <c r="B13713" s="5" t="s">
        <v>12688</v>
      </c>
      <c r="C13713" s="5" t="s">
        <v>11</v>
      </c>
      <c r="D13713" s="5" t="s">
        <v>12</v>
      </c>
      <c r="E13713" s="5" t="s">
        <v>2272</v>
      </c>
    </row>
    <row r="13714" spans="1:5" x14ac:dyDescent="0.25">
      <c r="A13714" s="5">
        <f>13706</f>
      </c>
      <c r="B13714" s="5" t="s">
        <v>12689</v>
      </c>
      <c r="C13714" s="5" t="s">
        <v>11</v>
      </c>
      <c r="D13714" s="5" t="s">
        <v>12</v>
      </c>
      <c r="E13714" s="5" t="s">
        <v>2272</v>
      </c>
    </row>
    <row r="13715" spans="1:5" x14ac:dyDescent="0.25">
      <c r="A13715" s="5">
        <f>13707</f>
      </c>
      <c r="B13715" s="5" t="s">
        <v>12690</v>
      </c>
      <c r="C13715" s="5" t="s">
        <v>11</v>
      </c>
      <c r="D13715" s="5" t="s">
        <v>12</v>
      </c>
      <c r="E13715" s="5" t="s">
        <v>2272</v>
      </c>
    </row>
    <row r="13716" spans="1:5" x14ac:dyDescent="0.25">
      <c r="A13716" s="5">
        <f>13708</f>
      </c>
      <c r="B13716" s="5" t="s">
        <v>12691</v>
      </c>
      <c r="C13716" s="5" t="s">
        <v>11</v>
      </c>
      <c r="D13716" s="5" t="s">
        <v>12</v>
      </c>
      <c r="E13716" s="5" t="s">
        <v>2272</v>
      </c>
    </row>
    <row r="13717" spans="1:5" x14ac:dyDescent="0.25">
      <c r="A13717" s="5">
        <f>13709</f>
      </c>
      <c r="B13717" s="5" t="s">
        <v>12692</v>
      </c>
      <c r="C13717" s="5" t="s">
        <v>11</v>
      </c>
      <c r="D13717" s="5" t="s">
        <v>12</v>
      </c>
      <c r="E13717" s="5" t="s">
        <v>2272</v>
      </c>
    </row>
    <row r="13718" spans="1:5" x14ac:dyDescent="0.25">
      <c r="A13718" s="5">
        <f>13710</f>
      </c>
      <c r="B13718" s="5" t="s">
        <v>12693</v>
      </c>
      <c r="C13718" s="5" t="s">
        <v>11</v>
      </c>
      <c r="D13718" s="5" t="s">
        <v>12</v>
      </c>
      <c r="E13718" s="5" t="s">
        <v>2272</v>
      </c>
    </row>
    <row r="13719" spans="1:5" x14ac:dyDescent="0.25">
      <c r="A13719" s="5">
        <f>13711</f>
      </c>
      <c r="B13719" s="5" t="s">
        <v>12694</v>
      </c>
      <c r="C13719" s="5" t="s">
        <v>11</v>
      </c>
      <c r="D13719" s="5" t="s">
        <v>12</v>
      </c>
      <c r="E13719" s="5" t="s">
        <v>2272</v>
      </c>
    </row>
    <row r="13720" spans="1:5" x14ac:dyDescent="0.25">
      <c r="A13720" s="5">
        <f>13712</f>
      </c>
      <c r="B13720" s="5" t="s">
        <v>12695</v>
      </c>
      <c r="C13720" s="5" t="s">
        <v>11</v>
      </c>
      <c r="D13720" s="5" t="s">
        <v>12</v>
      </c>
      <c r="E13720" s="5" t="s">
        <v>2272</v>
      </c>
    </row>
    <row r="13721" spans="1:5" x14ac:dyDescent="0.25">
      <c r="A13721" s="5">
        <f>13713</f>
      </c>
      <c r="B13721" s="5" t="s">
        <v>12696</v>
      </c>
      <c r="C13721" s="5" t="s">
        <v>11</v>
      </c>
      <c r="D13721" s="5" t="s">
        <v>12</v>
      </c>
      <c r="E13721" s="5" t="s">
        <v>2272</v>
      </c>
    </row>
    <row r="13722" spans="1:5" x14ac:dyDescent="0.25">
      <c r="A13722" s="5">
        <f>13714</f>
      </c>
      <c r="B13722" s="5" t="s">
        <v>12697</v>
      </c>
      <c r="C13722" s="5" t="s">
        <v>11</v>
      </c>
      <c r="D13722" s="5" t="s">
        <v>12</v>
      </c>
      <c r="E13722" s="5" t="s">
        <v>2272</v>
      </c>
    </row>
    <row r="13723" spans="1:5" x14ac:dyDescent="0.25">
      <c r="A13723" s="5">
        <f>13715</f>
      </c>
      <c r="B13723" s="5" t="s">
        <v>12698</v>
      </c>
      <c r="C13723" s="5" t="s">
        <v>11</v>
      </c>
      <c r="D13723" s="5" t="s">
        <v>12</v>
      </c>
      <c r="E13723" s="5" t="s">
        <v>2272</v>
      </c>
    </row>
    <row r="13724" spans="1:5" x14ac:dyDescent="0.25">
      <c r="A13724" s="5">
        <f>13716</f>
      </c>
      <c r="B13724" s="5" t="s">
        <v>12699</v>
      </c>
      <c r="C13724" s="5" t="s">
        <v>11</v>
      </c>
      <c r="D13724" s="5" t="s">
        <v>12</v>
      </c>
      <c r="E13724" s="5" t="s">
        <v>2272</v>
      </c>
    </row>
    <row r="13725" spans="1:5" x14ac:dyDescent="0.25">
      <c r="A13725" s="5">
        <f>13717</f>
      </c>
      <c r="B13725" s="5" t="s">
        <v>12700</v>
      </c>
      <c r="C13725" s="5" t="s">
        <v>11</v>
      </c>
      <c r="D13725" s="5" t="s">
        <v>12</v>
      </c>
      <c r="E13725" s="5" t="s">
        <v>2272</v>
      </c>
    </row>
    <row r="13726" spans="1:5" x14ac:dyDescent="0.25">
      <c r="A13726" s="5">
        <f>13718</f>
      </c>
      <c r="B13726" s="5" t="s">
        <v>12701</v>
      </c>
      <c r="C13726" s="5" t="s">
        <v>11</v>
      </c>
      <c r="D13726" s="5" t="s">
        <v>12</v>
      </c>
      <c r="E13726" s="5" t="s">
        <v>2272</v>
      </c>
    </row>
    <row r="13727" spans="1:5" x14ac:dyDescent="0.25">
      <c r="A13727" s="5">
        <f>13719</f>
      </c>
      <c r="B13727" s="5" t="s">
        <v>12702</v>
      </c>
      <c r="C13727" s="5" t="s">
        <v>11</v>
      </c>
      <c r="D13727" s="5" t="s">
        <v>12</v>
      </c>
      <c r="E13727" s="5" t="s">
        <v>2272</v>
      </c>
    </row>
    <row r="13728" spans="1:5" x14ac:dyDescent="0.25">
      <c r="A13728" s="5">
        <f>13720</f>
      </c>
      <c r="B13728" s="5" t="s">
        <v>12703</v>
      </c>
      <c r="C13728" s="5" t="s">
        <v>11</v>
      </c>
      <c r="D13728" s="5" t="s">
        <v>12</v>
      </c>
      <c r="E13728" s="5" t="s">
        <v>2272</v>
      </c>
    </row>
    <row r="13729" spans="1:5" x14ac:dyDescent="0.25">
      <c r="A13729" s="5">
        <f>13721</f>
      </c>
      <c r="B13729" s="5" t="s">
        <v>12704</v>
      </c>
      <c r="C13729" s="5" t="s">
        <v>11</v>
      </c>
      <c r="D13729" s="5" t="s">
        <v>12</v>
      </c>
      <c r="E13729" s="5" t="s">
        <v>2272</v>
      </c>
    </row>
    <row r="13730" spans="1:5" x14ac:dyDescent="0.25">
      <c r="A13730" s="5">
        <f>13722</f>
      </c>
      <c r="B13730" s="5" t="s">
        <v>12705</v>
      </c>
      <c r="C13730" s="5" t="s">
        <v>11</v>
      </c>
      <c r="D13730" s="5" t="s">
        <v>12</v>
      </c>
      <c r="E13730" s="5" t="s">
        <v>2272</v>
      </c>
    </row>
    <row r="13731" spans="1:5" x14ac:dyDescent="0.25">
      <c r="A13731" s="5">
        <f>13723</f>
      </c>
      <c r="B13731" s="5" t="s">
        <v>12706</v>
      </c>
      <c r="C13731" s="5" t="s">
        <v>11</v>
      </c>
      <c r="D13731" s="5" t="s">
        <v>12</v>
      </c>
      <c r="E13731" s="5" t="s">
        <v>2272</v>
      </c>
    </row>
    <row r="13732" spans="1:5" x14ac:dyDescent="0.25">
      <c r="A13732" s="5">
        <f>13724</f>
      </c>
      <c r="B13732" s="5" t="s">
        <v>12707</v>
      </c>
      <c r="C13732" s="5" t="s">
        <v>11</v>
      </c>
      <c r="D13732" s="5" t="s">
        <v>12</v>
      </c>
      <c r="E13732" s="5" t="s">
        <v>2272</v>
      </c>
    </row>
    <row r="13733" spans="1:5" x14ac:dyDescent="0.25">
      <c r="A13733" s="5">
        <f>13725</f>
      </c>
      <c r="B13733" s="5" t="s">
        <v>12708</v>
      </c>
      <c r="C13733" s="5" t="s">
        <v>11</v>
      </c>
      <c r="D13733" s="5" t="s">
        <v>12</v>
      </c>
      <c r="E13733" s="5" t="s">
        <v>2272</v>
      </c>
    </row>
    <row r="13734" spans="1:5" x14ac:dyDescent="0.25">
      <c r="A13734" s="5">
        <f>13726</f>
      </c>
      <c r="B13734" s="5" t="s">
        <v>12709</v>
      </c>
      <c r="C13734" s="5" t="s">
        <v>11</v>
      </c>
      <c r="D13734" s="5" t="s">
        <v>12</v>
      </c>
      <c r="E13734" s="5" t="s">
        <v>2272</v>
      </c>
    </row>
    <row r="13735" spans="1:5" x14ac:dyDescent="0.25">
      <c r="A13735" s="5">
        <f>13727</f>
      </c>
      <c r="B13735" s="5" t="s">
        <v>12710</v>
      </c>
      <c r="C13735" s="5" t="s">
        <v>11</v>
      </c>
      <c r="D13735" s="5" t="s">
        <v>12</v>
      </c>
      <c r="E13735" s="5" t="s">
        <v>2272</v>
      </c>
    </row>
    <row r="13736" spans="1:5" x14ac:dyDescent="0.25">
      <c r="A13736" s="5">
        <f>13728</f>
      </c>
      <c r="B13736" s="5" t="s">
        <v>12711</v>
      </c>
      <c r="C13736" s="5" t="s">
        <v>11</v>
      </c>
      <c r="D13736" s="5" t="s">
        <v>12</v>
      </c>
      <c r="E13736" s="5" t="s">
        <v>2272</v>
      </c>
    </row>
    <row r="13737" spans="1:5" x14ac:dyDescent="0.25">
      <c r="A13737" s="5">
        <f>13729</f>
      </c>
      <c r="B13737" s="5" t="s">
        <v>12712</v>
      </c>
      <c r="C13737" s="5" t="s">
        <v>11</v>
      </c>
      <c r="D13737" s="5" t="s">
        <v>12</v>
      </c>
      <c r="E13737" s="5" t="s">
        <v>2272</v>
      </c>
    </row>
    <row r="13738" spans="1:5" x14ac:dyDescent="0.25">
      <c r="A13738" s="5">
        <f>13730</f>
      </c>
      <c r="B13738" s="5" t="s">
        <v>12713</v>
      </c>
      <c r="C13738" s="5" t="s">
        <v>11</v>
      </c>
      <c r="D13738" s="5" t="s">
        <v>12</v>
      </c>
      <c r="E13738" s="5" t="s">
        <v>2272</v>
      </c>
    </row>
    <row r="13739" spans="1:5" x14ac:dyDescent="0.25">
      <c r="A13739" s="5">
        <f>13731</f>
      </c>
      <c r="B13739" s="5" t="s">
        <v>12714</v>
      </c>
      <c r="C13739" s="5" t="s">
        <v>11</v>
      </c>
      <c r="D13739" s="5" t="s">
        <v>12</v>
      </c>
      <c r="E13739" s="5" t="s">
        <v>2272</v>
      </c>
    </row>
    <row r="13740" spans="1:5" x14ac:dyDescent="0.25">
      <c r="A13740" s="5">
        <f>13732</f>
      </c>
      <c r="B13740" s="5" t="s">
        <v>12715</v>
      </c>
      <c r="C13740" s="5" t="s">
        <v>11</v>
      </c>
      <c r="D13740" s="5" t="s">
        <v>12</v>
      </c>
      <c r="E13740" s="5" t="s">
        <v>2272</v>
      </c>
    </row>
    <row r="13741" spans="1:5" x14ac:dyDescent="0.25">
      <c r="A13741" s="5">
        <f>13733</f>
      </c>
      <c r="B13741" s="5" t="s">
        <v>12716</v>
      </c>
      <c r="C13741" s="5" t="s">
        <v>11</v>
      </c>
      <c r="D13741" s="5" t="s">
        <v>12</v>
      </c>
      <c r="E13741" s="5" t="s">
        <v>2272</v>
      </c>
    </row>
    <row r="13742" spans="1:5" x14ac:dyDescent="0.25">
      <c r="A13742" s="5">
        <f>13734</f>
      </c>
      <c r="B13742" s="5" t="s">
        <v>12717</v>
      </c>
      <c r="C13742" s="5" t="s">
        <v>11</v>
      </c>
      <c r="D13742" s="5" t="s">
        <v>12</v>
      </c>
      <c r="E13742" s="5" t="s">
        <v>2272</v>
      </c>
    </row>
    <row r="13743" spans="1:5" x14ac:dyDescent="0.25">
      <c r="A13743" s="5">
        <f>13735</f>
      </c>
      <c r="B13743" s="5" t="s">
        <v>12718</v>
      </c>
      <c r="C13743" s="5" t="s">
        <v>11</v>
      </c>
      <c r="D13743" s="5" t="s">
        <v>12</v>
      </c>
      <c r="E13743" s="5" t="s">
        <v>2272</v>
      </c>
    </row>
    <row r="13744" spans="1:5" x14ac:dyDescent="0.25">
      <c r="A13744" s="5">
        <f>13736</f>
      </c>
      <c r="B13744" s="5" t="s">
        <v>12719</v>
      </c>
      <c r="C13744" s="5" t="s">
        <v>11</v>
      </c>
      <c r="D13744" s="5" t="s">
        <v>12</v>
      </c>
      <c r="E13744" s="5" t="s">
        <v>2272</v>
      </c>
    </row>
    <row r="13745" spans="1:5" x14ac:dyDescent="0.25">
      <c r="A13745" s="5">
        <f>13737</f>
      </c>
      <c r="B13745" s="5" t="s">
        <v>12720</v>
      </c>
      <c r="C13745" s="5" t="s">
        <v>11</v>
      </c>
      <c r="D13745" s="5" t="s">
        <v>12</v>
      </c>
      <c r="E13745" s="5" t="s">
        <v>2272</v>
      </c>
    </row>
    <row r="13746" spans="1:5" x14ac:dyDescent="0.25">
      <c r="A13746" s="5">
        <f>13738</f>
      </c>
      <c r="B13746" s="5" t="s">
        <v>12721</v>
      </c>
      <c r="C13746" s="5" t="s">
        <v>11</v>
      </c>
      <c r="D13746" s="5" t="s">
        <v>12</v>
      </c>
      <c r="E13746" s="5" t="s">
        <v>2272</v>
      </c>
    </row>
    <row r="13747" spans="1:5" x14ac:dyDescent="0.25">
      <c r="A13747" s="5">
        <f>13739</f>
      </c>
      <c r="B13747" s="5" t="s">
        <v>12722</v>
      </c>
      <c r="C13747" s="5" t="s">
        <v>11</v>
      </c>
      <c r="D13747" s="5" t="s">
        <v>12</v>
      </c>
      <c r="E13747" s="5" t="s">
        <v>2272</v>
      </c>
    </row>
    <row r="13748" spans="1:5" x14ac:dyDescent="0.25">
      <c r="A13748" s="5">
        <f>13740</f>
      </c>
      <c r="B13748" s="5" t="s">
        <v>12723</v>
      </c>
      <c r="C13748" s="5" t="s">
        <v>11</v>
      </c>
      <c r="D13748" s="5" t="s">
        <v>12</v>
      </c>
      <c r="E13748" s="5" t="s">
        <v>2272</v>
      </c>
    </row>
    <row r="13749" spans="1:5" x14ac:dyDescent="0.25">
      <c r="A13749" s="5">
        <f>13741</f>
      </c>
      <c r="B13749" s="5" t="s">
        <v>12724</v>
      </c>
      <c r="C13749" s="5" t="s">
        <v>11</v>
      </c>
      <c r="D13749" s="5" t="s">
        <v>12</v>
      </c>
      <c r="E13749" s="5" t="s">
        <v>2272</v>
      </c>
    </row>
    <row r="13750" spans="1:5" x14ac:dyDescent="0.25">
      <c r="A13750" s="5">
        <f>13742</f>
      </c>
      <c r="B13750" s="5" t="s">
        <v>12725</v>
      </c>
      <c r="C13750" s="5" t="s">
        <v>11</v>
      </c>
      <c r="D13750" s="5" t="s">
        <v>12</v>
      </c>
      <c r="E13750" s="5" t="s">
        <v>2272</v>
      </c>
    </row>
    <row r="13751" spans="1:5" x14ac:dyDescent="0.25">
      <c r="A13751" s="5">
        <f>13743</f>
      </c>
      <c r="B13751" s="5" t="s">
        <v>12726</v>
      </c>
      <c r="C13751" s="5" t="s">
        <v>11</v>
      </c>
      <c r="D13751" s="5" t="s">
        <v>12</v>
      </c>
      <c r="E13751" s="5" t="s">
        <v>2272</v>
      </c>
    </row>
    <row r="13752" spans="1:5" x14ac:dyDescent="0.25">
      <c r="A13752" s="5">
        <f>13744</f>
      </c>
      <c r="B13752" s="5" t="s">
        <v>12727</v>
      </c>
      <c r="C13752" s="5" t="s">
        <v>11</v>
      </c>
      <c r="D13752" s="5" t="s">
        <v>12</v>
      </c>
      <c r="E13752" s="5" t="s">
        <v>2272</v>
      </c>
    </row>
    <row r="13753" spans="1:5" x14ac:dyDescent="0.25">
      <c r="A13753" s="5">
        <f>13745</f>
      </c>
      <c r="B13753" s="5" t="s">
        <v>12728</v>
      </c>
      <c r="C13753" s="5" t="s">
        <v>11</v>
      </c>
      <c r="D13753" s="5" t="s">
        <v>12</v>
      </c>
      <c r="E13753" s="5" t="s">
        <v>2272</v>
      </c>
    </row>
    <row r="13754" spans="1:5" x14ac:dyDescent="0.25">
      <c r="A13754" s="5">
        <f>13746</f>
      </c>
      <c r="B13754" s="5" t="s">
        <v>12729</v>
      </c>
      <c r="C13754" s="5" t="s">
        <v>11</v>
      </c>
      <c r="D13754" s="5" t="s">
        <v>12</v>
      </c>
      <c r="E13754" s="5" t="s">
        <v>2272</v>
      </c>
    </row>
    <row r="13755" spans="1:5" x14ac:dyDescent="0.25">
      <c r="A13755" s="5">
        <f>13747</f>
      </c>
      <c r="B13755" s="5" t="s">
        <v>12730</v>
      </c>
      <c r="C13755" s="5" t="s">
        <v>11</v>
      </c>
      <c r="D13755" s="5" t="s">
        <v>12</v>
      </c>
      <c r="E13755" s="5" t="s">
        <v>2272</v>
      </c>
    </row>
    <row r="13756" spans="1:5" x14ac:dyDescent="0.25">
      <c r="A13756" s="5">
        <f>13748</f>
      </c>
      <c r="B13756" s="5" t="s">
        <v>12731</v>
      </c>
      <c r="C13756" s="5" t="s">
        <v>11</v>
      </c>
      <c r="D13756" s="5" t="s">
        <v>12</v>
      </c>
      <c r="E13756" s="5" t="s">
        <v>2272</v>
      </c>
    </row>
    <row r="13757" spans="1:5" x14ac:dyDescent="0.25">
      <c r="A13757" s="5">
        <f>13749</f>
      </c>
      <c r="B13757" s="5" t="s">
        <v>12732</v>
      </c>
      <c r="C13757" s="5" t="s">
        <v>11</v>
      </c>
      <c r="D13757" s="5" t="s">
        <v>12</v>
      </c>
      <c r="E13757" s="5" t="s">
        <v>2272</v>
      </c>
    </row>
    <row r="13758" spans="1:5" x14ac:dyDescent="0.25">
      <c r="A13758" s="5">
        <f>13750</f>
      </c>
      <c r="B13758" s="5" t="s">
        <v>12733</v>
      </c>
      <c r="C13758" s="5" t="s">
        <v>11</v>
      </c>
      <c r="D13758" s="5" t="s">
        <v>12</v>
      </c>
      <c r="E13758" s="5" t="s">
        <v>2272</v>
      </c>
    </row>
    <row r="13759" spans="1:5" x14ac:dyDescent="0.25">
      <c r="A13759" s="5">
        <f>13751</f>
      </c>
      <c r="B13759" s="5" t="s">
        <v>12734</v>
      </c>
      <c r="C13759" s="5" t="s">
        <v>11</v>
      </c>
      <c r="D13759" s="5" t="s">
        <v>12</v>
      </c>
      <c r="E13759" s="5" t="s">
        <v>2272</v>
      </c>
    </row>
    <row r="13760" spans="1:5" x14ac:dyDescent="0.25">
      <c r="A13760" s="5">
        <f>13752</f>
      </c>
      <c r="B13760" s="5" t="s">
        <v>12735</v>
      </c>
      <c r="C13760" s="5" t="s">
        <v>11</v>
      </c>
      <c r="D13760" s="5" t="s">
        <v>12</v>
      </c>
      <c r="E13760" s="5" t="s">
        <v>2272</v>
      </c>
    </row>
    <row r="13761" spans="1:5" x14ac:dyDescent="0.25">
      <c r="A13761" s="5">
        <f>13753</f>
      </c>
      <c r="B13761" s="5" t="s">
        <v>12736</v>
      </c>
      <c r="C13761" s="5" t="s">
        <v>11</v>
      </c>
      <c r="D13761" s="5" t="s">
        <v>12</v>
      </c>
      <c r="E13761" s="5" t="s">
        <v>2272</v>
      </c>
    </row>
    <row r="13762" spans="1:5" x14ac:dyDescent="0.25">
      <c r="A13762" s="5">
        <f>13754</f>
      </c>
      <c r="B13762" s="5" t="s">
        <v>12737</v>
      </c>
      <c r="C13762" s="5" t="s">
        <v>11</v>
      </c>
      <c r="D13762" s="5" t="s">
        <v>12</v>
      </c>
      <c r="E13762" s="5" t="s">
        <v>2272</v>
      </c>
    </row>
    <row r="13763" spans="1:5" x14ac:dyDescent="0.25">
      <c r="A13763" s="5">
        <f>13755</f>
      </c>
      <c r="B13763" s="5" t="s">
        <v>12738</v>
      </c>
      <c r="C13763" s="5" t="s">
        <v>11</v>
      </c>
      <c r="D13763" s="5" t="s">
        <v>12</v>
      </c>
      <c r="E13763" s="5" t="s">
        <v>2272</v>
      </c>
    </row>
    <row r="13764" spans="1:5" x14ac:dyDescent="0.25">
      <c r="A13764" s="5">
        <f>13756</f>
      </c>
      <c r="B13764" s="5" t="s">
        <v>12739</v>
      </c>
      <c r="C13764" s="5" t="s">
        <v>11</v>
      </c>
      <c r="D13764" s="5" t="s">
        <v>12</v>
      </c>
      <c r="E13764" s="5" t="s">
        <v>2272</v>
      </c>
    </row>
    <row r="13765" spans="1:5" x14ac:dyDescent="0.25">
      <c r="A13765" s="5">
        <f>13757</f>
      </c>
      <c r="B13765" s="5" t="s">
        <v>12740</v>
      </c>
      <c r="C13765" s="5" t="s">
        <v>11</v>
      </c>
      <c r="D13765" s="5" t="s">
        <v>12</v>
      </c>
      <c r="E13765" s="5" t="s">
        <v>2272</v>
      </c>
    </row>
    <row r="13766" spans="1:5" x14ac:dyDescent="0.25">
      <c r="A13766" s="5">
        <f>13758</f>
      </c>
      <c r="B13766" s="5" t="s">
        <v>12741</v>
      </c>
      <c r="C13766" s="5" t="s">
        <v>11</v>
      </c>
      <c r="D13766" s="5" t="s">
        <v>12</v>
      </c>
      <c r="E13766" s="5" t="s">
        <v>2272</v>
      </c>
    </row>
    <row r="13767" spans="1:5" x14ac:dyDescent="0.25">
      <c r="A13767" s="5">
        <f>13759</f>
      </c>
      <c r="B13767" s="5" t="s">
        <v>12742</v>
      </c>
      <c r="C13767" s="5" t="s">
        <v>11</v>
      </c>
      <c r="D13767" s="5" t="s">
        <v>12</v>
      </c>
      <c r="E13767" s="5" t="s">
        <v>2272</v>
      </c>
    </row>
    <row r="13768" spans="1:5" x14ac:dyDescent="0.25">
      <c r="A13768" s="5">
        <f>13760</f>
      </c>
      <c r="B13768" s="5" t="s">
        <v>12743</v>
      </c>
      <c r="C13768" s="5" t="s">
        <v>11</v>
      </c>
      <c r="D13768" s="5" t="s">
        <v>12</v>
      </c>
      <c r="E13768" s="5" t="s">
        <v>2272</v>
      </c>
    </row>
    <row r="13769" spans="1:5" x14ac:dyDescent="0.25">
      <c r="A13769" s="5">
        <f>13761</f>
      </c>
      <c r="B13769" s="5" t="s">
        <v>12744</v>
      </c>
      <c r="C13769" s="5" t="s">
        <v>11</v>
      </c>
      <c r="D13769" s="5" t="s">
        <v>12</v>
      </c>
      <c r="E13769" s="5" t="s">
        <v>2272</v>
      </c>
    </row>
    <row r="13770" spans="1:5" x14ac:dyDescent="0.25">
      <c r="A13770" s="5">
        <f>13762</f>
      </c>
      <c r="B13770" s="5" t="s">
        <v>12745</v>
      </c>
      <c r="C13770" s="5" t="s">
        <v>11</v>
      </c>
      <c r="D13770" s="5" t="s">
        <v>12</v>
      </c>
      <c r="E13770" s="5" t="s">
        <v>2272</v>
      </c>
    </row>
    <row r="13771" spans="1:5" x14ac:dyDescent="0.25">
      <c r="A13771" s="5">
        <f>13763</f>
      </c>
      <c r="B13771" s="5" t="s">
        <v>12746</v>
      </c>
      <c r="C13771" s="5" t="s">
        <v>11</v>
      </c>
      <c r="D13771" s="5" t="s">
        <v>12</v>
      </c>
      <c r="E13771" s="5" t="s">
        <v>2272</v>
      </c>
    </row>
    <row r="13772" spans="1:5" x14ac:dyDescent="0.25">
      <c r="A13772" s="5">
        <f>13764</f>
      </c>
      <c r="B13772" s="5" t="s">
        <v>12747</v>
      </c>
      <c r="C13772" s="5" t="s">
        <v>11</v>
      </c>
      <c r="D13772" s="5" t="s">
        <v>12</v>
      </c>
      <c r="E13772" s="5" t="s">
        <v>2272</v>
      </c>
    </row>
    <row r="13773" spans="1:5" x14ac:dyDescent="0.25">
      <c r="A13773" s="5">
        <f>13765</f>
      </c>
      <c r="B13773" s="5" t="s">
        <v>12748</v>
      </c>
      <c r="C13773" s="5" t="s">
        <v>11</v>
      </c>
      <c r="D13773" s="5" t="s">
        <v>12</v>
      </c>
      <c r="E13773" s="5" t="s">
        <v>2272</v>
      </c>
    </row>
    <row r="13774" spans="1:5" x14ac:dyDescent="0.25">
      <c r="A13774" s="5">
        <f>13766</f>
      </c>
      <c r="B13774" s="5" t="s">
        <v>12749</v>
      </c>
      <c r="C13774" s="5" t="s">
        <v>11</v>
      </c>
      <c r="D13774" s="5" t="s">
        <v>12</v>
      </c>
      <c r="E13774" s="5" t="s">
        <v>2272</v>
      </c>
    </row>
    <row r="13775" spans="1:5" x14ac:dyDescent="0.25">
      <c r="A13775" s="5">
        <f>13767</f>
      </c>
      <c r="B13775" s="5" t="s">
        <v>12750</v>
      </c>
      <c r="C13775" s="5" t="s">
        <v>11</v>
      </c>
      <c r="D13775" s="5" t="s">
        <v>12</v>
      </c>
      <c r="E13775" s="5" t="s">
        <v>2272</v>
      </c>
    </row>
    <row r="13776" spans="1:5" x14ac:dyDescent="0.25">
      <c r="A13776" s="5">
        <f>13768</f>
      </c>
      <c r="B13776" s="5" t="s">
        <v>12751</v>
      </c>
      <c r="C13776" s="5" t="s">
        <v>11</v>
      </c>
      <c r="D13776" s="5" t="s">
        <v>12</v>
      </c>
      <c r="E13776" s="5" t="s">
        <v>2272</v>
      </c>
    </row>
    <row r="13777" spans="1:5" x14ac:dyDescent="0.25">
      <c r="A13777" s="5">
        <f>13769</f>
      </c>
      <c r="B13777" s="5" t="s">
        <v>12752</v>
      </c>
      <c r="C13777" s="5" t="s">
        <v>11</v>
      </c>
      <c r="D13777" s="5" t="s">
        <v>12</v>
      </c>
      <c r="E13777" s="5" t="s">
        <v>2272</v>
      </c>
    </row>
    <row r="13778" spans="1:5" x14ac:dyDescent="0.25">
      <c r="A13778" s="5">
        <f>13770</f>
      </c>
      <c r="B13778" s="5" t="s">
        <v>12753</v>
      </c>
      <c r="C13778" s="5" t="s">
        <v>11</v>
      </c>
      <c r="D13778" s="5" t="s">
        <v>12</v>
      </c>
      <c r="E13778" s="5" t="s">
        <v>2272</v>
      </c>
    </row>
    <row r="13779" spans="1:5" x14ac:dyDescent="0.25">
      <c r="A13779" s="5">
        <f>13771</f>
      </c>
      <c r="B13779" s="5" t="s">
        <v>12754</v>
      </c>
      <c r="C13779" s="5" t="s">
        <v>11</v>
      </c>
      <c r="D13779" s="5" t="s">
        <v>12</v>
      </c>
      <c r="E13779" s="5" t="s">
        <v>2272</v>
      </c>
    </row>
    <row r="13780" spans="1:5" x14ac:dyDescent="0.25">
      <c r="A13780" s="5">
        <f>13772</f>
      </c>
      <c r="B13780" s="5" t="s">
        <v>12755</v>
      </c>
      <c r="C13780" s="5" t="s">
        <v>11</v>
      </c>
      <c r="D13780" s="5" t="s">
        <v>12</v>
      </c>
      <c r="E13780" s="5" t="s">
        <v>2272</v>
      </c>
    </row>
    <row r="13781" spans="1:5" x14ac:dyDescent="0.25">
      <c r="A13781" s="5">
        <f>13773</f>
      </c>
      <c r="B13781" s="5" t="s">
        <v>12756</v>
      </c>
      <c r="C13781" s="5" t="s">
        <v>11</v>
      </c>
      <c r="D13781" s="5" t="s">
        <v>12</v>
      </c>
      <c r="E13781" s="5" t="s">
        <v>2272</v>
      </c>
    </row>
    <row r="13782" spans="1:5" x14ac:dyDescent="0.25">
      <c r="A13782" s="5">
        <f>13774</f>
      </c>
      <c r="B13782" s="5" t="s">
        <v>12757</v>
      </c>
      <c r="C13782" s="5" t="s">
        <v>11</v>
      </c>
      <c r="D13782" s="5" t="s">
        <v>12</v>
      </c>
      <c r="E13782" s="5" t="s">
        <v>2272</v>
      </c>
    </row>
    <row r="13783" spans="1:5" x14ac:dyDescent="0.25">
      <c r="A13783" s="5">
        <f>13775</f>
      </c>
      <c r="B13783" s="5" t="s">
        <v>12758</v>
      </c>
      <c r="C13783" s="5" t="s">
        <v>11</v>
      </c>
      <c r="D13783" s="5" t="s">
        <v>12</v>
      </c>
      <c r="E13783" s="5" t="s">
        <v>2272</v>
      </c>
    </row>
    <row r="13784" spans="1:5" x14ac:dyDescent="0.25">
      <c r="A13784" s="5">
        <f>13776</f>
      </c>
      <c r="B13784" s="5" t="s">
        <v>12759</v>
      </c>
      <c r="C13784" s="5" t="s">
        <v>11</v>
      </c>
      <c r="D13784" s="5" t="s">
        <v>12</v>
      </c>
      <c r="E13784" s="5" t="s">
        <v>2272</v>
      </c>
    </row>
    <row r="13785" spans="1:5" x14ac:dyDescent="0.25">
      <c r="A13785" s="5">
        <f>13777</f>
      </c>
      <c r="B13785" s="5" t="s">
        <v>12760</v>
      </c>
      <c r="C13785" s="5" t="s">
        <v>11</v>
      </c>
      <c r="D13785" s="5" t="s">
        <v>12</v>
      </c>
      <c r="E13785" s="5" t="s">
        <v>2272</v>
      </c>
    </row>
    <row r="13786" spans="1:5" x14ac:dyDescent="0.25">
      <c r="A13786" s="5">
        <f>13778</f>
      </c>
      <c r="B13786" s="5" t="s">
        <v>12761</v>
      </c>
      <c r="C13786" s="5" t="s">
        <v>11</v>
      </c>
      <c r="D13786" s="5" t="s">
        <v>12</v>
      </c>
      <c r="E13786" s="5" t="s">
        <v>2272</v>
      </c>
    </row>
    <row r="13787" spans="1:5" x14ac:dyDescent="0.25">
      <c r="A13787" s="5">
        <f>13779</f>
      </c>
      <c r="B13787" s="5" t="s">
        <v>12762</v>
      </c>
      <c r="C13787" s="5" t="s">
        <v>11</v>
      </c>
      <c r="D13787" s="5" t="s">
        <v>12</v>
      </c>
      <c r="E13787" s="5" t="s">
        <v>2272</v>
      </c>
    </row>
    <row r="13788" spans="1:5" x14ac:dyDescent="0.25">
      <c r="A13788" s="5">
        <f>13780</f>
      </c>
      <c r="B13788" s="5" t="s">
        <v>12763</v>
      </c>
      <c r="C13788" s="5" t="s">
        <v>11</v>
      </c>
      <c r="D13788" s="5" t="s">
        <v>12</v>
      </c>
      <c r="E13788" s="5" t="s">
        <v>2272</v>
      </c>
    </row>
    <row r="13789" spans="1:5" x14ac:dyDescent="0.25">
      <c r="A13789" s="5">
        <f>13781</f>
      </c>
      <c r="B13789" s="5" t="s">
        <v>12764</v>
      </c>
      <c r="C13789" s="5" t="s">
        <v>11</v>
      </c>
      <c r="D13789" s="5" t="s">
        <v>12</v>
      </c>
      <c r="E13789" s="5" t="s">
        <v>2272</v>
      </c>
    </row>
    <row r="13790" spans="1:5" x14ac:dyDescent="0.25">
      <c r="A13790" s="5">
        <f>13782</f>
      </c>
      <c r="B13790" s="5" t="s">
        <v>12765</v>
      </c>
      <c r="C13790" s="5" t="s">
        <v>11</v>
      </c>
      <c r="D13790" s="5" t="s">
        <v>12</v>
      </c>
      <c r="E13790" s="5" t="s">
        <v>2272</v>
      </c>
    </row>
    <row r="13791" spans="1:5" x14ac:dyDescent="0.25">
      <c r="A13791" s="5">
        <f>13783</f>
      </c>
      <c r="B13791" s="5" t="s">
        <v>12766</v>
      </c>
      <c r="C13791" s="5" t="s">
        <v>11</v>
      </c>
      <c r="D13791" s="5" t="s">
        <v>12</v>
      </c>
      <c r="E13791" s="5" t="s">
        <v>2272</v>
      </c>
    </row>
    <row r="13792" spans="1:5" x14ac:dyDescent="0.25">
      <c r="A13792" s="5">
        <f>13784</f>
      </c>
      <c r="B13792" s="5" t="s">
        <v>12767</v>
      </c>
      <c r="C13792" s="5" t="s">
        <v>11</v>
      </c>
      <c r="D13792" s="5" t="s">
        <v>12</v>
      </c>
      <c r="E13792" s="5" t="s">
        <v>2272</v>
      </c>
    </row>
    <row r="13793" spans="1:5" x14ac:dyDescent="0.25">
      <c r="A13793" s="5">
        <f>13785</f>
      </c>
      <c r="B13793" s="5" t="s">
        <v>12768</v>
      </c>
      <c r="C13793" s="5" t="s">
        <v>11</v>
      </c>
      <c r="D13793" s="5" t="s">
        <v>12</v>
      </c>
      <c r="E13793" s="5" t="s">
        <v>2272</v>
      </c>
    </row>
    <row r="13794" spans="1:5" x14ac:dyDescent="0.25">
      <c r="A13794" s="5">
        <f>13786</f>
      </c>
      <c r="B13794" s="5" t="s">
        <v>12769</v>
      </c>
      <c r="C13794" s="5" t="s">
        <v>11</v>
      </c>
      <c r="D13794" s="5" t="s">
        <v>12</v>
      </c>
      <c r="E13794" s="5" t="s">
        <v>2272</v>
      </c>
    </row>
    <row r="13795" spans="1:5" x14ac:dyDescent="0.25">
      <c r="A13795" s="5">
        <f>13787</f>
      </c>
      <c r="B13795" s="5" t="s">
        <v>12770</v>
      </c>
      <c r="C13795" s="5" t="s">
        <v>11</v>
      </c>
      <c r="D13795" s="5" t="s">
        <v>12</v>
      </c>
      <c r="E13795" s="5" t="s">
        <v>2272</v>
      </c>
    </row>
    <row r="13796" spans="1:5" x14ac:dyDescent="0.25">
      <c r="A13796" s="5">
        <f>13788</f>
      </c>
      <c r="B13796" s="5" t="s">
        <v>12771</v>
      </c>
      <c r="C13796" s="5" t="s">
        <v>11</v>
      </c>
      <c r="D13796" s="5" t="s">
        <v>12</v>
      </c>
      <c r="E13796" s="5" t="s">
        <v>2272</v>
      </c>
    </row>
    <row r="13797" spans="1:5" x14ac:dyDescent="0.25">
      <c r="A13797" s="5">
        <f>13789</f>
      </c>
      <c r="B13797" s="5" t="s">
        <v>12772</v>
      </c>
      <c r="C13797" s="5" t="s">
        <v>11</v>
      </c>
      <c r="D13797" s="5" t="s">
        <v>12</v>
      </c>
      <c r="E13797" s="5" t="s">
        <v>2272</v>
      </c>
    </row>
    <row r="13798" spans="1:5" x14ac:dyDescent="0.25">
      <c r="A13798" s="5">
        <f>13790</f>
      </c>
      <c r="B13798" s="5" t="s">
        <v>12773</v>
      </c>
      <c r="C13798" s="5" t="s">
        <v>11</v>
      </c>
      <c r="D13798" s="5" t="s">
        <v>12</v>
      </c>
      <c r="E13798" s="5" t="s">
        <v>2272</v>
      </c>
    </row>
    <row r="13799" spans="1:5" x14ac:dyDescent="0.25">
      <c r="A13799" s="5">
        <f>13791</f>
      </c>
      <c r="B13799" s="5" t="s">
        <v>12774</v>
      </c>
      <c r="C13799" s="5" t="s">
        <v>11</v>
      </c>
      <c r="D13799" s="5" t="s">
        <v>12</v>
      </c>
      <c r="E13799" s="5" t="s">
        <v>2272</v>
      </c>
    </row>
    <row r="13800" spans="1:5" x14ac:dyDescent="0.25">
      <c r="A13800" s="5">
        <f>13792</f>
      </c>
      <c r="B13800" s="5" t="s">
        <v>12775</v>
      </c>
      <c r="C13800" s="5" t="s">
        <v>11</v>
      </c>
      <c r="D13800" s="5" t="s">
        <v>12</v>
      </c>
      <c r="E13800" s="5" t="s">
        <v>2272</v>
      </c>
    </row>
    <row r="13801" spans="1:5" x14ac:dyDescent="0.25">
      <c r="A13801" s="5">
        <f>13793</f>
      </c>
      <c r="B13801" s="5" t="s">
        <v>12776</v>
      </c>
      <c r="C13801" s="5" t="s">
        <v>11</v>
      </c>
      <c r="D13801" s="5" t="s">
        <v>12</v>
      </c>
      <c r="E13801" s="5" t="s">
        <v>2272</v>
      </c>
    </row>
    <row r="13802" spans="1:5" x14ac:dyDescent="0.25">
      <c r="A13802" s="5">
        <f>13794</f>
      </c>
      <c r="B13802" s="5" t="s">
        <v>12777</v>
      </c>
      <c r="C13802" s="5" t="s">
        <v>11</v>
      </c>
      <c r="D13802" s="5" t="s">
        <v>12</v>
      </c>
      <c r="E13802" s="5" t="s">
        <v>2272</v>
      </c>
    </row>
    <row r="13803" spans="1:5" x14ac:dyDescent="0.25">
      <c r="A13803" s="5">
        <f>13795</f>
      </c>
      <c r="B13803" s="5" t="s">
        <v>12778</v>
      </c>
      <c r="C13803" s="5" t="s">
        <v>11</v>
      </c>
      <c r="D13803" s="5" t="s">
        <v>12</v>
      </c>
      <c r="E13803" s="5" t="s">
        <v>2272</v>
      </c>
    </row>
    <row r="13804" spans="1:5" x14ac:dyDescent="0.25">
      <c r="A13804" s="5">
        <f>13796</f>
      </c>
      <c r="B13804" s="5" t="s">
        <v>12779</v>
      </c>
      <c r="C13804" s="5" t="s">
        <v>11</v>
      </c>
      <c r="D13804" s="5" t="s">
        <v>12</v>
      </c>
      <c r="E13804" s="5" t="s">
        <v>2272</v>
      </c>
    </row>
    <row r="13805" spans="1:5" x14ac:dyDescent="0.25">
      <c r="A13805" s="5">
        <f>13797</f>
      </c>
      <c r="B13805" s="5" t="s">
        <v>12780</v>
      </c>
      <c r="C13805" s="5" t="s">
        <v>11</v>
      </c>
      <c r="D13805" s="5" t="s">
        <v>12</v>
      </c>
      <c r="E13805" s="5" t="s">
        <v>2272</v>
      </c>
    </row>
    <row r="13806" spans="1:5" x14ac:dyDescent="0.25">
      <c r="A13806" s="5">
        <f>13798</f>
      </c>
      <c r="B13806" s="5" t="s">
        <v>12781</v>
      </c>
      <c r="C13806" s="5" t="s">
        <v>11</v>
      </c>
      <c r="D13806" s="5" t="s">
        <v>12</v>
      </c>
      <c r="E13806" s="5" t="s">
        <v>2272</v>
      </c>
    </row>
    <row r="13807" spans="1:5" x14ac:dyDescent="0.25">
      <c r="A13807" s="5">
        <f>13799</f>
      </c>
      <c r="B13807" s="5" t="s">
        <v>12782</v>
      </c>
      <c r="C13807" s="5" t="s">
        <v>11</v>
      </c>
      <c r="D13807" s="5" t="s">
        <v>12</v>
      </c>
      <c r="E13807" s="5" t="s">
        <v>2272</v>
      </c>
    </row>
    <row r="13808" spans="1:5" x14ac:dyDescent="0.25">
      <c r="A13808" s="5">
        <f>13800</f>
      </c>
      <c r="B13808" s="5" t="s">
        <v>12783</v>
      </c>
      <c r="C13808" s="5" t="s">
        <v>11</v>
      </c>
      <c r="D13808" s="5" t="s">
        <v>12</v>
      </c>
      <c r="E13808" s="5" t="s">
        <v>2272</v>
      </c>
    </row>
    <row r="13809" spans="1:5" x14ac:dyDescent="0.25">
      <c r="A13809" s="5">
        <f>13801</f>
      </c>
      <c r="B13809" s="5" t="s">
        <v>12784</v>
      </c>
      <c r="C13809" s="5" t="s">
        <v>11</v>
      </c>
      <c r="D13809" s="5" t="s">
        <v>12</v>
      </c>
      <c r="E13809" s="5" t="s">
        <v>2272</v>
      </c>
    </row>
    <row r="13810" spans="1:5" x14ac:dyDescent="0.25">
      <c r="A13810" s="5">
        <f>13802</f>
      </c>
      <c r="B13810" s="5" t="s">
        <v>12785</v>
      </c>
      <c r="C13810" s="5" t="s">
        <v>11</v>
      </c>
      <c r="D13810" s="5" t="s">
        <v>12</v>
      </c>
      <c r="E13810" s="5" t="s">
        <v>2272</v>
      </c>
    </row>
    <row r="13811" spans="1:5" x14ac:dyDescent="0.25">
      <c r="A13811" s="5">
        <f>13803</f>
      </c>
      <c r="B13811" s="5" t="s">
        <v>12786</v>
      </c>
      <c r="C13811" s="5" t="s">
        <v>11</v>
      </c>
      <c r="D13811" s="5" t="s">
        <v>12</v>
      </c>
      <c r="E13811" s="5" t="s">
        <v>2272</v>
      </c>
    </row>
    <row r="13812" spans="1:5" x14ac:dyDescent="0.25">
      <c r="A13812" s="5">
        <f>13804</f>
      </c>
      <c r="B13812" s="5" t="s">
        <v>12787</v>
      </c>
      <c r="C13812" s="5" t="s">
        <v>11</v>
      </c>
      <c r="D13812" s="5" t="s">
        <v>12</v>
      </c>
      <c r="E13812" s="5" t="s">
        <v>2272</v>
      </c>
    </row>
    <row r="13813" spans="1:5" x14ac:dyDescent="0.25">
      <c r="A13813" s="5">
        <f>13805</f>
      </c>
      <c r="B13813" s="5" t="s">
        <v>12788</v>
      </c>
      <c r="C13813" s="5" t="s">
        <v>11</v>
      </c>
      <c r="D13813" s="5" t="s">
        <v>12</v>
      </c>
      <c r="E13813" s="5" t="s">
        <v>2272</v>
      </c>
    </row>
    <row r="13814" spans="1:5" x14ac:dyDescent="0.25">
      <c r="A13814" s="5">
        <f>13806</f>
      </c>
      <c r="B13814" s="5" t="s">
        <v>12789</v>
      </c>
      <c r="C13814" s="5" t="s">
        <v>11</v>
      </c>
      <c r="D13814" s="5" t="s">
        <v>12</v>
      </c>
      <c r="E13814" s="5" t="s">
        <v>2272</v>
      </c>
    </row>
    <row r="13815" spans="1:5" x14ac:dyDescent="0.25">
      <c r="A13815" s="5">
        <f>13807</f>
      </c>
      <c r="B13815" s="5" t="s">
        <v>12790</v>
      </c>
      <c r="C13815" s="5" t="s">
        <v>11</v>
      </c>
      <c r="D13815" s="5" t="s">
        <v>12</v>
      </c>
      <c r="E13815" s="5" t="s">
        <v>2272</v>
      </c>
    </row>
    <row r="13816" spans="1:5" x14ac:dyDescent="0.25">
      <c r="A13816" s="5">
        <f>13808</f>
      </c>
      <c r="B13816" s="5" t="s">
        <v>12791</v>
      </c>
      <c r="C13816" s="5" t="s">
        <v>11</v>
      </c>
      <c r="D13816" s="5" t="s">
        <v>12</v>
      </c>
      <c r="E13816" s="5" t="s">
        <v>2272</v>
      </c>
    </row>
    <row r="13817" spans="1:5" x14ac:dyDescent="0.25">
      <c r="A13817" s="5">
        <f>13809</f>
      </c>
      <c r="B13817" s="5" t="s">
        <v>12792</v>
      </c>
      <c r="C13817" s="5" t="s">
        <v>11</v>
      </c>
      <c r="D13817" s="5" t="s">
        <v>12</v>
      </c>
      <c r="E13817" s="5" t="s">
        <v>1002</v>
      </c>
    </row>
    <row r="13818" spans="1:5" x14ac:dyDescent="0.25">
      <c r="A13818" s="5">
        <f>13810</f>
      </c>
      <c r="B13818" s="5" t="s">
        <v>12793</v>
      </c>
      <c r="C13818" s="5" t="s">
        <v>11</v>
      </c>
      <c r="D13818" s="5" t="s">
        <v>12</v>
      </c>
      <c r="E13818" s="5" t="s">
        <v>2272</v>
      </c>
    </row>
    <row r="13819" spans="1:5" x14ac:dyDescent="0.25">
      <c r="A13819" s="5">
        <f>13811</f>
      </c>
      <c r="B13819" s="5" t="s">
        <v>12794</v>
      </c>
      <c r="C13819" s="5" t="s">
        <v>11</v>
      </c>
      <c r="D13819" s="5" t="s">
        <v>12</v>
      </c>
      <c r="E13819" s="5" t="s">
        <v>2272</v>
      </c>
    </row>
    <row r="13820" spans="1:5" x14ac:dyDescent="0.25">
      <c r="A13820" s="5">
        <f>13812</f>
      </c>
      <c r="B13820" s="5" t="s">
        <v>12795</v>
      </c>
      <c r="C13820" s="5" t="s">
        <v>11</v>
      </c>
      <c r="D13820" s="5" t="s">
        <v>12</v>
      </c>
      <c r="E13820" s="5" t="s">
        <v>2272</v>
      </c>
    </row>
    <row r="13821" spans="1:5" x14ac:dyDescent="0.25">
      <c r="A13821" s="5">
        <f>13813</f>
      </c>
      <c r="B13821" s="5" t="s">
        <v>12796</v>
      </c>
      <c r="C13821" s="5" t="s">
        <v>11</v>
      </c>
      <c r="D13821" s="5" t="s">
        <v>12</v>
      </c>
      <c r="E13821" s="5" t="s">
        <v>2272</v>
      </c>
    </row>
    <row r="13822" spans="1:5" x14ac:dyDescent="0.25">
      <c r="A13822" s="5">
        <f>13814</f>
      </c>
      <c r="B13822" s="5" t="s">
        <v>12797</v>
      </c>
      <c r="C13822" s="5" t="s">
        <v>11</v>
      </c>
      <c r="D13822" s="5" t="s">
        <v>12</v>
      </c>
      <c r="E13822" s="5" t="s">
        <v>2272</v>
      </c>
    </row>
    <row r="13823" spans="1:5" x14ac:dyDescent="0.25">
      <c r="A13823" s="5">
        <f>13815</f>
      </c>
      <c r="B13823" s="5" t="s">
        <v>12798</v>
      </c>
      <c r="C13823" s="5" t="s">
        <v>11</v>
      </c>
      <c r="D13823" s="5" t="s">
        <v>12</v>
      </c>
      <c r="E13823" s="5" t="s">
        <v>2272</v>
      </c>
    </row>
    <row r="13824" spans="1:5" x14ac:dyDescent="0.25">
      <c r="A13824" s="5">
        <f>13816</f>
      </c>
      <c r="B13824" s="5" t="s">
        <v>12799</v>
      </c>
      <c r="C13824" s="5" t="s">
        <v>11</v>
      </c>
      <c r="D13824" s="5" t="s">
        <v>12</v>
      </c>
      <c r="E13824" s="5" t="s">
        <v>2272</v>
      </c>
    </row>
    <row r="13825" spans="1:5" x14ac:dyDescent="0.25">
      <c r="A13825" s="5">
        <f>13817</f>
      </c>
      <c r="B13825" s="5" t="s">
        <v>12800</v>
      </c>
      <c r="C13825" s="5" t="s">
        <v>11</v>
      </c>
      <c r="D13825" s="5" t="s">
        <v>12</v>
      </c>
      <c r="E13825" s="5" t="s">
        <v>2272</v>
      </c>
    </row>
    <row r="13826" spans="1:5" x14ac:dyDescent="0.25">
      <c r="A13826" s="5">
        <f>13818</f>
      </c>
      <c r="B13826" s="5" t="s">
        <v>12801</v>
      </c>
      <c r="C13826" s="5" t="s">
        <v>11</v>
      </c>
      <c r="D13826" s="5" t="s">
        <v>12</v>
      </c>
      <c r="E13826" s="5" t="s">
        <v>2272</v>
      </c>
    </row>
    <row r="13827" spans="1:5" x14ac:dyDescent="0.25">
      <c r="A13827" s="5">
        <f>13819</f>
      </c>
      <c r="B13827" s="5" t="s">
        <v>12802</v>
      </c>
      <c r="C13827" s="5" t="s">
        <v>11</v>
      </c>
      <c r="D13827" s="5" t="s">
        <v>12</v>
      </c>
      <c r="E13827" s="5" t="s">
        <v>2272</v>
      </c>
    </row>
    <row r="13828" spans="1:5" x14ac:dyDescent="0.25">
      <c r="A13828" s="5">
        <f>13820</f>
      </c>
      <c r="B13828" s="5" t="s">
        <v>12803</v>
      </c>
      <c r="C13828" s="5" t="s">
        <v>11</v>
      </c>
      <c r="D13828" s="5" t="s">
        <v>12</v>
      </c>
      <c r="E13828" s="5" t="s">
        <v>2272</v>
      </c>
    </row>
    <row r="13829" spans="1:5" x14ac:dyDescent="0.25">
      <c r="A13829" s="5">
        <f>13821</f>
      </c>
      <c r="B13829" s="5" t="s">
        <v>12804</v>
      </c>
      <c r="C13829" s="5" t="s">
        <v>11</v>
      </c>
      <c r="D13829" s="5" t="s">
        <v>12</v>
      </c>
      <c r="E13829" s="5" t="s">
        <v>2272</v>
      </c>
    </row>
    <row r="13830" spans="1:5" x14ac:dyDescent="0.25">
      <c r="A13830" s="5">
        <f>13822</f>
      </c>
      <c r="B13830" s="5" t="s">
        <v>12805</v>
      </c>
      <c r="C13830" s="5" t="s">
        <v>11</v>
      </c>
      <c r="D13830" s="5" t="s">
        <v>12</v>
      </c>
      <c r="E13830" s="5" t="s">
        <v>2272</v>
      </c>
    </row>
    <row r="13831" spans="1:5" x14ac:dyDescent="0.25">
      <c r="A13831" s="5">
        <f>13823</f>
      </c>
      <c r="B13831" s="5" t="s">
        <v>12806</v>
      </c>
      <c r="C13831" s="5" t="s">
        <v>11</v>
      </c>
      <c r="D13831" s="5" t="s">
        <v>12</v>
      </c>
      <c r="E13831" s="5" t="s">
        <v>2272</v>
      </c>
    </row>
    <row r="13832" spans="1:5" x14ac:dyDescent="0.25">
      <c r="A13832" s="5">
        <f>13824</f>
      </c>
      <c r="B13832" s="5" t="s">
        <v>12807</v>
      </c>
      <c r="C13832" s="5" t="s">
        <v>11</v>
      </c>
      <c r="D13832" s="5" t="s">
        <v>12</v>
      </c>
      <c r="E13832" s="5" t="s">
        <v>2272</v>
      </c>
    </row>
    <row r="13833" spans="1:5" x14ac:dyDescent="0.25">
      <c r="A13833" s="5">
        <f>13825</f>
      </c>
      <c r="B13833" s="5" t="s">
        <v>12808</v>
      </c>
      <c r="C13833" s="5" t="s">
        <v>11</v>
      </c>
      <c r="D13833" s="5" t="s">
        <v>12</v>
      </c>
      <c r="E13833" s="5" t="s">
        <v>2272</v>
      </c>
    </row>
    <row r="13834" spans="1:5" x14ac:dyDescent="0.25">
      <c r="A13834" s="5">
        <f>13826</f>
      </c>
      <c r="B13834" s="5" t="s">
        <v>12809</v>
      </c>
      <c r="C13834" s="5" t="s">
        <v>11</v>
      </c>
      <c r="D13834" s="5" t="s">
        <v>12</v>
      </c>
      <c r="E13834" s="5" t="s">
        <v>2272</v>
      </c>
    </row>
    <row r="13835" spans="1:5" x14ac:dyDescent="0.25">
      <c r="A13835" s="5">
        <f>13827</f>
      </c>
      <c r="B13835" s="5" t="s">
        <v>12810</v>
      </c>
      <c r="C13835" s="5" t="s">
        <v>11</v>
      </c>
      <c r="D13835" s="5" t="s">
        <v>12</v>
      </c>
      <c r="E13835" s="5" t="s">
        <v>2272</v>
      </c>
    </row>
    <row r="13836" spans="1:5" x14ac:dyDescent="0.25">
      <c r="A13836" s="5">
        <f>13828</f>
      </c>
      <c r="B13836" s="5" t="s">
        <v>12811</v>
      </c>
      <c r="C13836" s="5" t="s">
        <v>11</v>
      </c>
      <c r="D13836" s="5" t="s">
        <v>12</v>
      </c>
      <c r="E13836" s="5" t="s">
        <v>2272</v>
      </c>
    </row>
    <row r="13837" spans="1:5" x14ac:dyDescent="0.25">
      <c r="A13837" s="5">
        <f>13829</f>
      </c>
      <c r="B13837" s="5" t="s">
        <v>12812</v>
      </c>
      <c r="C13837" s="5" t="s">
        <v>11</v>
      </c>
      <c r="D13837" s="5" t="s">
        <v>12</v>
      </c>
      <c r="E13837" s="5" t="s">
        <v>2272</v>
      </c>
    </row>
    <row r="13838" spans="1:5" x14ac:dyDescent="0.25">
      <c r="A13838" s="5">
        <f>13830</f>
      </c>
      <c r="B13838" s="5" t="s">
        <v>12813</v>
      </c>
      <c r="C13838" s="5" t="s">
        <v>11</v>
      </c>
      <c r="D13838" s="5" t="s">
        <v>12</v>
      </c>
      <c r="E13838" s="5" t="s">
        <v>2272</v>
      </c>
    </row>
    <row r="13839" spans="1:5" x14ac:dyDescent="0.25">
      <c r="A13839" s="5">
        <f>13831</f>
      </c>
      <c r="B13839" s="5" t="s">
        <v>12814</v>
      </c>
      <c r="C13839" s="5" t="s">
        <v>11</v>
      </c>
      <c r="D13839" s="5" t="s">
        <v>12</v>
      </c>
      <c r="E13839" s="5" t="s">
        <v>2272</v>
      </c>
    </row>
    <row r="13840" spans="1:5" x14ac:dyDescent="0.25">
      <c r="A13840" s="5">
        <f>13832</f>
      </c>
      <c r="B13840" s="5" t="s">
        <v>12815</v>
      </c>
      <c r="C13840" s="5" t="s">
        <v>11</v>
      </c>
      <c r="D13840" s="5" t="s">
        <v>12</v>
      </c>
      <c r="E13840" s="5" t="s">
        <v>2272</v>
      </c>
    </row>
    <row r="13841" spans="1:5" x14ac:dyDescent="0.25">
      <c r="A13841" s="5">
        <f>13833</f>
      </c>
      <c r="B13841" s="5" t="s">
        <v>12816</v>
      </c>
      <c r="C13841" s="5" t="s">
        <v>11</v>
      </c>
      <c r="D13841" s="5" t="s">
        <v>12</v>
      </c>
      <c r="E13841" s="5" t="s">
        <v>2272</v>
      </c>
    </row>
    <row r="13842" spans="1:5" x14ac:dyDescent="0.25">
      <c r="A13842" s="5">
        <f>13834</f>
      </c>
      <c r="B13842" s="5" t="s">
        <v>12817</v>
      </c>
      <c r="C13842" s="5" t="s">
        <v>11</v>
      </c>
      <c r="D13842" s="5" t="s">
        <v>12</v>
      </c>
      <c r="E13842" s="5" t="s">
        <v>2272</v>
      </c>
    </row>
    <row r="13843" spans="1:5" x14ac:dyDescent="0.25">
      <c r="A13843" s="5">
        <f>13835</f>
      </c>
      <c r="B13843" s="5" t="s">
        <v>12818</v>
      </c>
      <c r="C13843" s="5" t="s">
        <v>11</v>
      </c>
      <c r="D13843" s="5" t="s">
        <v>12</v>
      </c>
      <c r="E13843" s="5" t="s">
        <v>2272</v>
      </c>
    </row>
    <row r="13844" spans="1:5" x14ac:dyDescent="0.25">
      <c r="A13844" s="5">
        <f>13836</f>
      </c>
      <c r="B13844" s="5" t="s">
        <v>12819</v>
      </c>
      <c r="C13844" s="5" t="s">
        <v>11</v>
      </c>
      <c r="D13844" s="5" t="s">
        <v>12</v>
      </c>
      <c r="E13844" s="5" t="s">
        <v>2272</v>
      </c>
    </row>
    <row r="13845" spans="1:5" x14ac:dyDescent="0.25">
      <c r="A13845" s="5">
        <f>13837</f>
      </c>
      <c r="B13845" s="5" t="s">
        <v>12820</v>
      </c>
      <c r="C13845" s="5" t="s">
        <v>11</v>
      </c>
      <c r="D13845" s="5" t="s">
        <v>12</v>
      </c>
      <c r="E13845" s="5" t="s">
        <v>2272</v>
      </c>
    </row>
    <row r="13846" spans="1:5" x14ac:dyDescent="0.25">
      <c r="A13846" s="5">
        <f>13838</f>
      </c>
      <c r="B13846" s="5" t="s">
        <v>12821</v>
      </c>
      <c r="C13846" s="5" t="s">
        <v>11</v>
      </c>
      <c r="D13846" s="5" t="s">
        <v>12</v>
      </c>
      <c r="E13846" s="5" t="s">
        <v>2272</v>
      </c>
    </row>
    <row r="13847" spans="1:5" x14ac:dyDescent="0.25">
      <c r="A13847" s="5">
        <f>13839</f>
      </c>
      <c r="B13847" s="5" t="s">
        <v>12822</v>
      </c>
      <c r="C13847" s="5" t="s">
        <v>11</v>
      </c>
      <c r="D13847" s="5" t="s">
        <v>12</v>
      </c>
      <c r="E13847" s="5" t="s">
        <v>2272</v>
      </c>
    </row>
    <row r="13848" spans="1:5" x14ac:dyDescent="0.25">
      <c r="A13848" s="5">
        <f>13840</f>
      </c>
      <c r="B13848" s="5" t="s">
        <v>12823</v>
      </c>
      <c r="C13848" s="5" t="s">
        <v>11</v>
      </c>
      <c r="D13848" s="5" t="s">
        <v>12</v>
      </c>
      <c r="E13848" s="5" t="s">
        <v>2272</v>
      </c>
    </row>
    <row r="13849" spans="1:5" x14ac:dyDescent="0.25">
      <c r="A13849" s="5">
        <f>13841</f>
      </c>
      <c r="B13849" s="5" t="s">
        <v>12824</v>
      </c>
      <c r="C13849" s="5" t="s">
        <v>11</v>
      </c>
      <c r="D13849" s="5" t="s">
        <v>12</v>
      </c>
      <c r="E13849" s="5" t="s">
        <v>2272</v>
      </c>
    </row>
    <row r="13850" spans="1:5" x14ac:dyDescent="0.25">
      <c r="A13850" s="5">
        <f>13842</f>
      </c>
      <c r="B13850" s="5" t="s">
        <v>12825</v>
      </c>
      <c r="C13850" s="5" t="s">
        <v>11</v>
      </c>
      <c r="D13850" s="5" t="s">
        <v>12</v>
      </c>
      <c r="E13850" s="5" t="s">
        <v>2272</v>
      </c>
    </row>
    <row r="13851" spans="1:5" x14ac:dyDescent="0.25">
      <c r="A13851" s="5">
        <f>13843</f>
      </c>
      <c r="B13851" s="5" t="s">
        <v>12826</v>
      </c>
      <c r="C13851" s="5" t="s">
        <v>11</v>
      </c>
      <c r="D13851" s="5" t="s">
        <v>12</v>
      </c>
      <c r="E13851" s="5" t="s">
        <v>2272</v>
      </c>
    </row>
    <row r="13852" spans="1:5" x14ac:dyDescent="0.25">
      <c r="A13852" s="5">
        <f>13844</f>
      </c>
      <c r="B13852" s="5" t="s">
        <v>12827</v>
      </c>
      <c r="C13852" s="5" t="s">
        <v>11</v>
      </c>
      <c r="D13852" s="5" t="s">
        <v>12</v>
      </c>
      <c r="E13852" s="5" t="s">
        <v>2272</v>
      </c>
    </row>
    <row r="13853" spans="1:5" x14ac:dyDescent="0.25">
      <c r="A13853" s="5">
        <f>13845</f>
      </c>
      <c r="B13853" s="5" t="s">
        <v>12828</v>
      </c>
      <c r="C13853" s="5" t="s">
        <v>11</v>
      </c>
      <c r="D13853" s="5" t="s">
        <v>12</v>
      </c>
      <c r="E13853" s="5" t="s">
        <v>2272</v>
      </c>
    </row>
    <row r="13854" spans="1:5" x14ac:dyDescent="0.25">
      <c r="A13854" s="5">
        <f>13846</f>
      </c>
      <c r="B13854" s="5" t="s">
        <v>12829</v>
      </c>
      <c r="C13854" s="5" t="s">
        <v>11</v>
      </c>
      <c r="D13854" s="5" t="s">
        <v>12</v>
      </c>
      <c r="E13854" s="5" t="s">
        <v>2272</v>
      </c>
    </row>
    <row r="13855" spans="1:5" x14ac:dyDescent="0.25">
      <c r="A13855" s="5">
        <f>13847</f>
      </c>
      <c r="B13855" s="5" t="s">
        <v>12830</v>
      </c>
      <c r="C13855" s="5" t="s">
        <v>11</v>
      </c>
      <c r="D13855" s="5" t="s">
        <v>12</v>
      </c>
      <c r="E13855" s="5" t="s">
        <v>2272</v>
      </c>
    </row>
    <row r="13856" spans="1:5" x14ac:dyDescent="0.25">
      <c r="A13856" s="5">
        <f>13848</f>
      </c>
      <c r="B13856" s="5" t="s">
        <v>12831</v>
      </c>
      <c r="C13856" s="5" t="s">
        <v>11</v>
      </c>
      <c r="D13856" s="5" t="s">
        <v>12</v>
      </c>
      <c r="E13856" s="5" t="s">
        <v>2272</v>
      </c>
    </row>
    <row r="13857" spans="1:5" x14ac:dyDescent="0.25">
      <c r="A13857" s="5">
        <f>13849</f>
      </c>
      <c r="B13857" s="5" t="s">
        <v>12832</v>
      </c>
      <c r="C13857" s="5" t="s">
        <v>11</v>
      </c>
      <c r="D13857" s="5" t="s">
        <v>12</v>
      </c>
      <c r="E13857" s="5" t="s">
        <v>1002</v>
      </c>
    </row>
    <row r="13858" spans="1:5" x14ac:dyDescent="0.25">
      <c r="A13858" s="5">
        <f>13850</f>
      </c>
      <c r="B13858" s="5" t="s">
        <v>12833</v>
      </c>
      <c r="C13858" s="5" t="s">
        <v>11</v>
      </c>
      <c r="D13858" s="5" t="s">
        <v>12</v>
      </c>
      <c r="E13858" s="5" t="s">
        <v>2272</v>
      </c>
    </row>
    <row r="13859" spans="1:5" x14ac:dyDescent="0.25">
      <c r="A13859" s="5">
        <f>13851</f>
      </c>
      <c r="B13859" s="5" t="s">
        <v>12834</v>
      </c>
      <c r="C13859" s="5" t="s">
        <v>11</v>
      </c>
      <c r="D13859" s="5" t="s">
        <v>12</v>
      </c>
      <c r="E13859" s="5" t="s">
        <v>2272</v>
      </c>
    </row>
    <row r="13860" spans="1:5" x14ac:dyDescent="0.25">
      <c r="A13860" s="5">
        <f>13852</f>
      </c>
      <c r="B13860" s="5" t="s">
        <v>12835</v>
      </c>
      <c r="C13860" s="5" t="s">
        <v>11</v>
      </c>
      <c r="D13860" s="5" t="s">
        <v>12</v>
      </c>
      <c r="E13860" s="5" t="s">
        <v>2272</v>
      </c>
    </row>
    <row r="13861" spans="1:5" x14ac:dyDescent="0.25">
      <c r="A13861" s="5">
        <f>13853</f>
      </c>
      <c r="B13861" s="5" t="s">
        <v>12836</v>
      </c>
      <c r="C13861" s="5" t="s">
        <v>11</v>
      </c>
      <c r="D13861" s="5" t="s">
        <v>12</v>
      </c>
      <c r="E13861" s="5" t="s">
        <v>2272</v>
      </c>
    </row>
    <row r="13862" spans="1:5" x14ac:dyDescent="0.25">
      <c r="A13862" s="5">
        <f>13854</f>
      </c>
      <c r="B13862" s="5" t="s">
        <v>12837</v>
      </c>
      <c r="C13862" s="5" t="s">
        <v>11</v>
      </c>
      <c r="D13862" s="5" t="s">
        <v>12</v>
      </c>
      <c r="E13862" s="5" t="s">
        <v>2272</v>
      </c>
    </row>
    <row r="13863" spans="1:5" x14ac:dyDescent="0.25">
      <c r="A13863" s="5">
        <f>13855</f>
      </c>
      <c r="B13863" s="5" t="s">
        <v>12838</v>
      </c>
      <c r="C13863" s="5" t="s">
        <v>11</v>
      </c>
      <c r="D13863" s="5" t="s">
        <v>12</v>
      </c>
      <c r="E13863" s="5" t="s">
        <v>2272</v>
      </c>
    </row>
    <row r="13864" spans="1:5" x14ac:dyDescent="0.25">
      <c r="A13864" s="5">
        <f>13856</f>
      </c>
      <c r="B13864" s="5" t="s">
        <v>12839</v>
      </c>
      <c r="C13864" s="5" t="s">
        <v>11</v>
      </c>
      <c r="D13864" s="5" t="s">
        <v>12</v>
      </c>
      <c r="E13864" s="5" t="s">
        <v>2272</v>
      </c>
    </row>
    <row r="13865" spans="1:5" x14ac:dyDescent="0.25">
      <c r="A13865" s="5">
        <f>13857</f>
      </c>
      <c r="B13865" s="5" t="s">
        <v>12840</v>
      </c>
      <c r="C13865" s="5" t="s">
        <v>11</v>
      </c>
      <c r="D13865" s="5" t="s">
        <v>12</v>
      </c>
      <c r="E13865" s="5" t="s">
        <v>2272</v>
      </c>
    </row>
    <row r="13866" spans="1:5" x14ac:dyDescent="0.25">
      <c r="A13866" s="5">
        <f>13858</f>
      </c>
      <c r="B13866" s="5" t="s">
        <v>12841</v>
      </c>
      <c r="C13866" s="5" t="s">
        <v>11</v>
      </c>
      <c r="D13866" s="5" t="s">
        <v>12</v>
      </c>
      <c r="E13866" s="5" t="s">
        <v>2272</v>
      </c>
    </row>
    <row r="13867" spans="1:5" x14ac:dyDescent="0.25">
      <c r="A13867" s="5">
        <f>13859</f>
      </c>
      <c r="B13867" s="5" t="s">
        <v>12842</v>
      </c>
      <c r="C13867" s="5" t="s">
        <v>11</v>
      </c>
      <c r="D13867" s="5" t="s">
        <v>12</v>
      </c>
      <c r="E13867" s="5" t="s">
        <v>2272</v>
      </c>
    </row>
    <row r="13868" spans="1:5" x14ac:dyDescent="0.25">
      <c r="A13868" s="5">
        <f>13860</f>
      </c>
      <c r="B13868" s="5" t="s">
        <v>12843</v>
      </c>
      <c r="C13868" s="5" t="s">
        <v>11</v>
      </c>
      <c r="D13868" s="5" t="s">
        <v>12</v>
      </c>
      <c r="E13868" s="5" t="s">
        <v>2272</v>
      </c>
    </row>
    <row r="13869" spans="1:5" x14ac:dyDescent="0.25">
      <c r="A13869" s="5">
        <f>13861</f>
      </c>
      <c r="B13869" s="5" t="s">
        <v>12844</v>
      </c>
      <c r="C13869" s="5" t="s">
        <v>11</v>
      </c>
      <c r="D13869" s="5" t="s">
        <v>12</v>
      </c>
      <c r="E13869" s="5" t="s">
        <v>2272</v>
      </c>
    </row>
    <row r="13870" spans="1:5" x14ac:dyDescent="0.25">
      <c r="A13870" s="5">
        <f>13862</f>
      </c>
      <c r="B13870" s="5" t="s">
        <v>12845</v>
      </c>
      <c r="C13870" s="5" t="s">
        <v>11</v>
      </c>
      <c r="D13870" s="5" t="s">
        <v>12</v>
      </c>
      <c r="E13870" s="5" t="s">
        <v>2272</v>
      </c>
    </row>
    <row r="13871" spans="1:5" x14ac:dyDescent="0.25">
      <c r="A13871" s="5">
        <f>13863</f>
      </c>
      <c r="B13871" s="5" t="s">
        <v>12846</v>
      </c>
      <c r="C13871" s="5" t="s">
        <v>11</v>
      </c>
      <c r="D13871" s="5" t="s">
        <v>12</v>
      </c>
      <c r="E13871" s="5" t="s">
        <v>2272</v>
      </c>
    </row>
    <row r="13872" spans="1:5" x14ac:dyDescent="0.25">
      <c r="A13872" s="5">
        <f>13864</f>
      </c>
      <c r="B13872" s="5" t="s">
        <v>12847</v>
      </c>
      <c r="C13872" s="5" t="s">
        <v>11</v>
      </c>
      <c r="D13872" s="5" t="s">
        <v>12</v>
      </c>
      <c r="E13872" s="5" t="s">
        <v>2272</v>
      </c>
    </row>
    <row r="13873" spans="1:5" x14ac:dyDescent="0.25">
      <c r="A13873" s="5">
        <f>13865</f>
      </c>
      <c r="B13873" s="5" t="s">
        <v>12848</v>
      </c>
      <c r="C13873" s="5" t="s">
        <v>11</v>
      </c>
      <c r="D13873" s="5" t="s">
        <v>12</v>
      </c>
      <c r="E13873" s="5" t="s">
        <v>2272</v>
      </c>
    </row>
    <row r="13874" spans="1:5" x14ac:dyDescent="0.25">
      <c r="A13874" s="5">
        <f>13866</f>
      </c>
      <c r="B13874" s="5" t="s">
        <v>12849</v>
      </c>
      <c r="C13874" s="5" t="s">
        <v>11</v>
      </c>
      <c r="D13874" s="5" t="s">
        <v>12</v>
      </c>
      <c r="E13874" s="5" t="s">
        <v>2272</v>
      </c>
    </row>
    <row r="13875" spans="1:5" x14ac:dyDescent="0.25">
      <c r="A13875" s="5">
        <f>13867</f>
      </c>
      <c r="B13875" s="5" t="s">
        <v>12850</v>
      </c>
      <c r="C13875" s="5" t="s">
        <v>11</v>
      </c>
      <c r="D13875" s="5" t="s">
        <v>12</v>
      </c>
      <c r="E13875" s="5" t="s">
        <v>2272</v>
      </c>
    </row>
    <row r="13876" spans="1:5" x14ac:dyDescent="0.25">
      <c r="A13876" s="5">
        <f>13868</f>
      </c>
      <c r="B13876" s="5" t="s">
        <v>12851</v>
      </c>
      <c r="C13876" s="5" t="s">
        <v>11</v>
      </c>
      <c r="D13876" s="5" t="s">
        <v>12</v>
      </c>
      <c r="E13876" s="5" t="s">
        <v>2272</v>
      </c>
    </row>
    <row r="13877" spans="1:5" x14ac:dyDescent="0.25">
      <c r="A13877" s="5">
        <f>13869</f>
      </c>
      <c r="B13877" s="5" t="s">
        <v>12852</v>
      </c>
      <c r="C13877" s="5" t="s">
        <v>11</v>
      </c>
      <c r="D13877" s="5" t="s">
        <v>12</v>
      </c>
      <c r="E13877" s="5" t="s">
        <v>2272</v>
      </c>
    </row>
    <row r="13878" spans="1:5" x14ac:dyDescent="0.25">
      <c r="A13878" s="5">
        <f>13870</f>
      </c>
      <c r="B13878" s="5" t="s">
        <v>12853</v>
      </c>
      <c r="C13878" s="5" t="s">
        <v>11</v>
      </c>
      <c r="D13878" s="5" t="s">
        <v>12</v>
      </c>
      <c r="E13878" s="5" t="s">
        <v>2272</v>
      </c>
    </row>
    <row r="13879" spans="1:5" x14ac:dyDescent="0.25">
      <c r="A13879" s="5">
        <f>13871</f>
      </c>
      <c r="B13879" s="5" t="s">
        <v>12854</v>
      </c>
      <c r="C13879" s="5" t="s">
        <v>11</v>
      </c>
      <c r="D13879" s="5" t="s">
        <v>12</v>
      </c>
      <c r="E13879" s="5" t="s">
        <v>2272</v>
      </c>
    </row>
    <row r="13880" spans="1:5" x14ac:dyDescent="0.25">
      <c r="A13880" s="5">
        <f>13872</f>
      </c>
      <c r="B13880" s="5" t="s">
        <v>12855</v>
      </c>
      <c r="C13880" s="5" t="s">
        <v>11</v>
      </c>
      <c r="D13880" s="5" t="s">
        <v>12</v>
      </c>
      <c r="E13880" s="5" t="s">
        <v>2272</v>
      </c>
    </row>
    <row r="13881" spans="1:5" x14ac:dyDescent="0.25">
      <c r="A13881" s="5">
        <f>13873</f>
      </c>
      <c r="B13881" s="5" t="s">
        <v>12856</v>
      </c>
      <c r="C13881" s="5" t="s">
        <v>11</v>
      </c>
      <c r="D13881" s="5" t="s">
        <v>12</v>
      </c>
      <c r="E13881" s="5" t="s">
        <v>2272</v>
      </c>
    </row>
    <row r="13882" spans="1:5" x14ac:dyDescent="0.25">
      <c r="A13882" s="5">
        <f>13874</f>
      </c>
      <c r="B13882" s="5" t="s">
        <v>12857</v>
      </c>
      <c r="C13882" s="5" t="s">
        <v>11</v>
      </c>
      <c r="D13882" s="5" t="s">
        <v>12</v>
      </c>
      <c r="E13882" s="5" t="s">
        <v>2272</v>
      </c>
    </row>
    <row r="13883" spans="1:5" x14ac:dyDescent="0.25">
      <c r="A13883" s="5">
        <f>13875</f>
      </c>
      <c r="B13883" s="5" t="s">
        <v>12858</v>
      </c>
      <c r="C13883" s="5" t="s">
        <v>11</v>
      </c>
      <c r="D13883" s="5" t="s">
        <v>12</v>
      </c>
      <c r="E13883" s="5" t="s">
        <v>2272</v>
      </c>
    </row>
    <row r="13884" spans="1:5" x14ac:dyDescent="0.25">
      <c r="A13884" s="5">
        <f>13876</f>
      </c>
      <c r="B13884" s="5" t="s">
        <v>12859</v>
      </c>
      <c r="C13884" s="5" t="s">
        <v>11</v>
      </c>
      <c r="D13884" s="5" t="s">
        <v>12</v>
      </c>
      <c r="E13884" s="5" t="s">
        <v>2272</v>
      </c>
    </row>
    <row r="13885" spans="1:5" x14ac:dyDescent="0.25">
      <c r="A13885" s="5">
        <f>13877</f>
      </c>
      <c r="B13885" s="5" t="s">
        <v>12860</v>
      </c>
      <c r="C13885" s="5" t="s">
        <v>11</v>
      </c>
      <c r="D13885" s="5" t="s">
        <v>12</v>
      </c>
      <c r="E13885" s="5" t="s">
        <v>2272</v>
      </c>
    </row>
    <row r="13886" spans="1:5" x14ac:dyDescent="0.25">
      <c r="A13886" s="5">
        <f>13878</f>
      </c>
      <c r="B13886" s="5" t="s">
        <v>12861</v>
      </c>
      <c r="C13886" s="5" t="s">
        <v>11</v>
      </c>
      <c r="D13886" s="5" t="s">
        <v>12</v>
      </c>
      <c r="E13886" s="5" t="s">
        <v>2272</v>
      </c>
    </row>
    <row r="13887" spans="1:5" x14ac:dyDescent="0.25">
      <c r="A13887" s="5">
        <f>13879</f>
      </c>
      <c r="B13887" s="5" t="s">
        <v>12862</v>
      </c>
      <c r="C13887" s="5" t="s">
        <v>11</v>
      </c>
      <c r="D13887" s="5" t="s">
        <v>12</v>
      </c>
      <c r="E13887" s="5" t="s">
        <v>2272</v>
      </c>
    </row>
    <row r="13888" spans="1:5" x14ac:dyDescent="0.25">
      <c r="A13888" s="5">
        <f>13880</f>
      </c>
      <c r="B13888" s="5" t="s">
        <v>12863</v>
      </c>
      <c r="C13888" s="5" t="s">
        <v>11</v>
      </c>
      <c r="D13888" s="5" t="s">
        <v>12</v>
      </c>
      <c r="E13888" s="5" t="s">
        <v>2272</v>
      </c>
    </row>
    <row r="13889" spans="1:5" x14ac:dyDescent="0.25">
      <c r="A13889" s="5">
        <f>13881</f>
      </c>
      <c r="B13889" s="5" t="s">
        <v>12864</v>
      </c>
      <c r="C13889" s="5" t="s">
        <v>11</v>
      </c>
      <c r="D13889" s="5" t="s">
        <v>12</v>
      </c>
      <c r="E13889" s="5" t="s">
        <v>2272</v>
      </c>
    </row>
    <row r="13890" spans="1:5" x14ac:dyDescent="0.25">
      <c r="A13890" s="5">
        <f>13882</f>
      </c>
      <c r="B13890" s="5" t="s">
        <v>12865</v>
      </c>
      <c r="C13890" s="5" t="s">
        <v>11</v>
      </c>
      <c r="D13890" s="5" t="s">
        <v>12</v>
      </c>
      <c r="E13890" s="5" t="s">
        <v>2272</v>
      </c>
    </row>
    <row r="13891" spans="1:5" x14ac:dyDescent="0.25">
      <c r="A13891" s="5">
        <f>13883</f>
      </c>
      <c r="B13891" s="5" t="s">
        <v>12866</v>
      </c>
      <c r="C13891" s="5" t="s">
        <v>11</v>
      </c>
      <c r="D13891" s="5" t="s">
        <v>12</v>
      </c>
      <c r="E13891" s="5" t="s">
        <v>2272</v>
      </c>
    </row>
    <row r="13892" spans="1:5" x14ac:dyDescent="0.25">
      <c r="A13892" s="5">
        <f>13884</f>
      </c>
      <c r="B13892" s="5" t="s">
        <v>12867</v>
      </c>
      <c r="C13892" s="5" t="s">
        <v>11</v>
      </c>
      <c r="D13892" s="5" t="s">
        <v>12</v>
      </c>
      <c r="E13892" s="5" t="s">
        <v>2272</v>
      </c>
    </row>
    <row r="13893" spans="1:5" x14ac:dyDescent="0.25">
      <c r="A13893" s="5">
        <f>13885</f>
      </c>
      <c r="B13893" s="5" t="s">
        <v>12868</v>
      </c>
      <c r="C13893" s="5" t="s">
        <v>11</v>
      </c>
      <c r="D13893" s="5" t="s">
        <v>12</v>
      </c>
      <c r="E13893" s="5" t="s">
        <v>2272</v>
      </c>
    </row>
    <row r="13894" spans="1:5" x14ac:dyDescent="0.25">
      <c r="A13894" s="5">
        <f>13886</f>
      </c>
      <c r="B13894" s="5" t="s">
        <v>12869</v>
      </c>
      <c r="C13894" s="5" t="s">
        <v>11</v>
      </c>
      <c r="D13894" s="5" t="s">
        <v>12</v>
      </c>
      <c r="E13894" s="5" t="s">
        <v>2272</v>
      </c>
    </row>
    <row r="13895" spans="1:5" x14ac:dyDescent="0.25">
      <c r="A13895" s="5">
        <f>13887</f>
      </c>
      <c r="B13895" s="5" t="s">
        <v>12870</v>
      </c>
      <c r="C13895" s="5" t="s">
        <v>11</v>
      </c>
      <c r="D13895" s="5" t="s">
        <v>12</v>
      </c>
      <c r="E13895" s="5" t="s">
        <v>2272</v>
      </c>
    </row>
    <row r="13896" spans="1:5" x14ac:dyDescent="0.25">
      <c r="A13896" s="5">
        <f>13888</f>
      </c>
      <c r="B13896" s="5" t="s">
        <v>12871</v>
      </c>
      <c r="C13896" s="5" t="s">
        <v>11</v>
      </c>
      <c r="D13896" s="5" t="s">
        <v>12</v>
      </c>
      <c r="E13896" s="5" t="s">
        <v>2272</v>
      </c>
    </row>
    <row r="13897" spans="1:5" x14ac:dyDescent="0.25">
      <c r="A13897" s="5">
        <f>13889</f>
      </c>
      <c r="B13897" s="5" t="s">
        <v>12872</v>
      </c>
      <c r="C13897" s="5" t="s">
        <v>11</v>
      </c>
      <c r="D13897" s="5" t="s">
        <v>12</v>
      </c>
      <c r="E13897" s="5" t="s">
        <v>2272</v>
      </c>
    </row>
    <row r="13898" spans="1:5" x14ac:dyDescent="0.25">
      <c r="A13898" s="5">
        <f>13890</f>
      </c>
      <c r="B13898" s="5" t="s">
        <v>12873</v>
      </c>
      <c r="C13898" s="5" t="s">
        <v>11</v>
      </c>
      <c r="D13898" s="5" t="s">
        <v>12</v>
      </c>
      <c r="E13898" s="5" t="s">
        <v>2272</v>
      </c>
    </row>
    <row r="13899" spans="1:5" x14ac:dyDescent="0.25">
      <c r="A13899" s="5">
        <f>13891</f>
      </c>
      <c r="B13899" s="5" t="s">
        <v>12874</v>
      </c>
      <c r="C13899" s="5" t="s">
        <v>11</v>
      </c>
      <c r="D13899" s="5" t="s">
        <v>12</v>
      </c>
      <c r="E13899" s="5" t="s">
        <v>2272</v>
      </c>
    </row>
    <row r="13900" spans="1:5" x14ac:dyDescent="0.25">
      <c r="A13900" s="5">
        <f>13892</f>
      </c>
      <c r="B13900" s="5" t="s">
        <v>12875</v>
      </c>
      <c r="C13900" s="5" t="s">
        <v>11</v>
      </c>
      <c r="D13900" s="5" t="s">
        <v>12</v>
      </c>
      <c r="E13900" s="5" t="s">
        <v>2272</v>
      </c>
    </row>
    <row r="13901" spans="1:5" x14ac:dyDescent="0.25">
      <c r="A13901" s="5">
        <f>13893</f>
      </c>
      <c r="B13901" s="5" t="s">
        <v>12876</v>
      </c>
      <c r="C13901" s="5" t="s">
        <v>11</v>
      </c>
      <c r="D13901" s="5" t="s">
        <v>12</v>
      </c>
      <c r="E13901" s="5" t="s">
        <v>2272</v>
      </c>
    </row>
    <row r="13902" spans="1:5" x14ac:dyDescent="0.25">
      <c r="A13902" s="5">
        <f>13894</f>
      </c>
      <c r="B13902" s="5" t="s">
        <v>12877</v>
      </c>
      <c r="C13902" s="5" t="s">
        <v>11</v>
      </c>
      <c r="D13902" s="5" t="s">
        <v>12</v>
      </c>
      <c r="E13902" s="5" t="s">
        <v>2272</v>
      </c>
    </row>
    <row r="13903" spans="1:5" x14ac:dyDescent="0.25">
      <c r="A13903" s="5">
        <f>13895</f>
      </c>
      <c r="B13903" s="5" t="s">
        <v>12878</v>
      </c>
      <c r="C13903" s="5" t="s">
        <v>11</v>
      </c>
      <c r="D13903" s="5" t="s">
        <v>12</v>
      </c>
      <c r="E13903" s="5" t="s">
        <v>2272</v>
      </c>
    </row>
    <row r="13904" spans="1:5" x14ac:dyDescent="0.25">
      <c r="A13904" s="5">
        <f>13896</f>
      </c>
      <c r="B13904" s="5" t="s">
        <v>12879</v>
      </c>
      <c r="C13904" s="5" t="s">
        <v>11</v>
      </c>
      <c r="D13904" s="5" t="s">
        <v>12</v>
      </c>
      <c r="E13904" s="5" t="s">
        <v>2272</v>
      </c>
    </row>
    <row r="13905" spans="1:5" x14ac:dyDescent="0.25">
      <c r="A13905" s="5">
        <f>13897</f>
      </c>
      <c r="B13905" s="5" t="s">
        <v>12880</v>
      </c>
      <c r="C13905" s="5" t="s">
        <v>11</v>
      </c>
      <c r="D13905" s="5" t="s">
        <v>12</v>
      </c>
      <c r="E13905" s="5" t="s">
        <v>2272</v>
      </c>
    </row>
    <row r="13906" spans="1:5" x14ac:dyDescent="0.25">
      <c r="A13906" s="5">
        <f>13898</f>
      </c>
      <c r="B13906" s="5" t="s">
        <v>12881</v>
      </c>
      <c r="C13906" s="5" t="s">
        <v>11</v>
      </c>
      <c r="D13906" s="5" t="s">
        <v>12</v>
      </c>
      <c r="E13906" s="5" t="s">
        <v>2272</v>
      </c>
    </row>
    <row r="13907" spans="1:5" x14ac:dyDescent="0.25">
      <c r="A13907" s="5">
        <f>13899</f>
      </c>
      <c r="B13907" s="5" t="s">
        <v>12882</v>
      </c>
      <c r="C13907" s="5" t="s">
        <v>11</v>
      </c>
      <c r="D13907" s="5" t="s">
        <v>12</v>
      </c>
      <c r="E13907" s="5" t="s">
        <v>2272</v>
      </c>
    </row>
    <row r="13908" spans="1:5" x14ac:dyDescent="0.25">
      <c r="A13908" s="5">
        <f>13900</f>
      </c>
      <c r="B13908" s="5" t="s">
        <v>12883</v>
      </c>
      <c r="C13908" s="5" t="s">
        <v>11</v>
      </c>
      <c r="D13908" s="5" t="s">
        <v>12</v>
      </c>
      <c r="E13908" s="5" t="s">
        <v>2272</v>
      </c>
    </row>
    <row r="13909" spans="1:5" x14ac:dyDescent="0.25">
      <c r="A13909" s="5">
        <f>13901</f>
      </c>
      <c r="B13909" s="5" t="s">
        <v>12884</v>
      </c>
      <c r="C13909" s="5" t="s">
        <v>11</v>
      </c>
      <c r="D13909" s="5" t="s">
        <v>12</v>
      </c>
      <c r="E13909" s="5" t="s">
        <v>2272</v>
      </c>
    </row>
    <row r="13910" spans="1:5" x14ac:dyDescent="0.25">
      <c r="A13910" s="5">
        <f>13902</f>
      </c>
      <c r="B13910" s="5" t="s">
        <v>12885</v>
      </c>
      <c r="C13910" s="5" t="s">
        <v>11</v>
      </c>
      <c r="D13910" s="5" t="s">
        <v>12</v>
      </c>
      <c r="E13910" s="5" t="s">
        <v>2272</v>
      </c>
    </row>
    <row r="13911" spans="1:5" x14ac:dyDescent="0.25">
      <c r="A13911" s="5">
        <f>13903</f>
      </c>
      <c r="B13911" s="5" t="s">
        <v>12886</v>
      </c>
      <c r="C13911" s="5" t="s">
        <v>11</v>
      </c>
      <c r="D13911" s="5" t="s">
        <v>12</v>
      </c>
      <c r="E13911" s="5" t="s">
        <v>2272</v>
      </c>
    </row>
    <row r="13912" spans="1:5" x14ac:dyDescent="0.25">
      <c r="A13912" s="5">
        <f>13904</f>
      </c>
      <c r="B13912" s="5" t="s">
        <v>12887</v>
      </c>
      <c r="C13912" s="5" t="s">
        <v>11</v>
      </c>
      <c r="D13912" s="5" t="s">
        <v>12</v>
      </c>
      <c r="E13912" s="5" t="s">
        <v>2272</v>
      </c>
    </row>
    <row r="13913" spans="1:5" x14ac:dyDescent="0.25">
      <c r="A13913" s="5">
        <f>13905</f>
      </c>
      <c r="B13913" s="5" t="s">
        <v>12888</v>
      </c>
      <c r="C13913" s="5" t="s">
        <v>11</v>
      </c>
      <c r="D13913" s="5" t="s">
        <v>12</v>
      </c>
      <c r="E13913" s="5" t="s">
        <v>2272</v>
      </c>
    </row>
    <row r="13914" spans="1:5" x14ac:dyDescent="0.25">
      <c r="A13914" s="5">
        <f>13906</f>
      </c>
      <c r="B13914" s="5" t="s">
        <v>12889</v>
      </c>
      <c r="C13914" s="5" t="s">
        <v>11</v>
      </c>
      <c r="D13914" s="5" t="s">
        <v>12</v>
      </c>
      <c r="E13914" s="5" t="s">
        <v>2272</v>
      </c>
    </row>
    <row r="13915" spans="1:5" x14ac:dyDescent="0.25">
      <c r="A13915" s="5">
        <f>13907</f>
      </c>
      <c r="B13915" s="5" t="s">
        <v>12890</v>
      </c>
      <c r="C13915" s="5" t="s">
        <v>11</v>
      </c>
      <c r="D13915" s="5" t="s">
        <v>12</v>
      </c>
      <c r="E13915" s="5" t="s">
        <v>2272</v>
      </c>
    </row>
    <row r="13916" spans="1:5" x14ac:dyDescent="0.25">
      <c r="A13916" s="5">
        <f>13908</f>
      </c>
      <c r="B13916" s="5" t="s">
        <v>12891</v>
      </c>
      <c r="C13916" s="5" t="s">
        <v>11</v>
      </c>
      <c r="D13916" s="5" t="s">
        <v>12</v>
      </c>
      <c r="E13916" s="5" t="s">
        <v>2272</v>
      </c>
    </row>
    <row r="13917" spans="1:5" x14ac:dyDescent="0.25">
      <c r="A13917" s="5">
        <f>13909</f>
      </c>
      <c r="B13917" s="5" t="s">
        <v>12892</v>
      </c>
      <c r="C13917" s="5" t="s">
        <v>11</v>
      </c>
      <c r="D13917" s="5" t="s">
        <v>12</v>
      </c>
      <c r="E13917" s="5" t="s">
        <v>2272</v>
      </c>
    </row>
    <row r="13918" spans="1:5" x14ac:dyDescent="0.25">
      <c r="A13918" s="5">
        <f>13910</f>
      </c>
      <c r="B13918" s="5" t="s">
        <v>12893</v>
      </c>
      <c r="C13918" s="5" t="s">
        <v>11</v>
      </c>
      <c r="D13918" s="5" t="s">
        <v>12</v>
      </c>
      <c r="E13918" s="5" t="s">
        <v>2272</v>
      </c>
    </row>
    <row r="13919" spans="1:5" x14ac:dyDescent="0.25">
      <c r="A13919" s="5">
        <f>13911</f>
      </c>
      <c r="B13919" s="5" t="s">
        <v>12894</v>
      </c>
      <c r="C13919" s="5" t="s">
        <v>11</v>
      </c>
      <c r="D13919" s="5" t="s">
        <v>12</v>
      </c>
      <c r="E13919" s="5" t="s">
        <v>2272</v>
      </c>
    </row>
    <row r="13920" spans="1:5" x14ac:dyDescent="0.25">
      <c r="A13920" s="5">
        <f>13912</f>
      </c>
      <c r="B13920" s="5" t="s">
        <v>12895</v>
      </c>
      <c r="C13920" s="5" t="s">
        <v>11</v>
      </c>
      <c r="D13920" s="5" t="s">
        <v>12</v>
      </c>
      <c r="E13920" s="5" t="s">
        <v>2272</v>
      </c>
    </row>
    <row r="13921" spans="1:5" x14ac:dyDescent="0.25">
      <c r="A13921" s="5">
        <f>13913</f>
      </c>
      <c r="B13921" s="5" t="s">
        <v>12896</v>
      </c>
      <c r="C13921" s="5" t="s">
        <v>11</v>
      </c>
      <c r="D13921" s="5" t="s">
        <v>12</v>
      </c>
      <c r="E13921" s="5" t="s">
        <v>2272</v>
      </c>
    </row>
    <row r="13922" spans="1:5" x14ac:dyDescent="0.25">
      <c r="A13922" s="5">
        <f>13914</f>
      </c>
      <c r="B13922" s="5" t="s">
        <v>12897</v>
      </c>
      <c r="C13922" s="5" t="s">
        <v>11</v>
      </c>
      <c r="D13922" s="5" t="s">
        <v>12</v>
      </c>
      <c r="E13922" s="5" t="s">
        <v>2272</v>
      </c>
    </row>
    <row r="13923" spans="1:5" x14ac:dyDescent="0.25">
      <c r="A13923" s="5">
        <f>13915</f>
      </c>
      <c r="B13923" s="5" t="s">
        <v>12898</v>
      </c>
      <c r="C13923" s="5" t="s">
        <v>11</v>
      </c>
      <c r="D13923" s="5" t="s">
        <v>12</v>
      </c>
      <c r="E13923" s="5" t="s">
        <v>2272</v>
      </c>
    </row>
    <row r="13924" spans="1:5" x14ac:dyDescent="0.25">
      <c r="A13924" s="5">
        <f>13916</f>
      </c>
      <c r="B13924" s="5" t="s">
        <v>12899</v>
      </c>
      <c r="C13924" s="5" t="s">
        <v>11</v>
      </c>
      <c r="D13924" s="5" t="s">
        <v>12</v>
      </c>
      <c r="E13924" s="5" t="s">
        <v>2272</v>
      </c>
    </row>
    <row r="13925" spans="1:5" x14ac:dyDescent="0.25">
      <c r="A13925" s="5">
        <f>13917</f>
      </c>
      <c r="B13925" s="5" t="s">
        <v>12900</v>
      </c>
      <c r="C13925" s="5" t="s">
        <v>11</v>
      </c>
      <c r="D13925" s="5" t="s">
        <v>12</v>
      </c>
      <c r="E13925" s="5" t="s">
        <v>2272</v>
      </c>
    </row>
    <row r="13926" spans="1:5" x14ac:dyDescent="0.25">
      <c r="A13926" s="5">
        <f>13918</f>
      </c>
      <c r="B13926" s="5" t="s">
        <v>12901</v>
      </c>
      <c r="C13926" s="5" t="s">
        <v>11</v>
      </c>
      <c r="D13926" s="5" t="s">
        <v>12</v>
      </c>
      <c r="E13926" s="5" t="s">
        <v>2272</v>
      </c>
    </row>
    <row r="13927" spans="1:5" x14ac:dyDescent="0.25">
      <c r="A13927" s="5">
        <f>13919</f>
      </c>
      <c r="B13927" s="5" t="s">
        <v>12902</v>
      </c>
      <c r="C13927" s="5" t="s">
        <v>11</v>
      </c>
      <c r="D13927" s="5" t="s">
        <v>12</v>
      </c>
      <c r="E13927" s="5" t="s">
        <v>2272</v>
      </c>
    </row>
    <row r="13928" spans="1:5" x14ac:dyDescent="0.25">
      <c r="A13928" s="5">
        <f>13920</f>
      </c>
      <c r="B13928" s="5" t="s">
        <v>12903</v>
      </c>
      <c r="C13928" s="5" t="s">
        <v>11</v>
      </c>
      <c r="D13928" s="5" t="s">
        <v>12</v>
      </c>
      <c r="E13928" s="5" t="s">
        <v>2272</v>
      </c>
    </row>
    <row r="13929" spans="1:5" x14ac:dyDescent="0.25">
      <c r="A13929" s="5">
        <f>13921</f>
      </c>
      <c r="B13929" s="5" t="s">
        <v>12904</v>
      </c>
      <c r="C13929" s="5" t="s">
        <v>11</v>
      </c>
      <c r="D13929" s="5" t="s">
        <v>12</v>
      </c>
      <c r="E13929" s="5" t="s">
        <v>2272</v>
      </c>
    </row>
    <row r="13930" spans="1:5" x14ac:dyDescent="0.25">
      <c r="A13930" s="5">
        <f>13922</f>
      </c>
      <c r="B13930" s="5" t="s">
        <v>12905</v>
      </c>
      <c r="C13930" s="5" t="s">
        <v>11</v>
      </c>
      <c r="D13930" s="5" t="s">
        <v>12</v>
      </c>
      <c r="E13930" s="5" t="s">
        <v>2272</v>
      </c>
    </row>
    <row r="13931" spans="1:5" x14ac:dyDescent="0.25">
      <c r="A13931" s="5">
        <f>13923</f>
      </c>
      <c r="B13931" s="5" t="s">
        <v>12906</v>
      </c>
      <c r="C13931" s="5" t="s">
        <v>11</v>
      </c>
      <c r="D13931" s="5" t="s">
        <v>12</v>
      </c>
      <c r="E13931" s="5" t="s">
        <v>2272</v>
      </c>
    </row>
    <row r="13932" spans="1:5" x14ac:dyDescent="0.25">
      <c r="A13932" s="5">
        <f>13924</f>
      </c>
      <c r="B13932" s="5" t="s">
        <v>12907</v>
      </c>
      <c r="C13932" s="5" t="s">
        <v>11</v>
      </c>
      <c r="D13932" s="5" t="s">
        <v>12</v>
      </c>
      <c r="E13932" s="5" t="s">
        <v>2272</v>
      </c>
    </row>
    <row r="13933" spans="1:5" x14ac:dyDescent="0.25">
      <c r="A13933" s="5">
        <f>13925</f>
      </c>
      <c r="B13933" s="5" t="s">
        <v>12908</v>
      </c>
      <c r="C13933" s="5" t="s">
        <v>11</v>
      </c>
      <c r="D13933" s="5" t="s">
        <v>12</v>
      </c>
      <c r="E13933" s="5" t="s">
        <v>2272</v>
      </c>
    </row>
    <row r="13934" spans="1:5" x14ac:dyDescent="0.25">
      <c r="A13934" s="5">
        <f>13926</f>
      </c>
      <c r="B13934" s="5" t="s">
        <v>12909</v>
      </c>
      <c r="C13934" s="5" t="s">
        <v>11</v>
      </c>
      <c r="D13934" s="5" t="s">
        <v>12</v>
      </c>
      <c r="E13934" s="5" t="s">
        <v>2272</v>
      </c>
    </row>
    <row r="13935" spans="1:5" x14ac:dyDescent="0.25">
      <c r="A13935" s="5">
        <f>13927</f>
      </c>
      <c r="B13935" s="5" t="s">
        <v>12910</v>
      </c>
      <c r="C13935" s="5" t="s">
        <v>11</v>
      </c>
      <c r="D13935" s="5" t="s">
        <v>12</v>
      </c>
      <c r="E13935" s="5" t="s">
        <v>2272</v>
      </c>
    </row>
    <row r="13936" spans="1:5" x14ac:dyDescent="0.25">
      <c r="A13936" s="5">
        <f>13928</f>
      </c>
      <c r="B13936" s="5" t="s">
        <v>12911</v>
      </c>
      <c r="C13936" s="5" t="s">
        <v>11</v>
      </c>
      <c r="D13936" s="5" t="s">
        <v>12</v>
      </c>
      <c r="E13936" s="5" t="s">
        <v>2272</v>
      </c>
    </row>
    <row r="13937" spans="1:5" x14ac:dyDescent="0.25">
      <c r="A13937" s="5">
        <f>13929</f>
      </c>
      <c r="B13937" s="5" t="s">
        <v>12912</v>
      </c>
      <c r="C13937" s="5" t="s">
        <v>11</v>
      </c>
      <c r="D13937" s="5" t="s">
        <v>12</v>
      </c>
      <c r="E13937" s="5" t="s">
        <v>2272</v>
      </c>
    </row>
    <row r="13938" spans="1:5" x14ac:dyDescent="0.25">
      <c r="A13938" s="5">
        <f>13930</f>
      </c>
      <c r="B13938" s="5" t="s">
        <v>12913</v>
      </c>
      <c r="C13938" s="5" t="s">
        <v>11</v>
      </c>
      <c r="D13938" s="5" t="s">
        <v>12</v>
      </c>
      <c r="E13938" s="5" t="s">
        <v>2272</v>
      </c>
    </row>
    <row r="13939" spans="1:5" x14ac:dyDescent="0.25">
      <c r="A13939" s="5">
        <f>13931</f>
      </c>
      <c r="B13939" s="5" t="s">
        <v>12914</v>
      </c>
      <c r="C13939" s="5" t="s">
        <v>11</v>
      </c>
      <c r="D13939" s="5" t="s">
        <v>12</v>
      </c>
      <c r="E13939" s="5" t="s">
        <v>2272</v>
      </c>
    </row>
    <row r="13940" spans="1:5" x14ac:dyDescent="0.25">
      <c r="A13940" s="5">
        <f>13932</f>
      </c>
      <c r="B13940" s="5" t="s">
        <v>12915</v>
      </c>
      <c r="C13940" s="5" t="s">
        <v>11</v>
      </c>
      <c r="D13940" s="5" t="s">
        <v>12</v>
      </c>
      <c r="E13940" s="5" t="s">
        <v>2272</v>
      </c>
    </row>
    <row r="13941" spans="1:5" x14ac:dyDescent="0.25">
      <c r="A13941" s="5">
        <f>13933</f>
      </c>
      <c r="B13941" s="5" t="s">
        <v>12916</v>
      </c>
      <c r="C13941" s="5" t="s">
        <v>11</v>
      </c>
      <c r="D13941" s="5" t="s">
        <v>12</v>
      </c>
      <c r="E13941" s="5" t="s">
        <v>2272</v>
      </c>
    </row>
    <row r="13942" spans="1:5" x14ac:dyDescent="0.25">
      <c r="A13942" s="5">
        <f>13934</f>
      </c>
      <c r="B13942" s="5" t="s">
        <v>12917</v>
      </c>
      <c r="C13942" s="5" t="s">
        <v>11</v>
      </c>
      <c r="D13942" s="5" t="s">
        <v>12</v>
      </c>
      <c r="E13942" s="5" t="s">
        <v>2272</v>
      </c>
    </row>
    <row r="13943" spans="1:5" x14ac:dyDescent="0.25">
      <c r="A13943" s="5">
        <f>13935</f>
      </c>
      <c r="B13943" s="5" t="s">
        <v>12918</v>
      </c>
      <c r="C13943" s="5" t="s">
        <v>11</v>
      </c>
      <c r="D13943" s="5" t="s">
        <v>12</v>
      </c>
      <c r="E13943" s="5" t="s">
        <v>2272</v>
      </c>
    </row>
    <row r="13944" spans="1:5" x14ac:dyDescent="0.25">
      <c r="A13944" s="5">
        <f>13936</f>
      </c>
      <c r="B13944" s="5" t="s">
        <v>12919</v>
      </c>
      <c r="C13944" s="5" t="s">
        <v>11</v>
      </c>
      <c r="D13944" s="5" t="s">
        <v>12</v>
      </c>
      <c r="E13944" s="5" t="s">
        <v>2272</v>
      </c>
    </row>
    <row r="13945" spans="1:5" x14ac:dyDescent="0.25">
      <c r="A13945" s="5">
        <f>13937</f>
      </c>
      <c r="B13945" s="5" t="s">
        <v>12920</v>
      </c>
      <c r="C13945" s="5" t="s">
        <v>11</v>
      </c>
      <c r="D13945" s="5" t="s">
        <v>12</v>
      </c>
      <c r="E13945" s="5" t="s">
        <v>2272</v>
      </c>
    </row>
    <row r="13946" spans="1:5" x14ac:dyDescent="0.25">
      <c r="A13946" s="5">
        <f>13938</f>
      </c>
      <c r="B13946" s="5" t="s">
        <v>12921</v>
      </c>
      <c r="C13946" s="5" t="s">
        <v>11</v>
      </c>
      <c r="D13946" s="5" t="s">
        <v>12</v>
      </c>
      <c r="E13946" s="5" t="s">
        <v>2272</v>
      </c>
    </row>
    <row r="13947" spans="1:5" x14ac:dyDescent="0.25">
      <c r="A13947" s="5">
        <f>13939</f>
      </c>
      <c r="B13947" s="5" t="s">
        <v>12922</v>
      </c>
      <c r="C13947" s="5" t="s">
        <v>11</v>
      </c>
      <c r="D13947" s="5" t="s">
        <v>12</v>
      </c>
      <c r="E13947" s="5" t="s">
        <v>2272</v>
      </c>
    </row>
    <row r="13948" spans="1:5" x14ac:dyDescent="0.25">
      <c r="A13948" s="5">
        <f>13940</f>
      </c>
      <c r="B13948" s="5" t="s">
        <v>12923</v>
      </c>
      <c r="C13948" s="5" t="s">
        <v>11</v>
      </c>
      <c r="D13948" s="5" t="s">
        <v>12</v>
      </c>
      <c r="E13948" s="5" t="s">
        <v>2272</v>
      </c>
    </row>
    <row r="13949" spans="1:5" x14ac:dyDescent="0.25">
      <c r="A13949" s="5">
        <f>13941</f>
      </c>
      <c r="B13949" s="5" t="s">
        <v>12924</v>
      </c>
      <c r="C13949" s="5" t="s">
        <v>11</v>
      </c>
      <c r="D13949" s="5" t="s">
        <v>12</v>
      </c>
      <c r="E13949" s="5" t="s">
        <v>2272</v>
      </c>
    </row>
    <row r="13950" spans="1:5" x14ac:dyDescent="0.25">
      <c r="A13950" s="5">
        <f>13942</f>
      </c>
      <c r="B13950" s="5" t="s">
        <v>12925</v>
      </c>
      <c r="C13950" s="5" t="s">
        <v>11</v>
      </c>
      <c r="D13950" s="5" t="s">
        <v>12</v>
      </c>
      <c r="E13950" s="5" t="s">
        <v>2272</v>
      </c>
    </row>
    <row r="13951" spans="1:5" x14ac:dyDescent="0.25">
      <c r="A13951" s="5">
        <f>13943</f>
      </c>
      <c r="B13951" s="5" t="s">
        <v>12926</v>
      </c>
      <c r="C13951" s="5" t="s">
        <v>11</v>
      </c>
      <c r="D13951" s="5" t="s">
        <v>12</v>
      </c>
      <c r="E13951" s="5" t="s">
        <v>2272</v>
      </c>
    </row>
    <row r="13952" spans="1:5" x14ac:dyDescent="0.25">
      <c r="A13952" s="5">
        <f>13944</f>
      </c>
      <c r="B13952" s="5" t="s">
        <v>12927</v>
      </c>
      <c r="C13952" s="5" t="s">
        <v>11</v>
      </c>
      <c r="D13952" s="5" t="s">
        <v>12</v>
      </c>
      <c r="E13952" s="5" t="s">
        <v>2272</v>
      </c>
    </row>
    <row r="13953" spans="1:5" x14ac:dyDescent="0.25">
      <c r="A13953" s="5">
        <f>13945</f>
      </c>
      <c r="B13953" s="5" t="s">
        <v>12928</v>
      </c>
      <c r="C13953" s="5" t="s">
        <v>11</v>
      </c>
      <c r="D13953" s="5" t="s">
        <v>12</v>
      </c>
      <c r="E13953" s="5" t="s">
        <v>2272</v>
      </c>
    </row>
    <row r="13954" spans="1:5" x14ac:dyDescent="0.25">
      <c r="A13954" s="5">
        <f>13946</f>
      </c>
      <c r="B13954" s="5" t="s">
        <v>12929</v>
      </c>
      <c r="C13954" s="5" t="s">
        <v>11</v>
      </c>
      <c r="D13954" s="5" t="s">
        <v>12</v>
      </c>
      <c r="E13954" s="5" t="s">
        <v>1002</v>
      </c>
    </row>
    <row r="13955" spans="1:5" x14ac:dyDescent="0.25">
      <c r="A13955" s="5">
        <f>13947</f>
      </c>
      <c r="B13955" s="5" t="s">
        <v>12930</v>
      </c>
      <c r="C13955" s="5" t="s">
        <v>11</v>
      </c>
      <c r="D13955" s="5" t="s">
        <v>12</v>
      </c>
      <c r="E13955" s="5" t="s">
        <v>2272</v>
      </c>
    </row>
    <row r="13956" spans="1:5" x14ac:dyDescent="0.25">
      <c r="A13956" s="5">
        <f>13948</f>
      </c>
      <c r="B13956" s="5" t="s">
        <v>12931</v>
      </c>
      <c r="C13956" s="5" t="s">
        <v>11</v>
      </c>
      <c r="D13956" s="5" t="s">
        <v>12</v>
      </c>
      <c r="E13956" s="5" t="s">
        <v>2272</v>
      </c>
    </row>
    <row r="13957" spans="1:5" x14ac:dyDescent="0.25">
      <c r="A13957" s="5">
        <f>13949</f>
      </c>
      <c r="B13957" s="5" t="s">
        <v>12932</v>
      </c>
      <c r="C13957" s="5" t="s">
        <v>11</v>
      </c>
      <c r="D13957" s="5" t="s">
        <v>12</v>
      </c>
      <c r="E13957" s="5" t="s">
        <v>2272</v>
      </c>
    </row>
    <row r="13958" spans="1:5" x14ac:dyDescent="0.25">
      <c r="A13958" s="5">
        <f>13950</f>
      </c>
      <c r="B13958" s="5" t="s">
        <v>12933</v>
      </c>
      <c r="C13958" s="5" t="s">
        <v>11</v>
      </c>
      <c r="D13958" s="5" t="s">
        <v>12</v>
      </c>
      <c r="E13958" s="5" t="s">
        <v>2272</v>
      </c>
    </row>
    <row r="13959" spans="1:5" x14ac:dyDescent="0.25">
      <c r="A13959" s="5">
        <f>13951</f>
      </c>
      <c r="B13959" s="5" t="s">
        <v>12934</v>
      </c>
      <c r="C13959" s="5" t="s">
        <v>11</v>
      </c>
      <c r="D13959" s="5" t="s">
        <v>12</v>
      </c>
      <c r="E13959" s="5" t="s">
        <v>2272</v>
      </c>
    </row>
    <row r="13960" spans="1:5" x14ac:dyDescent="0.25">
      <c r="A13960" s="5">
        <f>13952</f>
      </c>
      <c r="B13960" s="5" t="s">
        <v>12935</v>
      </c>
      <c r="C13960" s="5" t="s">
        <v>11</v>
      </c>
      <c r="D13960" s="5" t="s">
        <v>12</v>
      </c>
      <c r="E13960" s="5" t="s">
        <v>2272</v>
      </c>
    </row>
    <row r="13961" spans="1:5" x14ac:dyDescent="0.25">
      <c r="A13961" s="5">
        <f>13953</f>
      </c>
      <c r="B13961" s="5" t="s">
        <v>12936</v>
      </c>
      <c r="C13961" s="5" t="s">
        <v>11</v>
      </c>
      <c r="D13961" s="5" t="s">
        <v>12</v>
      </c>
      <c r="E13961" s="5" t="s">
        <v>2272</v>
      </c>
    </row>
    <row r="13962" spans="1:5" x14ac:dyDescent="0.25">
      <c r="A13962" s="5">
        <f>13954</f>
      </c>
      <c r="B13962" s="5" t="s">
        <v>12937</v>
      </c>
      <c r="C13962" s="5" t="s">
        <v>11</v>
      </c>
      <c r="D13962" s="5" t="s">
        <v>12</v>
      </c>
      <c r="E13962" s="5" t="s">
        <v>2272</v>
      </c>
    </row>
    <row r="13963" spans="1:5" x14ac:dyDescent="0.25">
      <c r="A13963" s="5">
        <f>13955</f>
      </c>
      <c r="B13963" s="5" t="s">
        <v>12938</v>
      </c>
      <c r="C13963" s="5" t="s">
        <v>11</v>
      </c>
      <c r="D13963" s="5" t="s">
        <v>12</v>
      </c>
      <c r="E13963" s="5" t="s">
        <v>2272</v>
      </c>
    </row>
    <row r="13964" spans="1:5" x14ac:dyDescent="0.25">
      <c r="A13964" s="5">
        <f>13956</f>
      </c>
      <c r="B13964" s="5" t="s">
        <v>12939</v>
      </c>
      <c r="C13964" s="5" t="s">
        <v>11</v>
      </c>
      <c r="D13964" s="5" t="s">
        <v>12</v>
      </c>
      <c r="E13964" s="5" t="s">
        <v>2272</v>
      </c>
    </row>
    <row r="13965" spans="1:5" x14ac:dyDescent="0.25">
      <c r="A13965" s="5">
        <f>13957</f>
      </c>
      <c r="B13965" s="5" t="s">
        <v>12940</v>
      </c>
      <c r="C13965" s="5" t="s">
        <v>11</v>
      </c>
      <c r="D13965" s="5" t="s">
        <v>12</v>
      </c>
      <c r="E13965" s="5" t="s">
        <v>2272</v>
      </c>
    </row>
    <row r="13966" spans="1:5" x14ac:dyDescent="0.25">
      <c r="A13966" s="5">
        <f>13958</f>
      </c>
      <c r="B13966" s="5" t="s">
        <v>12941</v>
      </c>
      <c r="C13966" s="5" t="s">
        <v>11</v>
      </c>
      <c r="D13966" s="5" t="s">
        <v>12</v>
      </c>
      <c r="E13966" s="5" t="s">
        <v>2272</v>
      </c>
    </row>
    <row r="13967" spans="1:5" x14ac:dyDescent="0.25">
      <c r="A13967" s="5">
        <f>13959</f>
      </c>
      <c r="B13967" s="5" t="s">
        <v>12942</v>
      </c>
      <c r="C13967" s="5" t="s">
        <v>11</v>
      </c>
      <c r="D13967" s="5" t="s">
        <v>12</v>
      </c>
      <c r="E13967" s="5" t="s">
        <v>2272</v>
      </c>
    </row>
    <row r="13968" spans="1:5" x14ac:dyDescent="0.25">
      <c r="A13968" s="5">
        <f>13960</f>
      </c>
      <c r="B13968" s="5" t="s">
        <v>12943</v>
      </c>
      <c r="C13968" s="5" t="s">
        <v>11</v>
      </c>
      <c r="D13968" s="5" t="s">
        <v>12</v>
      </c>
      <c r="E13968" s="5" t="s">
        <v>2272</v>
      </c>
    </row>
    <row r="13969" spans="1:5" x14ac:dyDescent="0.25">
      <c r="A13969" s="5">
        <f>13961</f>
      </c>
      <c r="B13969" s="5" t="s">
        <v>12944</v>
      </c>
      <c r="C13969" s="5" t="s">
        <v>11</v>
      </c>
      <c r="D13969" s="5" t="s">
        <v>12</v>
      </c>
      <c r="E13969" s="5" t="s">
        <v>2272</v>
      </c>
    </row>
    <row r="13970" spans="1:5" x14ac:dyDescent="0.25">
      <c r="A13970" s="5">
        <f>13962</f>
      </c>
      <c r="B13970" s="5" t="s">
        <v>12945</v>
      </c>
      <c r="C13970" s="5" t="s">
        <v>11</v>
      </c>
      <c r="D13970" s="5" t="s">
        <v>12</v>
      </c>
      <c r="E13970" s="5" t="s">
        <v>2272</v>
      </c>
    </row>
    <row r="13971" spans="1:5" x14ac:dyDescent="0.25">
      <c r="A13971" s="5">
        <f>13963</f>
      </c>
      <c r="B13971" s="5" t="s">
        <v>12946</v>
      </c>
      <c r="C13971" s="5" t="s">
        <v>11</v>
      </c>
      <c r="D13971" s="5" t="s">
        <v>12</v>
      </c>
      <c r="E13971" s="5" t="s">
        <v>2272</v>
      </c>
    </row>
    <row r="13972" spans="1:5" x14ac:dyDescent="0.25">
      <c r="A13972" s="5">
        <f>13964</f>
      </c>
      <c r="B13972" s="5" t="s">
        <v>12947</v>
      </c>
      <c r="C13972" s="5" t="s">
        <v>11</v>
      </c>
      <c r="D13972" s="5" t="s">
        <v>12</v>
      </c>
      <c r="E13972" s="5" t="s">
        <v>2272</v>
      </c>
    </row>
    <row r="13973" spans="1:5" x14ac:dyDescent="0.25">
      <c r="A13973" s="5">
        <f>13965</f>
      </c>
      <c r="B13973" s="5" t="s">
        <v>12948</v>
      </c>
      <c r="C13973" s="5" t="s">
        <v>11</v>
      </c>
      <c r="D13973" s="5" t="s">
        <v>12</v>
      </c>
      <c r="E13973" s="5" t="s">
        <v>2272</v>
      </c>
    </row>
    <row r="13974" spans="1:5" x14ac:dyDescent="0.25">
      <c r="A13974" s="5">
        <f>13966</f>
      </c>
      <c r="B13974" s="5" t="s">
        <v>12949</v>
      </c>
      <c r="C13974" s="5" t="s">
        <v>11</v>
      </c>
      <c r="D13974" s="5" t="s">
        <v>12</v>
      </c>
      <c r="E13974" s="5" t="s">
        <v>2272</v>
      </c>
    </row>
    <row r="13975" spans="1:5" x14ac:dyDescent="0.25">
      <c r="A13975" s="5">
        <f>13967</f>
      </c>
      <c r="B13975" s="5" t="s">
        <v>12950</v>
      </c>
      <c r="C13975" s="5" t="s">
        <v>11</v>
      </c>
      <c r="D13975" s="5" t="s">
        <v>12</v>
      </c>
      <c r="E13975" s="5" t="s">
        <v>2272</v>
      </c>
    </row>
    <row r="13976" spans="1:5" x14ac:dyDescent="0.25">
      <c r="A13976" s="5">
        <f>13968</f>
      </c>
      <c r="B13976" s="5" t="s">
        <v>12951</v>
      </c>
      <c r="C13976" s="5" t="s">
        <v>11</v>
      </c>
      <c r="D13976" s="5" t="s">
        <v>12</v>
      </c>
      <c r="E13976" s="5" t="s">
        <v>2272</v>
      </c>
    </row>
    <row r="13977" spans="1:5" x14ac:dyDescent="0.25">
      <c r="A13977" s="5">
        <f>13969</f>
      </c>
      <c r="B13977" s="5" t="s">
        <v>12952</v>
      </c>
      <c r="C13977" s="5" t="s">
        <v>11</v>
      </c>
      <c r="D13977" s="5" t="s">
        <v>12</v>
      </c>
      <c r="E13977" s="5" t="s">
        <v>2272</v>
      </c>
    </row>
    <row r="13978" spans="1:5" x14ac:dyDescent="0.25">
      <c r="A13978" s="5">
        <f>13970</f>
      </c>
      <c r="B13978" s="5" t="s">
        <v>12953</v>
      </c>
      <c r="C13978" s="5" t="s">
        <v>11</v>
      </c>
      <c r="D13978" s="5" t="s">
        <v>12</v>
      </c>
      <c r="E13978" s="5" t="s">
        <v>2272</v>
      </c>
    </row>
    <row r="13979" spans="1:5" x14ac:dyDescent="0.25">
      <c r="A13979" s="5">
        <f>13971</f>
      </c>
      <c r="B13979" s="5" t="s">
        <v>12954</v>
      </c>
      <c r="C13979" s="5" t="s">
        <v>11</v>
      </c>
      <c r="D13979" s="5" t="s">
        <v>12</v>
      </c>
      <c r="E13979" s="5" t="s">
        <v>2272</v>
      </c>
    </row>
    <row r="13980" spans="1:5" x14ac:dyDescent="0.25">
      <c r="A13980" s="5">
        <f>13972</f>
      </c>
      <c r="B13980" s="5" t="s">
        <v>12955</v>
      </c>
      <c r="C13980" s="5" t="s">
        <v>11</v>
      </c>
      <c r="D13980" s="5" t="s">
        <v>12</v>
      </c>
      <c r="E13980" s="5" t="s">
        <v>1002</v>
      </c>
    </row>
    <row r="13981" spans="1:5" x14ac:dyDescent="0.25">
      <c r="A13981" s="5">
        <f>13973</f>
      </c>
      <c r="B13981" s="5" t="s">
        <v>12956</v>
      </c>
      <c r="C13981" s="5" t="s">
        <v>11</v>
      </c>
      <c r="D13981" s="5" t="s">
        <v>12</v>
      </c>
      <c r="E13981" s="5" t="s">
        <v>2272</v>
      </c>
    </row>
    <row r="13982" spans="1:5" x14ac:dyDescent="0.25">
      <c r="A13982" s="5">
        <f>13974</f>
      </c>
      <c r="B13982" s="5" t="s">
        <v>12957</v>
      </c>
      <c r="C13982" s="5" t="s">
        <v>11</v>
      </c>
      <c r="D13982" s="5" t="s">
        <v>12</v>
      </c>
      <c r="E13982" s="5" t="s">
        <v>2272</v>
      </c>
    </row>
    <row r="13983" spans="1:5" x14ac:dyDescent="0.25">
      <c r="A13983" s="5">
        <f>13975</f>
      </c>
      <c r="B13983" s="5" t="s">
        <v>12958</v>
      </c>
      <c r="C13983" s="5" t="s">
        <v>11</v>
      </c>
      <c r="D13983" s="5" t="s">
        <v>12</v>
      </c>
      <c r="E13983" s="5" t="s">
        <v>2272</v>
      </c>
    </row>
    <row r="13984" spans="1:5" x14ac:dyDescent="0.25">
      <c r="A13984" s="5">
        <f>13976</f>
      </c>
      <c r="B13984" s="5" t="s">
        <v>12959</v>
      </c>
      <c r="C13984" s="5" t="s">
        <v>11</v>
      </c>
      <c r="D13984" s="5" t="s">
        <v>12</v>
      </c>
      <c r="E13984" s="5" t="s">
        <v>2272</v>
      </c>
    </row>
    <row r="13985" spans="1:5" x14ac:dyDescent="0.25">
      <c r="A13985" s="5">
        <f>13977</f>
      </c>
      <c r="B13985" s="5" t="s">
        <v>12960</v>
      </c>
      <c r="C13985" s="5" t="s">
        <v>11</v>
      </c>
      <c r="D13985" s="5" t="s">
        <v>12</v>
      </c>
      <c r="E13985" s="5" t="s">
        <v>2272</v>
      </c>
    </row>
    <row r="13986" spans="1:5" x14ac:dyDescent="0.25">
      <c r="A13986" s="5">
        <f>13978</f>
      </c>
      <c r="B13986" s="5" t="s">
        <v>12961</v>
      </c>
      <c r="C13986" s="5" t="s">
        <v>11</v>
      </c>
      <c r="D13986" s="5" t="s">
        <v>12</v>
      </c>
      <c r="E13986" s="5" t="s">
        <v>2272</v>
      </c>
    </row>
    <row r="13987" spans="1:5" x14ac:dyDescent="0.25">
      <c r="A13987" s="5">
        <f>13979</f>
      </c>
      <c r="B13987" s="5" t="s">
        <v>12962</v>
      </c>
      <c r="C13987" s="5" t="s">
        <v>11</v>
      </c>
      <c r="D13987" s="5" t="s">
        <v>12</v>
      </c>
      <c r="E13987" s="5" t="s">
        <v>2272</v>
      </c>
    </row>
    <row r="13988" spans="1:5" x14ac:dyDescent="0.25">
      <c r="A13988" s="5">
        <f>13980</f>
      </c>
      <c r="B13988" s="5" t="s">
        <v>12963</v>
      </c>
      <c r="C13988" s="5" t="s">
        <v>11</v>
      </c>
      <c r="D13988" s="5" t="s">
        <v>12</v>
      </c>
      <c r="E13988" s="5" t="s">
        <v>2272</v>
      </c>
    </row>
    <row r="13989" spans="1:5" x14ac:dyDescent="0.25">
      <c r="A13989" s="5">
        <f>13981</f>
      </c>
      <c r="B13989" s="5" t="s">
        <v>12964</v>
      </c>
      <c r="C13989" s="5" t="s">
        <v>11</v>
      </c>
      <c r="D13989" s="5" t="s">
        <v>12</v>
      </c>
      <c r="E13989" s="5" t="s">
        <v>2272</v>
      </c>
    </row>
    <row r="13990" spans="1:5" x14ac:dyDescent="0.25">
      <c r="A13990" s="5">
        <f>13982</f>
      </c>
      <c r="B13990" s="5" t="s">
        <v>12965</v>
      </c>
      <c r="C13990" s="5" t="s">
        <v>11</v>
      </c>
      <c r="D13990" s="5" t="s">
        <v>12</v>
      </c>
      <c r="E13990" s="5" t="s">
        <v>2272</v>
      </c>
    </row>
    <row r="13991" spans="1:5" x14ac:dyDescent="0.25">
      <c r="A13991" s="5">
        <f>13983</f>
      </c>
      <c r="B13991" s="5" t="s">
        <v>12966</v>
      </c>
      <c r="C13991" s="5" t="s">
        <v>11</v>
      </c>
      <c r="D13991" s="5" t="s">
        <v>12</v>
      </c>
      <c r="E13991" s="5" t="s">
        <v>2272</v>
      </c>
    </row>
    <row r="13992" spans="1:5" x14ac:dyDescent="0.25">
      <c r="A13992" s="5">
        <f>13984</f>
      </c>
      <c r="B13992" s="5" t="s">
        <v>12967</v>
      </c>
      <c r="C13992" s="5" t="s">
        <v>11</v>
      </c>
      <c r="D13992" s="5" t="s">
        <v>12</v>
      </c>
      <c r="E13992" s="5" t="s">
        <v>2272</v>
      </c>
    </row>
    <row r="13993" spans="1:5" x14ac:dyDescent="0.25">
      <c r="A13993" s="5">
        <f>13985</f>
      </c>
      <c r="B13993" s="5" t="s">
        <v>12968</v>
      </c>
      <c r="C13993" s="5" t="s">
        <v>11</v>
      </c>
      <c r="D13993" s="5" t="s">
        <v>12</v>
      </c>
      <c r="E13993" s="5" t="s">
        <v>2272</v>
      </c>
    </row>
    <row r="13994" spans="1:5" x14ac:dyDescent="0.25">
      <c r="A13994" s="5">
        <f>13986</f>
      </c>
      <c r="B13994" s="5" t="s">
        <v>12969</v>
      </c>
      <c r="C13994" s="5" t="s">
        <v>11</v>
      </c>
      <c r="D13994" s="5" t="s">
        <v>12</v>
      </c>
      <c r="E13994" s="5" t="s">
        <v>2272</v>
      </c>
    </row>
    <row r="13995" spans="1:5" x14ac:dyDescent="0.25">
      <c r="A13995" s="5">
        <f>13987</f>
      </c>
      <c r="B13995" s="5" t="s">
        <v>12970</v>
      </c>
      <c r="C13995" s="5" t="s">
        <v>11</v>
      </c>
      <c r="D13995" s="5" t="s">
        <v>12</v>
      </c>
      <c r="E13995" s="5" t="s">
        <v>2272</v>
      </c>
    </row>
    <row r="13996" spans="1:5" x14ac:dyDescent="0.25">
      <c r="A13996" s="5">
        <f>13988</f>
      </c>
      <c r="B13996" s="5" t="s">
        <v>12971</v>
      </c>
      <c r="C13996" s="5" t="s">
        <v>11</v>
      </c>
      <c r="D13996" s="5" t="s">
        <v>12</v>
      </c>
      <c r="E13996" s="5" t="s">
        <v>2272</v>
      </c>
    </row>
    <row r="13997" spans="1:5" x14ac:dyDescent="0.25">
      <c r="A13997" s="5">
        <f>13989</f>
      </c>
      <c r="B13997" s="5" t="s">
        <v>12972</v>
      </c>
      <c r="C13997" s="5" t="s">
        <v>11</v>
      </c>
      <c r="D13997" s="5" t="s">
        <v>12</v>
      </c>
      <c r="E13997" s="5" t="s">
        <v>2272</v>
      </c>
    </row>
    <row r="13998" spans="1:5" x14ac:dyDescent="0.25">
      <c r="A13998" s="5">
        <f>13990</f>
      </c>
      <c r="B13998" s="5" t="s">
        <v>12973</v>
      </c>
      <c r="C13998" s="5" t="s">
        <v>11</v>
      </c>
      <c r="D13998" s="5" t="s">
        <v>12</v>
      </c>
      <c r="E13998" s="5" t="s">
        <v>2272</v>
      </c>
    </row>
    <row r="13999" spans="1:5" x14ac:dyDescent="0.25">
      <c r="A13999" s="5">
        <f>13991</f>
      </c>
      <c r="B13999" s="5" t="s">
        <v>12974</v>
      </c>
      <c r="C13999" s="5" t="s">
        <v>11</v>
      </c>
      <c r="D13999" s="5" t="s">
        <v>12</v>
      </c>
      <c r="E13999" s="5" t="s">
        <v>2272</v>
      </c>
    </row>
    <row r="14000" spans="1:5" x14ac:dyDescent="0.25">
      <c r="A14000" s="5">
        <f>13992</f>
      </c>
      <c r="B14000" s="5" t="s">
        <v>12975</v>
      </c>
      <c r="C14000" s="5" t="s">
        <v>11</v>
      </c>
      <c r="D14000" s="5" t="s">
        <v>12</v>
      </c>
      <c r="E14000" s="5" t="s">
        <v>2272</v>
      </c>
    </row>
    <row r="14001" spans="1:5" x14ac:dyDescent="0.25">
      <c r="A14001" s="5">
        <f>13993</f>
      </c>
      <c r="B14001" s="5" t="s">
        <v>12976</v>
      </c>
      <c r="C14001" s="5" t="s">
        <v>11</v>
      </c>
      <c r="D14001" s="5" t="s">
        <v>12</v>
      </c>
      <c r="E14001" s="5" t="s">
        <v>2272</v>
      </c>
    </row>
    <row r="14002" spans="1:5" x14ac:dyDescent="0.25">
      <c r="A14002" s="5">
        <f>13994</f>
      </c>
      <c r="B14002" s="5" t="s">
        <v>12977</v>
      </c>
      <c r="C14002" s="5" t="s">
        <v>11</v>
      </c>
      <c r="D14002" s="5" t="s">
        <v>12</v>
      </c>
      <c r="E14002" s="5" t="s">
        <v>2272</v>
      </c>
    </row>
    <row r="14003" spans="1:5" x14ac:dyDescent="0.25">
      <c r="A14003" s="5">
        <f>13995</f>
      </c>
      <c r="B14003" s="5" t="s">
        <v>12978</v>
      </c>
      <c r="C14003" s="5" t="s">
        <v>11</v>
      </c>
      <c r="D14003" s="5" t="s">
        <v>12</v>
      </c>
      <c r="E14003" s="5" t="s">
        <v>2272</v>
      </c>
    </row>
    <row r="14004" spans="1:5" x14ac:dyDescent="0.25">
      <c r="A14004" s="5">
        <f>13996</f>
      </c>
      <c r="B14004" s="5" t="s">
        <v>12979</v>
      </c>
      <c r="C14004" s="5" t="s">
        <v>11</v>
      </c>
      <c r="D14004" s="5" t="s">
        <v>12</v>
      </c>
      <c r="E14004" s="5" t="s">
        <v>2272</v>
      </c>
    </row>
    <row r="14005" spans="1:5" x14ac:dyDescent="0.25">
      <c r="A14005" s="5">
        <f>13997</f>
      </c>
      <c r="B14005" s="5" t="s">
        <v>12980</v>
      </c>
      <c r="C14005" s="5" t="s">
        <v>11</v>
      </c>
      <c r="D14005" s="5" t="s">
        <v>12</v>
      </c>
      <c r="E14005" s="5" t="s">
        <v>2272</v>
      </c>
    </row>
    <row r="14006" spans="1:5" x14ac:dyDescent="0.25">
      <c r="A14006" s="5">
        <f>13998</f>
      </c>
      <c r="B14006" s="5" t="s">
        <v>12981</v>
      </c>
      <c r="C14006" s="5" t="s">
        <v>11</v>
      </c>
      <c r="D14006" s="5" t="s">
        <v>12</v>
      </c>
      <c r="E14006" s="5" t="s">
        <v>2272</v>
      </c>
    </row>
    <row r="14007" spans="1:5" x14ac:dyDescent="0.25">
      <c r="A14007" s="5">
        <f>13999</f>
      </c>
      <c r="B14007" s="5" t="s">
        <v>12982</v>
      </c>
      <c r="C14007" s="5" t="s">
        <v>11</v>
      </c>
      <c r="D14007" s="5" t="s">
        <v>12</v>
      </c>
      <c r="E14007" s="5" t="s">
        <v>2272</v>
      </c>
    </row>
    <row r="14008" spans="1:5" x14ac:dyDescent="0.25">
      <c r="A14008" s="5">
        <f>14000</f>
      </c>
      <c r="B14008" s="5" t="s">
        <v>12983</v>
      </c>
      <c r="C14008" s="5" t="s">
        <v>11</v>
      </c>
      <c r="D14008" s="5" t="s">
        <v>12</v>
      </c>
      <c r="E14008" s="5" t="s">
        <v>2272</v>
      </c>
    </row>
    <row r="14009" spans="1:5" x14ac:dyDescent="0.25">
      <c r="A14009" s="5">
        <f>14001</f>
      </c>
      <c r="B14009" s="5" t="s">
        <v>12984</v>
      </c>
      <c r="C14009" s="5" t="s">
        <v>11</v>
      </c>
      <c r="D14009" s="5" t="s">
        <v>12</v>
      </c>
      <c r="E14009" s="5" t="s">
        <v>2272</v>
      </c>
    </row>
    <row r="14010" spans="1:5" x14ac:dyDescent="0.25">
      <c r="A14010" s="5">
        <f>14002</f>
      </c>
      <c r="B14010" s="5" t="s">
        <v>12985</v>
      </c>
      <c r="C14010" s="5" t="s">
        <v>11</v>
      </c>
      <c r="D14010" s="5" t="s">
        <v>12</v>
      </c>
      <c r="E14010" s="5" t="s">
        <v>2272</v>
      </c>
    </row>
    <row r="14011" spans="1:5" x14ac:dyDescent="0.25">
      <c r="A14011" s="5">
        <f>14003</f>
      </c>
      <c r="B14011" s="5" t="s">
        <v>12986</v>
      </c>
      <c r="C14011" s="5" t="s">
        <v>11</v>
      </c>
      <c r="D14011" s="5" t="s">
        <v>12</v>
      </c>
      <c r="E14011" s="5" t="s">
        <v>2272</v>
      </c>
    </row>
    <row r="14012" spans="1:5" x14ac:dyDescent="0.25">
      <c r="A14012" s="5">
        <f>14004</f>
      </c>
      <c r="B14012" s="5" t="s">
        <v>12987</v>
      </c>
      <c r="C14012" s="5" t="s">
        <v>11</v>
      </c>
      <c r="D14012" s="5" t="s">
        <v>12</v>
      </c>
      <c r="E14012" s="5" t="s">
        <v>2272</v>
      </c>
    </row>
    <row r="14013" spans="1:5" x14ac:dyDescent="0.25">
      <c r="A14013" s="5">
        <f>14005</f>
      </c>
      <c r="B14013" s="5" t="s">
        <v>12988</v>
      </c>
      <c r="C14013" s="5" t="s">
        <v>11</v>
      </c>
      <c r="D14013" s="5" t="s">
        <v>12</v>
      </c>
      <c r="E14013" s="5" t="s">
        <v>2272</v>
      </c>
    </row>
    <row r="14014" spans="1:5" x14ac:dyDescent="0.25">
      <c r="A14014" s="5">
        <f>14006</f>
      </c>
      <c r="B14014" s="5" t="s">
        <v>12989</v>
      </c>
      <c r="C14014" s="5" t="s">
        <v>11</v>
      </c>
      <c r="D14014" s="5" t="s">
        <v>12</v>
      </c>
      <c r="E14014" s="5" t="s">
        <v>2272</v>
      </c>
    </row>
    <row r="14015" spans="1:5" x14ac:dyDescent="0.25">
      <c r="A14015" s="5">
        <f>14007</f>
      </c>
      <c r="B14015" s="5" t="s">
        <v>12990</v>
      </c>
      <c r="C14015" s="5" t="s">
        <v>11</v>
      </c>
      <c r="D14015" s="5" t="s">
        <v>12</v>
      </c>
      <c r="E14015" s="5" t="s">
        <v>2272</v>
      </c>
    </row>
    <row r="14016" spans="1:5" x14ac:dyDescent="0.25">
      <c r="A14016" s="5">
        <f>14008</f>
      </c>
      <c r="B14016" s="5" t="s">
        <v>12991</v>
      </c>
      <c r="C14016" s="5" t="s">
        <v>11</v>
      </c>
      <c r="D14016" s="5" t="s">
        <v>12</v>
      </c>
      <c r="E14016" s="5" t="s">
        <v>2272</v>
      </c>
    </row>
    <row r="14017" spans="1:5" x14ac:dyDescent="0.25">
      <c r="A14017" s="5">
        <f>14009</f>
      </c>
      <c r="B14017" s="5" t="s">
        <v>12992</v>
      </c>
      <c r="C14017" s="5" t="s">
        <v>11</v>
      </c>
      <c r="D14017" s="5" t="s">
        <v>12</v>
      </c>
      <c r="E14017" s="5" t="s">
        <v>2272</v>
      </c>
    </row>
    <row r="14018" spans="1:5" x14ac:dyDescent="0.25">
      <c r="A14018" s="5">
        <f>14010</f>
      </c>
      <c r="B14018" s="5" t="s">
        <v>12993</v>
      </c>
      <c r="C14018" s="5" t="s">
        <v>11</v>
      </c>
      <c r="D14018" s="5" t="s">
        <v>12</v>
      </c>
      <c r="E14018" s="5" t="s">
        <v>2272</v>
      </c>
    </row>
    <row r="14019" spans="1:5" x14ac:dyDescent="0.25">
      <c r="A14019" s="5">
        <f>14011</f>
      </c>
      <c r="B14019" s="5" t="s">
        <v>12994</v>
      </c>
      <c r="C14019" s="5" t="s">
        <v>11</v>
      </c>
      <c r="D14019" s="5" t="s">
        <v>12</v>
      </c>
      <c r="E14019" s="5" t="s">
        <v>2272</v>
      </c>
    </row>
    <row r="14020" spans="1:5" x14ac:dyDescent="0.25">
      <c r="A14020" s="5">
        <f>14012</f>
      </c>
      <c r="B14020" s="5" t="s">
        <v>12995</v>
      </c>
      <c r="C14020" s="5" t="s">
        <v>11</v>
      </c>
      <c r="D14020" s="5" t="s">
        <v>12</v>
      </c>
      <c r="E14020" s="5" t="s">
        <v>2272</v>
      </c>
    </row>
    <row r="14021" spans="1:5" x14ac:dyDescent="0.25">
      <c r="A14021" s="5">
        <f>14013</f>
      </c>
      <c r="B14021" s="5" t="s">
        <v>12996</v>
      </c>
      <c r="C14021" s="5" t="s">
        <v>11</v>
      </c>
      <c r="D14021" s="5" t="s">
        <v>12</v>
      </c>
      <c r="E14021" s="5" t="s">
        <v>2272</v>
      </c>
    </row>
    <row r="14022" spans="1:5" x14ac:dyDescent="0.25">
      <c r="A14022" s="5">
        <f>14014</f>
      </c>
      <c r="B14022" s="5" t="s">
        <v>12997</v>
      </c>
      <c r="C14022" s="5" t="s">
        <v>11</v>
      </c>
      <c r="D14022" s="5" t="s">
        <v>12</v>
      </c>
      <c r="E14022" s="5" t="s">
        <v>2272</v>
      </c>
    </row>
    <row r="14023" spans="1:5" x14ac:dyDescent="0.25">
      <c r="A14023" s="5">
        <f>14015</f>
      </c>
      <c r="B14023" s="5" t="s">
        <v>12998</v>
      </c>
      <c r="C14023" s="5" t="s">
        <v>11</v>
      </c>
      <c r="D14023" s="5" t="s">
        <v>12</v>
      </c>
      <c r="E14023" s="5" t="s">
        <v>2272</v>
      </c>
    </row>
    <row r="14024" spans="1:5" x14ac:dyDescent="0.25">
      <c r="A14024" s="5">
        <f>14016</f>
      </c>
      <c r="B14024" s="5" t="s">
        <v>12999</v>
      </c>
      <c r="C14024" s="5" t="s">
        <v>11</v>
      </c>
      <c r="D14024" s="5" t="s">
        <v>12</v>
      </c>
      <c r="E14024" s="5" t="s">
        <v>2272</v>
      </c>
    </row>
    <row r="14025" spans="1:5" x14ac:dyDescent="0.25">
      <c r="A14025" s="5">
        <f>14017</f>
      </c>
      <c r="B14025" s="5" t="s">
        <v>13000</v>
      </c>
      <c r="C14025" s="5" t="s">
        <v>11</v>
      </c>
      <c r="D14025" s="5" t="s">
        <v>12</v>
      </c>
      <c r="E14025" s="5" t="s">
        <v>2272</v>
      </c>
    </row>
    <row r="14026" spans="1:5" x14ac:dyDescent="0.25">
      <c r="A14026" s="5">
        <f>14018</f>
      </c>
      <c r="B14026" s="5" t="s">
        <v>13001</v>
      </c>
      <c r="C14026" s="5" t="s">
        <v>11</v>
      </c>
      <c r="D14026" s="5" t="s">
        <v>12</v>
      </c>
      <c r="E14026" s="5" t="s">
        <v>2272</v>
      </c>
    </row>
    <row r="14027" spans="1:5" x14ac:dyDescent="0.25">
      <c r="A14027" s="5">
        <f>14019</f>
      </c>
      <c r="B14027" s="5" t="s">
        <v>13002</v>
      </c>
      <c r="C14027" s="5" t="s">
        <v>11</v>
      </c>
      <c r="D14027" s="5" t="s">
        <v>12</v>
      </c>
      <c r="E14027" s="5" t="s">
        <v>2272</v>
      </c>
    </row>
    <row r="14028" spans="1:5" x14ac:dyDescent="0.25">
      <c r="A14028" s="5">
        <f>14020</f>
      </c>
      <c r="B14028" s="5" t="s">
        <v>13003</v>
      </c>
      <c r="C14028" s="5" t="s">
        <v>11</v>
      </c>
      <c r="D14028" s="5" t="s">
        <v>12</v>
      </c>
      <c r="E14028" s="5" t="s">
        <v>2272</v>
      </c>
    </row>
    <row r="14029" spans="1:5" x14ac:dyDescent="0.25">
      <c r="A14029" s="5">
        <f>14021</f>
      </c>
      <c r="B14029" s="5" t="s">
        <v>13004</v>
      </c>
      <c r="C14029" s="5" t="s">
        <v>11</v>
      </c>
      <c r="D14029" s="5" t="s">
        <v>12</v>
      </c>
      <c r="E14029" s="5" t="s">
        <v>2272</v>
      </c>
    </row>
    <row r="14030" spans="1:5" x14ac:dyDescent="0.25">
      <c r="A14030" s="5">
        <f>14022</f>
      </c>
      <c r="B14030" s="5" t="s">
        <v>13005</v>
      </c>
      <c r="C14030" s="5" t="s">
        <v>11</v>
      </c>
      <c r="D14030" s="5" t="s">
        <v>12</v>
      </c>
      <c r="E14030" s="5" t="s">
        <v>2272</v>
      </c>
    </row>
    <row r="14031" spans="1:5" x14ac:dyDescent="0.25">
      <c r="A14031" s="5">
        <f>14023</f>
      </c>
      <c r="B14031" s="5" t="s">
        <v>13006</v>
      </c>
      <c r="C14031" s="5" t="s">
        <v>11</v>
      </c>
      <c r="D14031" s="5" t="s">
        <v>12</v>
      </c>
      <c r="E14031" s="5" t="s">
        <v>2272</v>
      </c>
    </row>
    <row r="14032" spans="1:5" x14ac:dyDescent="0.25">
      <c r="A14032" s="5">
        <f>14024</f>
      </c>
      <c r="B14032" s="5" t="s">
        <v>13007</v>
      </c>
      <c r="C14032" s="5" t="s">
        <v>11</v>
      </c>
      <c r="D14032" s="5" t="s">
        <v>12</v>
      </c>
      <c r="E14032" s="5" t="s">
        <v>2272</v>
      </c>
    </row>
    <row r="14033" spans="1:5" x14ac:dyDescent="0.25">
      <c r="A14033" s="5">
        <f>14025</f>
      </c>
      <c r="B14033" s="5" t="s">
        <v>13008</v>
      </c>
      <c r="C14033" s="5" t="s">
        <v>11</v>
      </c>
      <c r="D14033" s="5" t="s">
        <v>12</v>
      </c>
      <c r="E14033" s="5" t="s">
        <v>2272</v>
      </c>
    </row>
    <row r="14034" spans="1:5" x14ac:dyDescent="0.25">
      <c r="A14034" s="5">
        <f>14026</f>
      </c>
      <c r="B14034" s="5" t="s">
        <v>13009</v>
      </c>
      <c r="C14034" s="5" t="s">
        <v>11</v>
      </c>
      <c r="D14034" s="5" t="s">
        <v>12</v>
      </c>
      <c r="E14034" s="5" t="s">
        <v>2272</v>
      </c>
    </row>
    <row r="14035" spans="1:5" x14ac:dyDescent="0.25">
      <c r="A14035" s="5">
        <f>14027</f>
      </c>
      <c r="B14035" s="5" t="s">
        <v>13010</v>
      </c>
      <c r="C14035" s="5" t="s">
        <v>11</v>
      </c>
      <c r="D14035" s="5" t="s">
        <v>12</v>
      </c>
      <c r="E14035" s="5" t="s">
        <v>2272</v>
      </c>
    </row>
    <row r="14036" spans="1:5" x14ac:dyDescent="0.25">
      <c r="A14036" s="5">
        <f>14028</f>
      </c>
      <c r="B14036" s="5" t="s">
        <v>13011</v>
      </c>
      <c r="C14036" s="5" t="s">
        <v>11</v>
      </c>
      <c r="D14036" s="5" t="s">
        <v>12</v>
      </c>
      <c r="E14036" s="5" t="s">
        <v>2272</v>
      </c>
    </row>
    <row r="14037" spans="1:5" x14ac:dyDescent="0.25">
      <c r="A14037" s="5">
        <f>14029</f>
      </c>
      <c r="B14037" s="5" t="s">
        <v>13012</v>
      </c>
      <c r="C14037" s="5" t="s">
        <v>11</v>
      </c>
      <c r="D14037" s="5" t="s">
        <v>12</v>
      </c>
      <c r="E14037" s="5" t="s">
        <v>2272</v>
      </c>
    </row>
    <row r="14038" spans="1:5" x14ac:dyDescent="0.25">
      <c r="A14038" s="5">
        <f>14030</f>
      </c>
      <c r="B14038" s="5" t="s">
        <v>13013</v>
      </c>
      <c r="C14038" s="5" t="s">
        <v>11</v>
      </c>
      <c r="D14038" s="5" t="s">
        <v>12</v>
      </c>
      <c r="E14038" s="5" t="s">
        <v>2272</v>
      </c>
    </row>
    <row r="14039" spans="1:5" x14ac:dyDescent="0.25">
      <c r="A14039" s="5">
        <f>14031</f>
      </c>
      <c r="B14039" s="5" t="s">
        <v>13014</v>
      </c>
      <c r="C14039" s="5" t="s">
        <v>11</v>
      </c>
      <c r="D14039" s="5" t="s">
        <v>12</v>
      </c>
      <c r="E14039" s="5" t="s">
        <v>2272</v>
      </c>
    </row>
    <row r="14040" spans="1:5" x14ac:dyDescent="0.25">
      <c r="A14040" s="5">
        <f>14032</f>
      </c>
      <c r="B14040" s="5" t="s">
        <v>13015</v>
      </c>
      <c r="C14040" s="5" t="s">
        <v>11</v>
      </c>
      <c r="D14040" s="5" t="s">
        <v>12</v>
      </c>
      <c r="E14040" s="5" t="s">
        <v>2272</v>
      </c>
    </row>
    <row r="14041" spans="1:5" x14ac:dyDescent="0.25">
      <c r="A14041" s="5">
        <f>14033</f>
      </c>
      <c r="B14041" s="5" t="s">
        <v>13016</v>
      </c>
      <c r="C14041" s="5" t="s">
        <v>11</v>
      </c>
      <c r="D14041" s="5" t="s">
        <v>12</v>
      </c>
      <c r="E14041" s="5" t="s">
        <v>2272</v>
      </c>
    </row>
    <row r="14042" spans="1:5" x14ac:dyDescent="0.25">
      <c r="A14042" s="5">
        <f>14034</f>
      </c>
      <c r="B14042" s="5" t="s">
        <v>13017</v>
      </c>
      <c r="C14042" s="5" t="s">
        <v>11</v>
      </c>
      <c r="D14042" s="5" t="s">
        <v>12</v>
      </c>
      <c r="E14042" s="5" t="s">
        <v>2272</v>
      </c>
    </row>
    <row r="14043" spans="1:5" x14ac:dyDescent="0.25">
      <c r="A14043" s="5">
        <f>14035</f>
      </c>
      <c r="B14043" s="5" t="s">
        <v>13018</v>
      </c>
      <c r="C14043" s="5" t="s">
        <v>11</v>
      </c>
      <c r="D14043" s="5" t="s">
        <v>12</v>
      </c>
      <c r="E14043" s="5" t="s">
        <v>2272</v>
      </c>
    </row>
    <row r="14044" spans="1:5" x14ac:dyDescent="0.25">
      <c r="A14044" s="5">
        <f>14036</f>
      </c>
      <c r="B14044" s="5" t="s">
        <v>13019</v>
      </c>
      <c r="C14044" s="5" t="s">
        <v>11</v>
      </c>
      <c r="D14044" s="5" t="s">
        <v>12</v>
      </c>
      <c r="E14044" s="5" t="s">
        <v>2272</v>
      </c>
    </row>
    <row r="14045" spans="1:5" x14ac:dyDescent="0.25">
      <c r="A14045" s="5">
        <f>14037</f>
      </c>
      <c r="B14045" s="5" t="s">
        <v>13020</v>
      </c>
      <c r="C14045" s="5" t="s">
        <v>11</v>
      </c>
      <c r="D14045" s="5" t="s">
        <v>12</v>
      </c>
      <c r="E14045" s="5" t="s">
        <v>2272</v>
      </c>
    </row>
    <row r="14046" spans="1:5" x14ac:dyDescent="0.25">
      <c r="A14046" s="5">
        <f>14038</f>
      </c>
      <c r="B14046" s="5" t="s">
        <v>13021</v>
      </c>
      <c r="C14046" s="5" t="s">
        <v>11</v>
      </c>
      <c r="D14046" s="5" t="s">
        <v>12</v>
      </c>
      <c r="E14046" s="5" t="s">
        <v>2272</v>
      </c>
    </row>
    <row r="14047" spans="1:5" x14ac:dyDescent="0.25">
      <c r="A14047" s="5">
        <f>14039</f>
      </c>
      <c r="B14047" s="5" t="s">
        <v>13022</v>
      </c>
      <c r="C14047" s="5" t="s">
        <v>11</v>
      </c>
      <c r="D14047" s="5" t="s">
        <v>12</v>
      </c>
      <c r="E14047" s="5" t="s">
        <v>2272</v>
      </c>
    </row>
    <row r="14048" spans="1:5" x14ac:dyDescent="0.25">
      <c r="A14048" s="5">
        <f>14040</f>
      </c>
      <c r="B14048" s="5" t="s">
        <v>13023</v>
      </c>
      <c r="C14048" s="5" t="s">
        <v>11</v>
      </c>
      <c r="D14048" s="5" t="s">
        <v>12</v>
      </c>
      <c r="E14048" s="5" t="s">
        <v>2272</v>
      </c>
    </row>
    <row r="14049" spans="1:5" x14ac:dyDescent="0.25">
      <c r="A14049" s="5">
        <f>14041</f>
      </c>
      <c r="B14049" s="5" t="s">
        <v>13024</v>
      </c>
      <c r="C14049" s="5" t="s">
        <v>11</v>
      </c>
      <c r="D14049" s="5" t="s">
        <v>12</v>
      </c>
      <c r="E14049" s="5" t="s">
        <v>2272</v>
      </c>
    </row>
    <row r="14050" spans="1:5" x14ac:dyDescent="0.25">
      <c r="A14050" s="5">
        <f>14042</f>
      </c>
      <c r="B14050" s="5" t="s">
        <v>13025</v>
      </c>
      <c r="C14050" s="5" t="s">
        <v>11</v>
      </c>
      <c r="D14050" s="5" t="s">
        <v>12</v>
      </c>
      <c r="E14050" s="5" t="s">
        <v>2272</v>
      </c>
    </row>
    <row r="14051" spans="1:5" x14ac:dyDescent="0.25">
      <c r="A14051" s="5">
        <f>14043</f>
      </c>
      <c r="B14051" s="5" t="s">
        <v>13026</v>
      </c>
      <c r="C14051" s="5" t="s">
        <v>11</v>
      </c>
      <c r="D14051" s="5" t="s">
        <v>12</v>
      </c>
      <c r="E14051" s="5" t="s">
        <v>2272</v>
      </c>
    </row>
    <row r="14052" spans="1:5" x14ac:dyDescent="0.25">
      <c r="A14052" s="5">
        <f>14044</f>
      </c>
      <c r="B14052" s="5" t="s">
        <v>13027</v>
      </c>
      <c r="C14052" s="5" t="s">
        <v>11</v>
      </c>
      <c r="D14052" s="5" t="s">
        <v>12</v>
      </c>
      <c r="E14052" s="5" t="s">
        <v>2272</v>
      </c>
    </row>
    <row r="14053" spans="1:5" x14ac:dyDescent="0.25">
      <c r="A14053" s="5">
        <f>14045</f>
      </c>
      <c r="B14053" s="5" t="s">
        <v>13028</v>
      </c>
      <c r="C14053" s="5" t="s">
        <v>11</v>
      </c>
      <c r="D14053" s="5" t="s">
        <v>12</v>
      </c>
      <c r="E14053" s="5" t="s">
        <v>2272</v>
      </c>
    </row>
    <row r="14054" spans="1:5" x14ac:dyDescent="0.25">
      <c r="A14054" s="5">
        <f>14046</f>
      </c>
      <c r="B14054" s="5" t="s">
        <v>13029</v>
      </c>
      <c r="C14054" s="5" t="s">
        <v>11</v>
      </c>
      <c r="D14054" s="5" t="s">
        <v>12</v>
      </c>
      <c r="E14054" s="5" t="s">
        <v>2272</v>
      </c>
    </row>
    <row r="14055" spans="1:5" x14ac:dyDescent="0.25">
      <c r="A14055" s="5">
        <f>14047</f>
      </c>
      <c r="B14055" s="5" t="s">
        <v>13030</v>
      </c>
      <c r="C14055" s="5" t="s">
        <v>11</v>
      </c>
      <c r="D14055" s="5" t="s">
        <v>12</v>
      </c>
      <c r="E14055" s="5" t="s">
        <v>2272</v>
      </c>
    </row>
    <row r="14056" spans="1:5" x14ac:dyDescent="0.25">
      <c r="A14056" s="5">
        <f>14048</f>
      </c>
      <c r="B14056" s="5" t="s">
        <v>13031</v>
      </c>
      <c r="C14056" s="5" t="s">
        <v>11</v>
      </c>
      <c r="D14056" s="5" t="s">
        <v>12</v>
      </c>
      <c r="E14056" s="5" t="s">
        <v>2272</v>
      </c>
    </row>
    <row r="14057" spans="1:5" x14ac:dyDescent="0.25">
      <c r="A14057" s="5">
        <f>14049</f>
      </c>
      <c r="B14057" s="5" t="s">
        <v>13032</v>
      </c>
      <c r="C14057" s="5" t="s">
        <v>11</v>
      </c>
      <c r="D14057" s="5" t="s">
        <v>12</v>
      </c>
      <c r="E14057" s="5" t="s">
        <v>2272</v>
      </c>
    </row>
    <row r="14058" spans="1:5" x14ac:dyDescent="0.25">
      <c r="A14058" s="5">
        <f>14050</f>
      </c>
      <c r="B14058" s="5" t="s">
        <v>13033</v>
      </c>
      <c r="C14058" s="5" t="s">
        <v>11</v>
      </c>
      <c r="D14058" s="5" t="s">
        <v>12</v>
      </c>
      <c r="E14058" s="5" t="s">
        <v>2272</v>
      </c>
    </row>
    <row r="14059" spans="1:5" x14ac:dyDescent="0.25">
      <c r="A14059" s="5">
        <f>14051</f>
      </c>
      <c r="B14059" s="5" t="s">
        <v>13034</v>
      </c>
      <c r="C14059" s="5" t="s">
        <v>11</v>
      </c>
      <c r="D14059" s="5" t="s">
        <v>12</v>
      </c>
      <c r="E14059" s="5" t="s">
        <v>2272</v>
      </c>
    </row>
    <row r="14060" spans="1:5" x14ac:dyDescent="0.25">
      <c r="A14060" s="5">
        <f>14052</f>
      </c>
      <c r="B14060" s="5" t="s">
        <v>13035</v>
      </c>
      <c r="C14060" s="5" t="s">
        <v>11</v>
      </c>
      <c r="D14060" s="5" t="s">
        <v>12</v>
      </c>
      <c r="E14060" s="5" t="s">
        <v>2272</v>
      </c>
    </row>
    <row r="14061" spans="1:5" x14ac:dyDescent="0.25">
      <c r="A14061" s="5">
        <f>14053</f>
      </c>
      <c r="B14061" s="5" t="s">
        <v>13036</v>
      </c>
      <c r="C14061" s="5" t="s">
        <v>11</v>
      </c>
      <c r="D14061" s="5" t="s">
        <v>12</v>
      </c>
      <c r="E14061" s="5" t="s">
        <v>2272</v>
      </c>
    </row>
    <row r="14062" spans="1:5" x14ac:dyDescent="0.25">
      <c r="A14062" s="5">
        <f>14054</f>
      </c>
      <c r="B14062" s="5" t="s">
        <v>13037</v>
      </c>
      <c r="C14062" s="5" t="s">
        <v>11</v>
      </c>
      <c r="D14062" s="5" t="s">
        <v>12</v>
      </c>
      <c r="E14062" s="5" t="s">
        <v>2272</v>
      </c>
    </row>
    <row r="14063" spans="1:5" x14ac:dyDescent="0.25">
      <c r="A14063" s="5">
        <f>14055</f>
      </c>
      <c r="B14063" s="5" t="s">
        <v>13038</v>
      </c>
      <c r="C14063" s="5" t="s">
        <v>11</v>
      </c>
      <c r="D14063" s="5" t="s">
        <v>12</v>
      </c>
      <c r="E14063" s="5" t="s">
        <v>2272</v>
      </c>
    </row>
    <row r="14064" spans="1:5" x14ac:dyDescent="0.25">
      <c r="A14064" s="5">
        <f>14056</f>
      </c>
      <c r="B14064" s="5" t="s">
        <v>13039</v>
      </c>
      <c r="C14064" s="5" t="s">
        <v>11</v>
      </c>
      <c r="D14064" s="5" t="s">
        <v>12</v>
      </c>
      <c r="E14064" s="5" t="s">
        <v>2272</v>
      </c>
    </row>
    <row r="14065" spans="1:5" x14ac:dyDescent="0.25">
      <c r="A14065" s="5">
        <f>14057</f>
      </c>
      <c r="B14065" s="5" t="s">
        <v>13040</v>
      </c>
      <c r="C14065" s="5" t="s">
        <v>11</v>
      </c>
      <c r="D14065" s="5" t="s">
        <v>12</v>
      </c>
      <c r="E14065" s="5" t="s">
        <v>2272</v>
      </c>
    </row>
    <row r="14066" spans="1:5" x14ac:dyDescent="0.25">
      <c r="A14066" s="5">
        <f>14058</f>
      </c>
      <c r="B14066" s="5" t="s">
        <v>13041</v>
      </c>
      <c r="C14066" s="5" t="s">
        <v>11</v>
      </c>
      <c r="D14066" s="5" t="s">
        <v>12</v>
      </c>
      <c r="E14066" s="5" t="s">
        <v>2272</v>
      </c>
    </row>
    <row r="14067" spans="1:5" x14ac:dyDescent="0.25">
      <c r="A14067" s="5">
        <f>14059</f>
      </c>
      <c r="B14067" s="5" t="s">
        <v>13042</v>
      </c>
      <c r="C14067" s="5" t="s">
        <v>11</v>
      </c>
      <c r="D14067" s="5" t="s">
        <v>12</v>
      </c>
      <c r="E14067" s="5" t="s">
        <v>2272</v>
      </c>
    </row>
    <row r="14068" spans="1:5" x14ac:dyDescent="0.25">
      <c r="A14068" s="5">
        <f>14060</f>
      </c>
      <c r="B14068" s="5" t="s">
        <v>13043</v>
      </c>
      <c r="C14068" s="5" t="s">
        <v>11</v>
      </c>
      <c r="D14068" s="5" t="s">
        <v>12</v>
      </c>
      <c r="E14068" s="5" t="s">
        <v>2272</v>
      </c>
    </row>
    <row r="14069" spans="1:5" x14ac:dyDescent="0.25">
      <c r="A14069" s="5">
        <f>14061</f>
      </c>
      <c r="B14069" s="5" t="s">
        <v>13044</v>
      </c>
      <c r="C14069" s="5" t="s">
        <v>11</v>
      </c>
      <c r="D14069" s="5" t="s">
        <v>12</v>
      </c>
      <c r="E14069" s="5" t="s">
        <v>2272</v>
      </c>
    </row>
    <row r="14070" spans="1:5" x14ac:dyDescent="0.25">
      <c r="A14070" s="5">
        <f>14062</f>
      </c>
      <c r="B14070" s="5" t="s">
        <v>13045</v>
      </c>
      <c r="C14070" s="5" t="s">
        <v>11</v>
      </c>
      <c r="D14070" s="5" t="s">
        <v>12</v>
      </c>
      <c r="E14070" s="5" t="s">
        <v>2272</v>
      </c>
    </row>
    <row r="14071" spans="1:5" x14ac:dyDescent="0.25">
      <c r="A14071" s="5">
        <f>14063</f>
      </c>
      <c r="B14071" s="5" t="s">
        <v>13046</v>
      </c>
      <c r="C14071" s="5" t="s">
        <v>11</v>
      </c>
      <c r="D14071" s="5" t="s">
        <v>12</v>
      </c>
      <c r="E14071" s="5" t="s">
        <v>2272</v>
      </c>
    </row>
    <row r="14072" spans="1:5" x14ac:dyDescent="0.25">
      <c r="A14072" s="5">
        <f>14064</f>
      </c>
      <c r="B14072" s="5" t="s">
        <v>13047</v>
      </c>
      <c r="C14072" s="5" t="s">
        <v>11</v>
      </c>
      <c r="D14072" s="5" t="s">
        <v>12</v>
      </c>
      <c r="E14072" s="5" t="s">
        <v>2272</v>
      </c>
    </row>
    <row r="14073" spans="1:5" x14ac:dyDescent="0.25">
      <c r="A14073" s="5">
        <f>14065</f>
      </c>
      <c r="B14073" s="5" t="s">
        <v>13048</v>
      </c>
      <c r="C14073" s="5" t="s">
        <v>11</v>
      </c>
      <c r="D14073" s="5" t="s">
        <v>12</v>
      </c>
      <c r="E14073" s="5" t="s">
        <v>2272</v>
      </c>
    </row>
    <row r="14074" spans="1:5" x14ac:dyDescent="0.25">
      <c r="A14074" s="5">
        <f>14066</f>
      </c>
      <c r="B14074" s="5" t="s">
        <v>13049</v>
      </c>
      <c r="C14074" s="5" t="s">
        <v>11</v>
      </c>
      <c r="D14074" s="5" t="s">
        <v>12</v>
      </c>
      <c r="E14074" s="5" t="s">
        <v>2272</v>
      </c>
    </row>
    <row r="14075" spans="1:5" x14ac:dyDescent="0.25">
      <c r="A14075" s="5">
        <f>14067</f>
      </c>
      <c r="B14075" s="5" t="s">
        <v>13050</v>
      </c>
      <c r="C14075" s="5" t="s">
        <v>11</v>
      </c>
      <c r="D14075" s="5" t="s">
        <v>12</v>
      </c>
      <c r="E14075" s="5" t="s">
        <v>2272</v>
      </c>
    </row>
    <row r="14076" spans="1:5" x14ac:dyDescent="0.25">
      <c r="A14076" s="5">
        <f>14068</f>
      </c>
      <c r="B14076" s="5" t="s">
        <v>13051</v>
      </c>
      <c r="C14076" s="5" t="s">
        <v>11</v>
      </c>
      <c r="D14076" s="5" t="s">
        <v>12</v>
      </c>
      <c r="E14076" s="5" t="s">
        <v>2272</v>
      </c>
    </row>
    <row r="14077" spans="1:5" x14ac:dyDescent="0.25">
      <c r="A14077" s="5">
        <f>14069</f>
      </c>
      <c r="B14077" s="5" t="s">
        <v>13052</v>
      </c>
      <c r="C14077" s="5" t="s">
        <v>11</v>
      </c>
      <c r="D14077" s="5" t="s">
        <v>12</v>
      </c>
      <c r="E14077" s="5" t="s">
        <v>2272</v>
      </c>
    </row>
    <row r="14078" spans="1:5" x14ac:dyDescent="0.25">
      <c r="A14078" s="5">
        <f>14070</f>
      </c>
      <c r="B14078" s="5" t="s">
        <v>13053</v>
      </c>
      <c r="C14078" s="5" t="s">
        <v>11</v>
      </c>
      <c r="D14078" s="5" t="s">
        <v>12</v>
      </c>
      <c r="E14078" s="5" t="s">
        <v>2272</v>
      </c>
    </row>
    <row r="14079" spans="1:5" x14ac:dyDescent="0.25">
      <c r="A14079" s="5">
        <f>14071</f>
      </c>
      <c r="B14079" s="5" t="s">
        <v>13054</v>
      </c>
      <c r="C14079" s="5" t="s">
        <v>11</v>
      </c>
      <c r="D14079" s="5" t="s">
        <v>12</v>
      </c>
      <c r="E14079" s="5" t="s">
        <v>2272</v>
      </c>
    </row>
    <row r="14080" spans="1:5" x14ac:dyDescent="0.25">
      <c r="A14080" s="5">
        <f>14072</f>
      </c>
      <c r="B14080" s="5" t="s">
        <v>13055</v>
      </c>
      <c r="C14080" s="5" t="s">
        <v>11</v>
      </c>
      <c r="D14080" s="5" t="s">
        <v>12</v>
      </c>
      <c r="E14080" s="5" t="s">
        <v>2272</v>
      </c>
    </row>
    <row r="14081" spans="1:5" x14ac:dyDescent="0.25">
      <c r="A14081" s="5">
        <f>14073</f>
      </c>
      <c r="B14081" s="5" t="s">
        <v>13056</v>
      </c>
      <c r="C14081" s="5" t="s">
        <v>11</v>
      </c>
      <c r="D14081" s="5" t="s">
        <v>12</v>
      </c>
      <c r="E14081" s="5" t="s">
        <v>2272</v>
      </c>
    </row>
    <row r="14082" spans="1:5" x14ac:dyDescent="0.25">
      <c r="A14082" s="5">
        <f>14074</f>
      </c>
      <c r="B14082" s="5" t="s">
        <v>13057</v>
      </c>
      <c r="C14082" s="5" t="s">
        <v>11</v>
      </c>
      <c r="D14082" s="5" t="s">
        <v>12</v>
      </c>
      <c r="E14082" s="5" t="s">
        <v>2272</v>
      </c>
    </row>
    <row r="14083" spans="1:5" x14ac:dyDescent="0.25">
      <c r="A14083" s="5">
        <f>14075</f>
      </c>
      <c r="B14083" s="5" t="s">
        <v>13058</v>
      </c>
      <c r="C14083" s="5" t="s">
        <v>11</v>
      </c>
      <c r="D14083" s="5" t="s">
        <v>12</v>
      </c>
      <c r="E14083" s="5" t="s">
        <v>2272</v>
      </c>
    </row>
    <row r="14084" spans="1:5" x14ac:dyDescent="0.25">
      <c r="A14084" s="5">
        <f>14076</f>
      </c>
      <c r="B14084" s="5" t="s">
        <v>13059</v>
      </c>
      <c r="C14084" s="5" t="s">
        <v>11</v>
      </c>
      <c r="D14084" s="5" t="s">
        <v>12</v>
      </c>
      <c r="E14084" s="5" t="s">
        <v>2272</v>
      </c>
    </row>
    <row r="14085" spans="1:5" x14ac:dyDescent="0.25">
      <c r="A14085" s="5">
        <f>14077</f>
      </c>
      <c r="B14085" s="5" t="s">
        <v>13060</v>
      </c>
      <c r="C14085" s="5" t="s">
        <v>11</v>
      </c>
      <c r="D14085" s="5" t="s">
        <v>12</v>
      </c>
      <c r="E14085" s="5" t="s">
        <v>2272</v>
      </c>
    </row>
    <row r="14086" spans="1:5" x14ac:dyDescent="0.25">
      <c r="A14086" s="5">
        <f>14078</f>
      </c>
      <c r="B14086" s="5" t="s">
        <v>13061</v>
      </c>
      <c r="C14086" s="5" t="s">
        <v>11</v>
      </c>
      <c r="D14086" s="5" t="s">
        <v>12</v>
      </c>
      <c r="E14086" s="5" t="s">
        <v>2272</v>
      </c>
    </row>
    <row r="14087" spans="1:5" x14ac:dyDescent="0.25">
      <c r="A14087" s="5">
        <f>14079</f>
      </c>
      <c r="B14087" s="5" t="s">
        <v>13062</v>
      </c>
      <c r="C14087" s="5" t="s">
        <v>11</v>
      </c>
      <c r="D14087" s="5" t="s">
        <v>12</v>
      </c>
      <c r="E14087" s="5" t="s">
        <v>2272</v>
      </c>
    </row>
    <row r="14088" spans="1:5" x14ac:dyDescent="0.25">
      <c r="A14088" s="5">
        <f>14080</f>
      </c>
      <c r="B14088" s="5" t="s">
        <v>13063</v>
      </c>
      <c r="C14088" s="5" t="s">
        <v>11</v>
      </c>
      <c r="D14088" s="5" t="s">
        <v>12</v>
      </c>
      <c r="E14088" s="5" t="s">
        <v>2272</v>
      </c>
    </row>
    <row r="14089" spans="1:5" x14ac:dyDescent="0.25">
      <c r="A14089" s="5">
        <f>14081</f>
      </c>
      <c r="B14089" s="5" t="s">
        <v>13064</v>
      </c>
      <c r="C14089" s="5" t="s">
        <v>11</v>
      </c>
      <c r="D14089" s="5" t="s">
        <v>12</v>
      </c>
      <c r="E14089" s="5" t="s">
        <v>2272</v>
      </c>
    </row>
    <row r="14090" spans="1:5" x14ac:dyDescent="0.25">
      <c r="A14090" s="5">
        <f>14082</f>
      </c>
      <c r="B14090" s="5" t="s">
        <v>13065</v>
      </c>
      <c r="C14090" s="5" t="s">
        <v>11</v>
      </c>
      <c r="D14090" s="5" t="s">
        <v>12</v>
      </c>
      <c r="E14090" s="5" t="s">
        <v>2272</v>
      </c>
    </row>
    <row r="14091" spans="1:5" x14ac:dyDescent="0.25">
      <c r="A14091" s="5">
        <f>14083</f>
      </c>
      <c r="B14091" s="5" t="s">
        <v>13066</v>
      </c>
      <c r="C14091" s="5" t="s">
        <v>11</v>
      </c>
      <c r="D14091" s="5" t="s">
        <v>12</v>
      </c>
      <c r="E14091" s="5" t="s">
        <v>2272</v>
      </c>
    </row>
    <row r="14092" spans="1:5" x14ac:dyDescent="0.25">
      <c r="A14092" s="5">
        <f>14084</f>
      </c>
      <c r="B14092" s="5" t="s">
        <v>13067</v>
      </c>
      <c r="C14092" s="5" t="s">
        <v>11</v>
      </c>
      <c r="D14092" s="5" t="s">
        <v>12</v>
      </c>
      <c r="E14092" s="5" t="s">
        <v>2272</v>
      </c>
    </row>
    <row r="14093" spans="1:5" x14ac:dyDescent="0.25">
      <c r="A14093" s="5">
        <f>14085</f>
      </c>
      <c r="B14093" s="5" t="s">
        <v>13068</v>
      </c>
      <c r="C14093" s="5" t="s">
        <v>11</v>
      </c>
      <c r="D14093" s="5" t="s">
        <v>12</v>
      </c>
      <c r="E14093" s="5" t="s">
        <v>2272</v>
      </c>
    </row>
    <row r="14094" spans="1:5" x14ac:dyDescent="0.25">
      <c r="A14094" s="5">
        <f>14086</f>
      </c>
      <c r="B14094" s="5" t="s">
        <v>13069</v>
      </c>
      <c r="C14094" s="5" t="s">
        <v>11</v>
      </c>
      <c r="D14094" s="5" t="s">
        <v>12</v>
      </c>
      <c r="E14094" s="5" t="s">
        <v>2272</v>
      </c>
    </row>
    <row r="14095" spans="1:5" x14ac:dyDescent="0.25">
      <c r="A14095" s="5">
        <f>14087</f>
      </c>
      <c r="B14095" s="5" t="s">
        <v>13070</v>
      </c>
      <c r="C14095" s="5" t="s">
        <v>11</v>
      </c>
      <c r="D14095" s="5" t="s">
        <v>12</v>
      </c>
      <c r="E14095" s="5" t="s">
        <v>2272</v>
      </c>
    </row>
    <row r="14096" spans="1:5" x14ac:dyDescent="0.25">
      <c r="A14096" s="5">
        <f>14088</f>
      </c>
      <c r="B14096" s="5" t="s">
        <v>13071</v>
      </c>
      <c r="C14096" s="5" t="s">
        <v>11</v>
      </c>
      <c r="D14096" s="5" t="s">
        <v>12</v>
      </c>
      <c r="E14096" s="5" t="s">
        <v>2272</v>
      </c>
    </row>
    <row r="14097" spans="1:5" x14ac:dyDescent="0.25">
      <c r="A14097" s="5">
        <f>14089</f>
      </c>
      <c r="B14097" s="5" t="s">
        <v>13072</v>
      </c>
      <c r="C14097" s="5" t="s">
        <v>11</v>
      </c>
      <c r="D14097" s="5" t="s">
        <v>12</v>
      </c>
      <c r="E14097" s="5" t="s">
        <v>2272</v>
      </c>
    </row>
    <row r="14098" spans="1:5" x14ac:dyDescent="0.25">
      <c r="A14098" s="5">
        <f>14090</f>
      </c>
      <c r="B14098" s="5" t="s">
        <v>13073</v>
      </c>
      <c r="C14098" s="5" t="s">
        <v>11</v>
      </c>
      <c r="D14098" s="5" t="s">
        <v>12</v>
      </c>
      <c r="E14098" s="5" t="s">
        <v>2272</v>
      </c>
    </row>
    <row r="14099" spans="1:5" x14ac:dyDescent="0.25">
      <c r="A14099" s="5">
        <f>14091</f>
      </c>
      <c r="B14099" s="5" t="s">
        <v>13074</v>
      </c>
      <c r="C14099" s="5" t="s">
        <v>11</v>
      </c>
      <c r="D14099" s="5" t="s">
        <v>12</v>
      </c>
      <c r="E14099" s="5" t="s">
        <v>2272</v>
      </c>
    </row>
    <row r="14100" spans="1:5" x14ac:dyDescent="0.25">
      <c r="A14100" s="5">
        <f>14092</f>
      </c>
      <c r="B14100" s="5" t="s">
        <v>13075</v>
      </c>
      <c r="C14100" s="5" t="s">
        <v>11</v>
      </c>
      <c r="D14100" s="5" t="s">
        <v>12</v>
      </c>
      <c r="E14100" s="5" t="s">
        <v>2272</v>
      </c>
    </row>
    <row r="14101" spans="1:5" x14ac:dyDescent="0.25">
      <c r="A14101" s="5">
        <f>14093</f>
      </c>
      <c r="B14101" s="5" t="s">
        <v>13076</v>
      </c>
      <c r="C14101" s="5" t="s">
        <v>11</v>
      </c>
      <c r="D14101" s="5" t="s">
        <v>12</v>
      </c>
      <c r="E14101" s="5" t="s">
        <v>2272</v>
      </c>
    </row>
    <row r="14102" spans="1:5" x14ac:dyDescent="0.25">
      <c r="A14102" s="5">
        <f>14094</f>
      </c>
      <c r="B14102" s="5" t="s">
        <v>13077</v>
      </c>
      <c r="C14102" s="5" t="s">
        <v>11</v>
      </c>
      <c r="D14102" s="5" t="s">
        <v>12</v>
      </c>
      <c r="E14102" s="5" t="s">
        <v>2272</v>
      </c>
    </row>
    <row r="14103" spans="1:5" x14ac:dyDescent="0.25">
      <c r="A14103" s="5">
        <f>14095</f>
      </c>
      <c r="B14103" s="5" t="s">
        <v>13078</v>
      </c>
      <c r="C14103" s="5" t="s">
        <v>11</v>
      </c>
      <c r="D14103" s="5" t="s">
        <v>12</v>
      </c>
      <c r="E14103" s="5" t="s">
        <v>2272</v>
      </c>
    </row>
    <row r="14104" spans="1:5" x14ac:dyDescent="0.25">
      <c r="A14104" s="5">
        <f>14096</f>
      </c>
      <c r="B14104" s="5" t="s">
        <v>13079</v>
      </c>
      <c r="C14104" s="5" t="s">
        <v>11</v>
      </c>
      <c r="D14104" s="5" t="s">
        <v>12</v>
      </c>
      <c r="E14104" s="5" t="s">
        <v>2272</v>
      </c>
    </row>
    <row r="14105" spans="1:5" x14ac:dyDescent="0.25">
      <c r="A14105" s="5">
        <f>14097</f>
      </c>
      <c r="B14105" s="5" t="s">
        <v>13080</v>
      </c>
      <c r="C14105" s="5" t="s">
        <v>11</v>
      </c>
      <c r="D14105" s="5" t="s">
        <v>12</v>
      </c>
      <c r="E14105" s="5" t="s">
        <v>2272</v>
      </c>
    </row>
    <row r="14106" spans="1:5" x14ac:dyDescent="0.25">
      <c r="A14106" s="5">
        <f>14098</f>
      </c>
      <c r="B14106" s="5" t="s">
        <v>13081</v>
      </c>
      <c r="C14106" s="5" t="s">
        <v>11</v>
      </c>
      <c r="D14106" s="5" t="s">
        <v>12</v>
      </c>
      <c r="E14106" s="5" t="s">
        <v>2272</v>
      </c>
    </row>
    <row r="14107" spans="1:5" x14ac:dyDescent="0.25">
      <c r="A14107" s="5">
        <f>14099</f>
      </c>
      <c r="B14107" s="5" t="s">
        <v>13082</v>
      </c>
      <c r="C14107" s="5" t="s">
        <v>11</v>
      </c>
      <c r="D14107" s="5" t="s">
        <v>12</v>
      </c>
      <c r="E14107" s="5" t="s">
        <v>2272</v>
      </c>
    </row>
    <row r="14108" spans="1:5" x14ac:dyDescent="0.25">
      <c r="A14108" s="5">
        <f>14100</f>
      </c>
      <c r="B14108" s="5" t="s">
        <v>13083</v>
      </c>
      <c r="C14108" s="5" t="s">
        <v>11</v>
      </c>
      <c r="D14108" s="5" t="s">
        <v>12</v>
      </c>
      <c r="E14108" s="5" t="s">
        <v>2272</v>
      </c>
    </row>
    <row r="14109" spans="1:5" x14ac:dyDescent="0.25">
      <c r="A14109" s="5">
        <f>14101</f>
      </c>
      <c r="B14109" s="5" t="s">
        <v>13084</v>
      </c>
      <c r="C14109" s="5" t="s">
        <v>11</v>
      </c>
      <c r="D14109" s="5" t="s">
        <v>12</v>
      </c>
      <c r="E14109" s="5" t="s">
        <v>2272</v>
      </c>
    </row>
    <row r="14110" spans="1:5" x14ac:dyDescent="0.25">
      <c r="A14110" s="5">
        <f>14102</f>
      </c>
      <c r="B14110" s="5" t="s">
        <v>13085</v>
      </c>
      <c r="C14110" s="5" t="s">
        <v>11</v>
      </c>
      <c r="D14110" s="5" t="s">
        <v>12</v>
      </c>
      <c r="E14110" s="5" t="s">
        <v>2272</v>
      </c>
    </row>
    <row r="14111" spans="1:5" x14ac:dyDescent="0.25">
      <c r="A14111" s="5">
        <f>14103</f>
      </c>
      <c r="B14111" s="5" t="s">
        <v>13086</v>
      </c>
      <c r="C14111" s="5" t="s">
        <v>11</v>
      </c>
      <c r="D14111" s="5" t="s">
        <v>12</v>
      </c>
      <c r="E14111" s="5" t="s">
        <v>2272</v>
      </c>
    </row>
    <row r="14112" spans="1:5" x14ac:dyDescent="0.25">
      <c r="A14112" s="5">
        <f>14104</f>
      </c>
      <c r="B14112" s="5" t="s">
        <v>13087</v>
      </c>
      <c r="C14112" s="5" t="s">
        <v>11</v>
      </c>
      <c r="D14112" s="5" t="s">
        <v>12</v>
      </c>
      <c r="E14112" s="5" t="s">
        <v>2272</v>
      </c>
    </row>
    <row r="14113" spans="1:5" x14ac:dyDescent="0.25">
      <c r="A14113" s="5">
        <f>14105</f>
      </c>
      <c r="B14113" s="5" t="s">
        <v>13088</v>
      </c>
      <c r="C14113" s="5" t="s">
        <v>11</v>
      </c>
      <c r="D14113" s="5" t="s">
        <v>12</v>
      </c>
      <c r="E14113" s="5" t="s">
        <v>2272</v>
      </c>
    </row>
    <row r="14114" spans="1:5" x14ac:dyDescent="0.25">
      <c r="A14114" s="5">
        <f>14106</f>
      </c>
      <c r="B14114" s="5" t="s">
        <v>13089</v>
      </c>
      <c r="C14114" s="5" t="s">
        <v>11</v>
      </c>
      <c r="D14114" s="5" t="s">
        <v>12</v>
      </c>
      <c r="E14114" s="5" t="s">
        <v>2272</v>
      </c>
    </row>
    <row r="14115" spans="1:5" x14ac:dyDescent="0.25">
      <c r="A14115" s="5">
        <f>14107</f>
      </c>
      <c r="B14115" s="5" t="s">
        <v>13090</v>
      </c>
      <c r="C14115" s="5" t="s">
        <v>11</v>
      </c>
      <c r="D14115" s="5" t="s">
        <v>12</v>
      </c>
      <c r="E14115" s="5" t="s">
        <v>2272</v>
      </c>
    </row>
    <row r="14116" spans="1:5" x14ac:dyDescent="0.25">
      <c r="A14116" s="5">
        <f>14108</f>
      </c>
      <c r="B14116" s="5" t="s">
        <v>13091</v>
      </c>
      <c r="C14116" s="5" t="s">
        <v>11</v>
      </c>
      <c r="D14116" s="5" t="s">
        <v>12</v>
      </c>
      <c r="E14116" s="5" t="s">
        <v>2272</v>
      </c>
    </row>
    <row r="14117" spans="1:5" x14ac:dyDescent="0.25">
      <c r="A14117" s="5">
        <f>14109</f>
      </c>
      <c r="B14117" s="5" t="s">
        <v>13092</v>
      </c>
      <c r="C14117" s="5" t="s">
        <v>11</v>
      </c>
      <c r="D14117" s="5" t="s">
        <v>12</v>
      </c>
      <c r="E14117" s="5" t="s">
        <v>2272</v>
      </c>
    </row>
    <row r="14118" spans="1:5" x14ac:dyDescent="0.25">
      <c r="A14118" s="5">
        <f>14110</f>
      </c>
      <c r="B14118" s="5" t="s">
        <v>13093</v>
      </c>
      <c r="C14118" s="5" t="s">
        <v>11</v>
      </c>
      <c r="D14118" s="5" t="s">
        <v>12</v>
      </c>
      <c r="E14118" s="5" t="s">
        <v>2272</v>
      </c>
    </row>
    <row r="14119" spans="1:5" x14ac:dyDescent="0.25">
      <c r="A14119" s="5">
        <f>14111</f>
      </c>
      <c r="B14119" s="5" t="s">
        <v>13094</v>
      </c>
      <c r="C14119" s="5" t="s">
        <v>11</v>
      </c>
      <c r="D14119" s="5" t="s">
        <v>12</v>
      </c>
      <c r="E14119" s="5" t="s">
        <v>2272</v>
      </c>
    </row>
    <row r="14120" spans="1:5" x14ac:dyDescent="0.25">
      <c r="A14120" s="5">
        <f>14112</f>
      </c>
      <c r="B14120" s="5" t="s">
        <v>13095</v>
      </c>
      <c r="C14120" s="5" t="s">
        <v>11</v>
      </c>
      <c r="D14120" s="5" t="s">
        <v>12</v>
      </c>
      <c r="E14120" s="5" t="s">
        <v>2272</v>
      </c>
    </row>
    <row r="14121" spans="1:5" x14ac:dyDescent="0.25">
      <c r="A14121" s="5">
        <f>14113</f>
      </c>
      <c r="B14121" s="5" t="s">
        <v>13096</v>
      </c>
      <c r="C14121" s="5" t="s">
        <v>11</v>
      </c>
      <c r="D14121" s="5" t="s">
        <v>12</v>
      </c>
      <c r="E14121" s="5" t="s">
        <v>2272</v>
      </c>
    </row>
    <row r="14122" spans="1:5" x14ac:dyDescent="0.25">
      <c r="A14122" s="5">
        <f>14114</f>
      </c>
      <c r="B14122" s="5" t="s">
        <v>13097</v>
      </c>
      <c r="C14122" s="5" t="s">
        <v>11</v>
      </c>
      <c r="D14122" s="5" t="s">
        <v>12</v>
      </c>
      <c r="E14122" s="5" t="s">
        <v>2272</v>
      </c>
    </row>
    <row r="14123" spans="1:5" x14ac:dyDescent="0.25">
      <c r="A14123" s="5">
        <f>14115</f>
      </c>
      <c r="B14123" s="5" t="s">
        <v>13098</v>
      </c>
      <c r="C14123" s="5" t="s">
        <v>11</v>
      </c>
      <c r="D14123" s="5" t="s">
        <v>12</v>
      </c>
      <c r="E14123" s="5" t="s">
        <v>2272</v>
      </c>
    </row>
    <row r="14124" spans="1:5" x14ac:dyDescent="0.25">
      <c r="A14124" s="5">
        <f>14116</f>
      </c>
      <c r="B14124" s="5" t="s">
        <v>13099</v>
      </c>
      <c r="C14124" s="5" t="s">
        <v>11</v>
      </c>
      <c r="D14124" s="5" t="s">
        <v>12</v>
      </c>
      <c r="E14124" s="5" t="s">
        <v>2272</v>
      </c>
    </row>
    <row r="14125" spans="1:5" x14ac:dyDescent="0.25">
      <c r="A14125" s="5">
        <f>14117</f>
      </c>
      <c r="B14125" s="5" t="s">
        <v>13100</v>
      </c>
      <c r="C14125" s="5" t="s">
        <v>11</v>
      </c>
      <c r="D14125" s="5" t="s">
        <v>12</v>
      </c>
      <c r="E14125" s="5" t="s">
        <v>2272</v>
      </c>
    </row>
    <row r="14126" spans="1:5" x14ac:dyDescent="0.25">
      <c r="A14126" s="5">
        <f>14118</f>
      </c>
      <c r="B14126" s="5" t="s">
        <v>13101</v>
      </c>
      <c r="C14126" s="5" t="s">
        <v>11</v>
      </c>
      <c r="D14126" s="5" t="s">
        <v>12</v>
      </c>
      <c r="E14126" s="5" t="s">
        <v>2272</v>
      </c>
    </row>
    <row r="14127" spans="1:5" x14ac:dyDescent="0.25">
      <c r="A14127" s="5">
        <f>14119</f>
      </c>
      <c r="B14127" s="5" t="s">
        <v>13102</v>
      </c>
      <c r="C14127" s="5" t="s">
        <v>11</v>
      </c>
      <c r="D14127" s="5" t="s">
        <v>12</v>
      </c>
      <c r="E14127" s="5" t="s">
        <v>2272</v>
      </c>
    </row>
    <row r="14128" spans="1:5" x14ac:dyDescent="0.25">
      <c r="A14128" s="5">
        <f>14120</f>
      </c>
      <c r="B14128" s="5" t="s">
        <v>13103</v>
      </c>
      <c r="C14128" s="5" t="s">
        <v>11</v>
      </c>
      <c r="D14128" s="5" t="s">
        <v>12</v>
      </c>
      <c r="E14128" s="5" t="s">
        <v>2272</v>
      </c>
    </row>
    <row r="14129" spans="1:5" x14ac:dyDescent="0.25">
      <c r="A14129" s="5">
        <f>14121</f>
      </c>
      <c r="B14129" s="5" t="s">
        <v>13104</v>
      </c>
      <c r="C14129" s="5" t="s">
        <v>11</v>
      </c>
      <c r="D14129" s="5" t="s">
        <v>12</v>
      </c>
      <c r="E14129" s="5" t="s">
        <v>2272</v>
      </c>
    </row>
    <row r="14130" spans="1:5" x14ac:dyDescent="0.25">
      <c r="A14130" s="5">
        <f>14122</f>
      </c>
      <c r="B14130" s="5" t="s">
        <v>13105</v>
      </c>
      <c r="C14130" s="5" t="s">
        <v>11</v>
      </c>
      <c r="D14130" s="5" t="s">
        <v>12</v>
      </c>
      <c r="E14130" s="5" t="s">
        <v>2272</v>
      </c>
    </row>
    <row r="14131" spans="1:5" x14ac:dyDescent="0.25">
      <c r="A14131" s="5">
        <f>14123</f>
      </c>
      <c r="B14131" s="5" t="s">
        <v>13106</v>
      </c>
      <c r="C14131" s="5" t="s">
        <v>11</v>
      </c>
      <c r="D14131" s="5" t="s">
        <v>12</v>
      </c>
      <c r="E14131" s="5" t="s">
        <v>2272</v>
      </c>
    </row>
    <row r="14132" spans="1:5" x14ac:dyDescent="0.25">
      <c r="A14132" s="5">
        <f>14124</f>
      </c>
      <c r="B14132" s="5" t="s">
        <v>13107</v>
      </c>
      <c r="C14132" s="5" t="s">
        <v>11</v>
      </c>
      <c r="D14132" s="5" t="s">
        <v>12</v>
      </c>
      <c r="E14132" s="5" t="s">
        <v>2272</v>
      </c>
    </row>
    <row r="14133" spans="1:5" x14ac:dyDescent="0.25">
      <c r="A14133" s="5">
        <f>14125</f>
      </c>
      <c r="B14133" s="5" t="s">
        <v>13108</v>
      </c>
      <c r="C14133" s="5" t="s">
        <v>11</v>
      </c>
      <c r="D14133" s="5" t="s">
        <v>12</v>
      </c>
      <c r="E14133" s="5" t="s">
        <v>2272</v>
      </c>
    </row>
    <row r="14134" spans="1:5" x14ac:dyDescent="0.25">
      <c r="A14134" s="5">
        <f>14126</f>
      </c>
      <c r="B14134" s="5" t="s">
        <v>13109</v>
      </c>
      <c r="C14134" s="5" t="s">
        <v>11</v>
      </c>
      <c r="D14134" s="5" t="s">
        <v>12</v>
      </c>
      <c r="E14134" s="5" t="s">
        <v>2272</v>
      </c>
    </row>
    <row r="14135" spans="1:5" x14ac:dyDescent="0.25">
      <c r="A14135" s="5">
        <f>14127</f>
      </c>
      <c r="B14135" s="5" t="s">
        <v>13110</v>
      </c>
      <c r="C14135" s="5" t="s">
        <v>11</v>
      </c>
      <c r="D14135" s="5" t="s">
        <v>12</v>
      </c>
      <c r="E14135" s="5" t="s">
        <v>2272</v>
      </c>
    </row>
    <row r="14136" spans="1:5" x14ac:dyDescent="0.25">
      <c r="A14136" s="5">
        <f>14128</f>
      </c>
      <c r="B14136" s="5" t="s">
        <v>13111</v>
      </c>
      <c r="C14136" s="5" t="s">
        <v>11</v>
      </c>
      <c r="D14136" s="5" t="s">
        <v>12</v>
      </c>
      <c r="E14136" s="5" t="s">
        <v>2272</v>
      </c>
    </row>
    <row r="14137" spans="1:5" x14ac:dyDescent="0.25">
      <c r="A14137" s="5">
        <f>14129</f>
      </c>
      <c r="B14137" s="5" t="s">
        <v>13112</v>
      </c>
      <c r="C14137" s="5" t="s">
        <v>11</v>
      </c>
      <c r="D14137" s="5" t="s">
        <v>12</v>
      </c>
      <c r="E14137" s="5" t="s">
        <v>2272</v>
      </c>
    </row>
    <row r="14138" spans="1:5" x14ac:dyDescent="0.25">
      <c r="A14138" s="5">
        <f>14130</f>
      </c>
      <c r="B14138" s="5" t="s">
        <v>13113</v>
      </c>
      <c r="C14138" s="5" t="s">
        <v>11</v>
      </c>
      <c r="D14138" s="5" t="s">
        <v>12</v>
      </c>
      <c r="E14138" s="5" t="s">
        <v>2272</v>
      </c>
    </row>
    <row r="14139" spans="1:5" x14ac:dyDescent="0.25">
      <c r="A14139" s="5">
        <f>14131</f>
      </c>
      <c r="B14139" s="5" t="s">
        <v>13114</v>
      </c>
      <c r="C14139" s="5" t="s">
        <v>11</v>
      </c>
      <c r="D14139" s="5" t="s">
        <v>12</v>
      </c>
      <c r="E14139" s="5" t="s">
        <v>2272</v>
      </c>
    </row>
    <row r="14140" spans="1:5" x14ac:dyDescent="0.25">
      <c r="A14140" s="5">
        <f>14132</f>
      </c>
      <c r="B14140" s="5" t="s">
        <v>13115</v>
      </c>
      <c r="C14140" s="5" t="s">
        <v>11</v>
      </c>
      <c r="D14140" s="5" t="s">
        <v>12</v>
      </c>
      <c r="E14140" s="5" t="s">
        <v>2272</v>
      </c>
    </row>
    <row r="14141" spans="1:5" x14ac:dyDescent="0.25">
      <c r="A14141" s="5">
        <f>14133</f>
      </c>
      <c r="B14141" s="5" t="s">
        <v>13116</v>
      </c>
      <c r="C14141" s="5" t="s">
        <v>11</v>
      </c>
      <c r="D14141" s="5" t="s">
        <v>12</v>
      </c>
      <c r="E14141" s="5" t="s">
        <v>2272</v>
      </c>
    </row>
    <row r="14142" spans="1:5" x14ac:dyDescent="0.25">
      <c r="A14142" s="5">
        <f>14134</f>
      </c>
      <c r="B14142" s="5" t="s">
        <v>13117</v>
      </c>
      <c r="C14142" s="5" t="s">
        <v>11</v>
      </c>
      <c r="D14142" s="5" t="s">
        <v>12</v>
      </c>
      <c r="E14142" s="5" t="s">
        <v>2272</v>
      </c>
    </row>
    <row r="14143" spans="1:5" x14ac:dyDescent="0.25">
      <c r="A14143" s="5">
        <f>14135</f>
      </c>
      <c r="B14143" s="5" t="s">
        <v>13118</v>
      </c>
      <c r="C14143" s="5" t="s">
        <v>11</v>
      </c>
      <c r="D14143" s="5" t="s">
        <v>12</v>
      </c>
      <c r="E14143" s="5" t="s">
        <v>2272</v>
      </c>
    </row>
    <row r="14144" spans="1:5" x14ac:dyDescent="0.25">
      <c r="A14144" s="5">
        <f>14136</f>
      </c>
      <c r="B14144" s="5" t="s">
        <v>13119</v>
      </c>
      <c r="C14144" s="5" t="s">
        <v>11</v>
      </c>
      <c r="D14144" s="5" t="s">
        <v>12</v>
      </c>
      <c r="E14144" s="5" t="s">
        <v>2272</v>
      </c>
    </row>
    <row r="14145" spans="1:5" x14ac:dyDescent="0.25">
      <c r="A14145" s="5">
        <f>14137</f>
      </c>
      <c r="B14145" s="5" t="s">
        <v>13120</v>
      </c>
      <c r="C14145" s="5" t="s">
        <v>11</v>
      </c>
      <c r="D14145" s="5" t="s">
        <v>12</v>
      </c>
      <c r="E14145" s="5" t="s">
        <v>2272</v>
      </c>
    </row>
    <row r="14146" spans="1:5" x14ac:dyDescent="0.25">
      <c r="A14146" s="5">
        <f>14138</f>
      </c>
      <c r="B14146" s="5" t="s">
        <v>13121</v>
      </c>
      <c r="C14146" s="5" t="s">
        <v>11</v>
      </c>
      <c r="D14146" s="5" t="s">
        <v>12</v>
      </c>
      <c r="E14146" s="5" t="s">
        <v>2272</v>
      </c>
    </row>
    <row r="14147" spans="1:5" x14ac:dyDescent="0.25">
      <c r="A14147" s="5">
        <f>14139</f>
      </c>
      <c r="B14147" s="5" t="s">
        <v>13122</v>
      </c>
      <c r="C14147" s="5" t="s">
        <v>11</v>
      </c>
      <c r="D14147" s="5" t="s">
        <v>12</v>
      </c>
      <c r="E14147" s="5" t="s">
        <v>2272</v>
      </c>
    </row>
    <row r="14148" spans="1:5" x14ac:dyDescent="0.25">
      <c r="A14148" s="5">
        <f>14140</f>
      </c>
      <c r="B14148" s="5" t="s">
        <v>13123</v>
      </c>
      <c r="C14148" s="5" t="s">
        <v>11</v>
      </c>
      <c r="D14148" s="5" t="s">
        <v>12</v>
      </c>
      <c r="E14148" s="5" t="s">
        <v>2272</v>
      </c>
    </row>
    <row r="14149" spans="1:5" x14ac:dyDescent="0.25">
      <c r="A14149" s="5">
        <f>14141</f>
      </c>
      <c r="B14149" s="5" t="s">
        <v>13124</v>
      </c>
      <c r="C14149" s="5" t="s">
        <v>11</v>
      </c>
      <c r="D14149" s="5" t="s">
        <v>12</v>
      </c>
      <c r="E14149" s="5" t="s">
        <v>2272</v>
      </c>
    </row>
    <row r="14150" spans="1:5" x14ac:dyDescent="0.25">
      <c r="A14150" s="5">
        <f>14142</f>
      </c>
      <c r="B14150" s="5" t="s">
        <v>13125</v>
      </c>
      <c r="C14150" s="5" t="s">
        <v>11</v>
      </c>
      <c r="D14150" s="5" t="s">
        <v>12</v>
      </c>
      <c r="E14150" s="5" t="s">
        <v>2272</v>
      </c>
    </row>
    <row r="14151" spans="1:5" x14ac:dyDescent="0.25">
      <c r="A14151" s="5">
        <f>14143</f>
      </c>
      <c r="B14151" s="5" t="s">
        <v>13126</v>
      </c>
      <c r="C14151" s="5" t="s">
        <v>11</v>
      </c>
      <c r="D14151" s="5" t="s">
        <v>12</v>
      </c>
      <c r="E14151" s="5" t="s">
        <v>2272</v>
      </c>
    </row>
    <row r="14152" spans="1:5" x14ac:dyDescent="0.25">
      <c r="A14152" s="5">
        <f>14144</f>
      </c>
      <c r="B14152" s="5" t="s">
        <v>13127</v>
      </c>
      <c r="C14152" s="5" t="s">
        <v>11</v>
      </c>
      <c r="D14152" s="5" t="s">
        <v>12</v>
      </c>
      <c r="E14152" s="5" t="s">
        <v>2272</v>
      </c>
    </row>
    <row r="14153" spans="1:5" x14ac:dyDescent="0.25">
      <c r="A14153" s="5">
        <f>14145</f>
      </c>
      <c r="B14153" s="5" t="s">
        <v>13128</v>
      </c>
      <c r="C14153" s="5" t="s">
        <v>11</v>
      </c>
      <c r="D14153" s="5" t="s">
        <v>12</v>
      </c>
      <c r="E14153" s="5" t="s">
        <v>2272</v>
      </c>
    </row>
    <row r="14154" spans="1:5" x14ac:dyDescent="0.25">
      <c r="A14154" s="5">
        <f>14146</f>
      </c>
      <c r="B14154" s="5" t="s">
        <v>13129</v>
      </c>
      <c r="C14154" s="5" t="s">
        <v>11</v>
      </c>
      <c r="D14154" s="5" t="s">
        <v>12</v>
      </c>
      <c r="E14154" s="5" t="s">
        <v>2272</v>
      </c>
    </row>
    <row r="14155" spans="1:5" x14ac:dyDescent="0.25">
      <c r="A14155" s="5">
        <f>14147</f>
      </c>
      <c r="B14155" s="5" t="s">
        <v>13130</v>
      </c>
      <c r="C14155" s="5" t="s">
        <v>11</v>
      </c>
      <c r="D14155" s="5" t="s">
        <v>12</v>
      </c>
      <c r="E14155" s="5" t="s">
        <v>2272</v>
      </c>
    </row>
    <row r="14156" spans="1:5" x14ac:dyDescent="0.25">
      <c r="A14156" s="5">
        <f>14148</f>
      </c>
      <c r="B14156" s="5" t="s">
        <v>13131</v>
      </c>
      <c r="C14156" s="5" t="s">
        <v>11</v>
      </c>
      <c r="D14156" s="5" t="s">
        <v>12</v>
      </c>
      <c r="E14156" s="5" t="s">
        <v>2272</v>
      </c>
    </row>
    <row r="14157" spans="1:5" x14ac:dyDescent="0.25">
      <c r="A14157" s="5">
        <f>14149</f>
      </c>
      <c r="B14157" s="5" t="s">
        <v>13132</v>
      </c>
      <c r="C14157" s="5" t="s">
        <v>11</v>
      </c>
      <c r="D14157" s="5" t="s">
        <v>12</v>
      </c>
      <c r="E14157" s="5" t="s">
        <v>2272</v>
      </c>
    </row>
    <row r="14158" spans="1:5" x14ac:dyDescent="0.25">
      <c r="A14158" s="5">
        <f>14150</f>
      </c>
      <c r="B14158" s="5" t="s">
        <v>13133</v>
      </c>
      <c r="C14158" s="5" t="s">
        <v>11</v>
      </c>
      <c r="D14158" s="5" t="s">
        <v>12</v>
      </c>
      <c r="E14158" s="5" t="s">
        <v>2272</v>
      </c>
    </row>
    <row r="14159" spans="1:5" x14ac:dyDescent="0.25">
      <c r="A14159" s="5">
        <f>14151</f>
      </c>
      <c r="B14159" s="5" t="s">
        <v>13134</v>
      </c>
      <c r="C14159" s="5" t="s">
        <v>11</v>
      </c>
      <c r="D14159" s="5" t="s">
        <v>12</v>
      </c>
      <c r="E14159" s="5" t="s">
        <v>2272</v>
      </c>
    </row>
    <row r="14160" spans="1:5" x14ac:dyDescent="0.25">
      <c r="A14160" s="5">
        <f>14152</f>
      </c>
      <c r="B14160" s="5" t="s">
        <v>13135</v>
      </c>
      <c r="C14160" s="5" t="s">
        <v>11</v>
      </c>
      <c r="D14160" s="5" t="s">
        <v>12</v>
      </c>
      <c r="E14160" s="5" t="s">
        <v>2272</v>
      </c>
    </row>
    <row r="14161" spans="1:5" x14ac:dyDescent="0.25">
      <c r="A14161" s="5">
        <f>14153</f>
      </c>
      <c r="B14161" s="5" t="s">
        <v>13136</v>
      </c>
      <c r="C14161" s="5" t="s">
        <v>11</v>
      </c>
      <c r="D14161" s="5" t="s">
        <v>12</v>
      </c>
      <c r="E14161" s="5" t="s">
        <v>2272</v>
      </c>
    </row>
    <row r="14162" spans="1:5" x14ac:dyDescent="0.25">
      <c r="A14162" s="5">
        <f>14154</f>
      </c>
      <c r="B14162" s="5" t="s">
        <v>13137</v>
      </c>
      <c r="C14162" s="5" t="s">
        <v>11</v>
      </c>
      <c r="D14162" s="5" t="s">
        <v>12</v>
      </c>
      <c r="E14162" s="5" t="s">
        <v>2272</v>
      </c>
    </row>
    <row r="14163" spans="1:5" x14ac:dyDescent="0.25">
      <c r="A14163" s="5">
        <f>14155</f>
      </c>
      <c r="B14163" s="5" t="s">
        <v>13138</v>
      </c>
      <c r="C14163" s="5" t="s">
        <v>11</v>
      </c>
      <c r="D14163" s="5" t="s">
        <v>12</v>
      </c>
      <c r="E14163" s="5" t="s">
        <v>2272</v>
      </c>
    </row>
    <row r="14164" spans="1:5" x14ac:dyDescent="0.25">
      <c r="A14164" s="5">
        <f>14156</f>
      </c>
      <c r="B14164" s="5" t="s">
        <v>13139</v>
      </c>
      <c r="C14164" s="5" t="s">
        <v>11</v>
      </c>
      <c r="D14164" s="5" t="s">
        <v>12</v>
      </c>
      <c r="E14164" s="5" t="s">
        <v>2272</v>
      </c>
    </row>
    <row r="14165" spans="1:5" x14ac:dyDescent="0.25">
      <c r="A14165" s="5">
        <f>14157</f>
      </c>
      <c r="B14165" s="5" t="s">
        <v>13140</v>
      </c>
      <c r="C14165" s="5" t="s">
        <v>11</v>
      </c>
      <c r="D14165" s="5" t="s">
        <v>12</v>
      </c>
      <c r="E14165" s="5" t="s">
        <v>2272</v>
      </c>
    </row>
    <row r="14166" spans="1:5" x14ac:dyDescent="0.25">
      <c r="A14166" s="5">
        <f>14158</f>
      </c>
      <c r="B14166" s="5" t="s">
        <v>13141</v>
      </c>
      <c r="C14166" s="5" t="s">
        <v>11</v>
      </c>
      <c r="D14166" s="5" t="s">
        <v>12</v>
      </c>
      <c r="E14166" s="5" t="s">
        <v>2272</v>
      </c>
    </row>
    <row r="14167" spans="1:5" x14ac:dyDescent="0.25">
      <c r="A14167" s="5">
        <f>14159</f>
      </c>
      <c r="B14167" s="5" t="s">
        <v>13142</v>
      </c>
      <c r="C14167" s="5" t="s">
        <v>11</v>
      </c>
      <c r="D14167" s="5" t="s">
        <v>12</v>
      </c>
      <c r="E14167" s="5" t="s">
        <v>2272</v>
      </c>
    </row>
    <row r="14168" spans="1:5" x14ac:dyDescent="0.25">
      <c r="A14168" s="5">
        <f>14160</f>
      </c>
      <c r="B14168" s="5" t="s">
        <v>13143</v>
      </c>
      <c r="C14168" s="5" t="s">
        <v>11</v>
      </c>
      <c r="D14168" s="5" t="s">
        <v>12</v>
      </c>
      <c r="E14168" s="5" t="s">
        <v>2272</v>
      </c>
    </row>
    <row r="14169" spans="1:5" x14ac:dyDescent="0.25">
      <c r="A14169" s="5">
        <f>14161</f>
      </c>
      <c r="B14169" s="5" t="s">
        <v>13144</v>
      </c>
      <c r="C14169" s="5" t="s">
        <v>11</v>
      </c>
      <c r="D14169" s="5" t="s">
        <v>12</v>
      </c>
      <c r="E14169" s="5" t="s">
        <v>2272</v>
      </c>
    </row>
    <row r="14170" spans="1:5" x14ac:dyDescent="0.25">
      <c r="A14170" s="5">
        <f>14162</f>
      </c>
      <c r="B14170" s="5" t="s">
        <v>13145</v>
      </c>
      <c r="C14170" s="5" t="s">
        <v>11</v>
      </c>
      <c r="D14170" s="5" t="s">
        <v>12</v>
      </c>
      <c r="E14170" s="5" t="s">
        <v>2272</v>
      </c>
    </row>
    <row r="14171" spans="1:5" x14ac:dyDescent="0.25">
      <c r="A14171" s="5">
        <f>14163</f>
      </c>
      <c r="B14171" s="5" t="s">
        <v>13146</v>
      </c>
      <c r="C14171" s="5" t="s">
        <v>11</v>
      </c>
      <c r="D14171" s="5" t="s">
        <v>12</v>
      </c>
      <c r="E14171" s="5" t="s">
        <v>2272</v>
      </c>
    </row>
    <row r="14172" spans="1:5" x14ac:dyDescent="0.25">
      <c r="A14172" s="5">
        <f>14164</f>
      </c>
      <c r="B14172" s="5" t="s">
        <v>13147</v>
      </c>
      <c r="C14172" s="5" t="s">
        <v>11</v>
      </c>
      <c r="D14172" s="5" t="s">
        <v>12</v>
      </c>
      <c r="E14172" s="5" t="s">
        <v>2272</v>
      </c>
    </row>
    <row r="14173" spans="1:5" x14ac:dyDescent="0.25">
      <c r="A14173" s="5">
        <f>14165</f>
      </c>
      <c r="B14173" s="5" t="s">
        <v>13148</v>
      </c>
      <c r="C14173" s="5" t="s">
        <v>11</v>
      </c>
      <c r="D14173" s="5" t="s">
        <v>12</v>
      </c>
      <c r="E14173" s="5" t="s">
        <v>2272</v>
      </c>
    </row>
    <row r="14174" spans="1:5" x14ac:dyDescent="0.25">
      <c r="A14174" s="5">
        <f>14166</f>
      </c>
      <c r="B14174" s="5" t="s">
        <v>13149</v>
      </c>
      <c r="C14174" s="5" t="s">
        <v>11</v>
      </c>
      <c r="D14174" s="5" t="s">
        <v>12</v>
      </c>
      <c r="E14174" s="5" t="s">
        <v>2272</v>
      </c>
    </row>
    <row r="14175" spans="1:5" x14ac:dyDescent="0.25">
      <c r="A14175" s="5">
        <f>14167</f>
      </c>
      <c r="B14175" s="5" t="s">
        <v>13150</v>
      </c>
      <c r="C14175" s="5" t="s">
        <v>11</v>
      </c>
      <c r="D14175" s="5" t="s">
        <v>12</v>
      </c>
      <c r="E14175" s="5" t="s">
        <v>2272</v>
      </c>
    </row>
    <row r="14176" spans="1:5" x14ac:dyDescent="0.25">
      <c r="A14176" s="5">
        <f>14168</f>
      </c>
      <c r="B14176" s="5" t="s">
        <v>13151</v>
      </c>
      <c r="C14176" s="5" t="s">
        <v>11</v>
      </c>
      <c r="D14176" s="5" t="s">
        <v>12</v>
      </c>
      <c r="E14176" s="5" t="s">
        <v>2272</v>
      </c>
    </row>
    <row r="14177" spans="1:5" x14ac:dyDescent="0.25">
      <c r="A14177" s="5">
        <f>14169</f>
      </c>
      <c r="B14177" s="5" t="s">
        <v>13152</v>
      </c>
      <c r="C14177" s="5" t="s">
        <v>11</v>
      </c>
      <c r="D14177" s="5" t="s">
        <v>12</v>
      </c>
      <c r="E14177" s="5" t="s">
        <v>2272</v>
      </c>
    </row>
    <row r="14178" spans="1:5" x14ac:dyDescent="0.25">
      <c r="A14178" s="5">
        <f>14170</f>
      </c>
      <c r="B14178" s="5" t="s">
        <v>13153</v>
      </c>
      <c r="C14178" s="5" t="s">
        <v>11</v>
      </c>
      <c r="D14178" s="5" t="s">
        <v>12</v>
      </c>
      <c r="E14178" s="5" t="s">
        <v>2272</v>
      </c>
    </row>
    <row r="14179" spans="1:5" x14ac:dyDescent="0.25">
      <c r="A14179" s="5">
        <f>14171</f>
      </c>
      <c r="B14179" s="5" t="s">
        <v>13154</v>
      </c>
      <c r="C14179" s="5" t="s">
        <v>11</v>
      </c>
      <c r="D14179" s="5" t="s">
        <v>12</v>
      </c>
      <c r="E14179" s="5" t="s">
        <v>2272</v>
      </c>
    </row>
    <row r="14180" spans="1:5" x14ac:dyDescent="0.25">
      <c r="A14180" s="5">
        <f>14172</f>
      </c>
      <c r="B14180" s="5" t="s">
        <v>13155</v>
      </c>
      <c r="C14180" s="5" t="s">
        <v>11</v>
      </c>
      <c r="D14180" s="5" t="s">
        <v>12</v>
      </c>
      <c r="E14180" s="5" t="s">
        <v>2272</v>
      </c>
    </row>
    <row r="14181" spans="1:5" x14ac:dyDescent="0.25">
      <c r="A14181" s="5">
        <f>14173</f>
      </c>
      <c r="B14181" s="5" t="s">
        <v>13156</v>
      </c>
      <c r="C14181" s="5" t="s">
        <v>11</v>
      </c>
      <c r="D14181" s="5" t="s">
        <v>12</v>
      </c>
      <c r="E14181" s="5" t="s">
        <v>2272</v>
      </c>
    </row>
    <row r="14182" spans="1:5" x14ac:dyDescent="0.25">
      <c r="A14182" s="5">
        <f>14174</f>
      </c>
      <c r="B14182" s="5" t="s">
        <v>13157</v>
      </c>
      <c r="C14182" s="5" t="s">
        <v>11</v>
      </c>
      <c r="D14182" s="5" t="s">
        <v>12</v>
      </c>
      <c r="E14182" s="5" t="s">
        <v>2272</v>
      </c>
    </row>
    <row r="14183" spans="1:5" x14ac:dyDescent="0.25">
      <c r="A14183" s="5">
        <f>14175</f>
      </c>
      <c r="B14183" s="5" t="s">
        <v>13158</v>
      </c>
      <c r="C14183" s="5" t="s">
        <v>11</v>
      </c>
      <c r="D14183" s="5" t="s">
        <v>12</v>
      </c>
      <c r="E14183" s="5" t="s">
        <v>2272</v>
      </c>
    </row>
    <row r="14184" spans="1:5" x14ac:dyDescent="0.25">
      <c r="A14184" s="5">
        <f>14176</f>
      </c>
      <c r="B14184" s="5" t="s">
        <v>13159</v>
      </c>
      <c r="C14184" s="5" t="s">
        <v>11</v>
      </c>
      <c r="D14184" s="5" t="s">
        <v>12</v>
      </c>
      <c r="E14184" s="5" t="s">
        <v>2272</v>
      </c>
    </row>
    <row r="14185" spans="1:5" x14ac:dyDescent="0.25">
      <c r="A14185" s="5">
        <f>14177</f>
      </c>
      <c r="B14185" s="5" t="s">
        <v>13160</v>
      </c>
      <c r="C14185" s="5" t="s">
        <v>11</v>
      </c>
      <c r="D14185" s="5" t="s">
        <v>12</v>
      </c>
      <c r="E14185" s="5" t="s">
        <v>2272</v>
      </c>
    </row>
    <row r="14186" spans="1:5" x14ac:dyDescent="0.25">
      <c r="A14186" s="5">
        <f>14178</f>
      </c>
      <c r="B14186" s="5" t="s">
        <v>13161</v>
      </c>
      <c r="C14186" s="5" t="s">
        <v>11</v>
      </c>
      <c r="D14186" s="5" t="s">
        <v>12</v>
      </c>
      <c r="E14186" s="5" t="s">
        <v>2272</v>
      </c>
    </row>
    <row r="14187" spans="1:5" x14ac:dyDescent="0.25">
      <c r="A14187" s="5">
        <f>14179</f>
      </c>
      <c r="B14187" s="5" t="s">
        <v>13162</v>
      </c>
      <c r="C14187" s="5" t="s">
        <v>11</v>
      </c>
      <c r="D14187" s="5" t="s">
        <v>12</v>
      </c>
      <c r="E14187" s="5" t="s">
        <v>2272</v>
      </c>
    </row>
    <row r="14188" spans="1:5" x14ac:dyDescent="0.25">
      <c r="A14188" s="5">
        <f>14180</f>
      </c>
      <c r="B14188" s="5" t="s">
        <v>13163</v>
      </c>
      <c r="C14188" s="5" t="s">
        <v>11</v>
      </c>
      <c r="D14188" s="5" t="s">
        <v>12</v>
      </c>
      <c r="E14188" s="5" t="s">
        <v>2272</v>
      </c>
    </row>
    <row r="14189" spans="1:5" x14ac:dyDescent="0.25">
      <c r="A14189" s="5">
        <f>14181</f>
      </c>
      <c r="B14189" s="5" t="s">
        <v>13164</v>
      </c>
      <c r="C14189" s="5" t="s">
        <v>11</v>
      </c>
      <c r="D14189" s="5" t="s">
        <v>12</v>
      </c>
      <c r="E14189" s="5" t="s">
        <v>2272</v>
      </c>
    </row>
    <row r="14190" spans="1:5" x14ac:dyDescent="0.25">
      <c r="A14190" s="5">
        <f>14182</f>
      </c>
      <c r="B14190" s="5" t="s">
        <v>13165</v>
      </c>
      <c r="C14190" s="5" t="s">
        <v>11</v>
      </c>
      <c r="D14190" s="5" t="s">
        <v>12</v>
      </c>
      <c r="E14190" s="5" t="s">
        <v>2272</v>
      </c>
    </row>
    <row r="14191" spans="1:5" x14ac:dyDescent="0.25">
      <c r="A14191" s="5">
        <f>14183</f>
      </c>
      <c r="B14191" s="5" t="s">
        <v>13166</v>
      </c>
      <c r="C14191" s="5" t="s">
        <v>11</v>
      </c>
      <c r="D14191" s="5" t="s">
        <v>12</v>
      </c>
      <c r="E14191" s="5" t="s">
        <v>2272</v>
      </c>
    </row>
    <row r="14192" spans="1:5" x14ac:dyDescent="0.25">
      <c r="A14192" s="5">
        <f>14184</f>
      </c>
      <c r="B14192" s="5" t="s">
        <v>13167</v>
      </c>
      <c r="C14192" s="5" t="s">
        <v>11</v>
      </c>
      <c r="D14192" s="5" t="s">
        <v>12</v>
      </c>
      <c r="E14192" s="5" t="s">
        <v>2272</v>
      </c>
    </row>
    <row r="14193" spans="1:5" x14ac:dyDescent="0.25">
      <c r="A14193" s="5">
        <f>14185</f>
      </c>
      <c r="B14193" s="5" t="s">
        <v>13168</v>
      </c>
      <c r="C14193" s="5" t="s">
        <v>11</v>
      </c>
      <c r="D14193" s="5" t="s">
        <v>12</v>
      </c>
      <c r="E14193" s="5" t="s">
        <v>2272</v>
      </c>
    </row>
    <row r="14194" spans="1:5" x14ac:dyDescent="0.25">
      <c r="A14194" s="5">
        <f>14186</f>
      </c>
      <c r="B14194" s="5" t="s">
        <v>13169</v>
      </c>
      <c r="C14194" s="5" t="s">
        <v>11</v>
      </c>
      <c r="D14194" s="5" t="s">
        <v>12</v>
      </c>
      <c r="E14194" s="5" t="s">
        <v>2272</v>
      </c>
    </row>
    <row r="14195" spans="1:5" x14ac:dyDescent="0.25">
      <c r="A14195" s="5">
        <f>14187</f>
      </c>
      <c r="B14195" s="5" t="s">
        <v>13170</v>
      </c>
      <c r="C14195" s="5" t="s">
        <v>11</v>
      </c>
      <c r="D14195" s="5" t="s">
        <v>12</v>
      </c>
      <c r="E14195" s="5" t="s">
        <v>2272</v>
      </c>
    </row>
    <row r="14196" spans="1:5" x14ac:dyDescent="0.25">
      <c r="A14196" s="5">
        <f>14188</f>
      </c>
      <c r="B14196" s="5" t="s">
        <v>13171</v>
      </c>
      <c r="C14196" s="5" t="s">
        <v>11</v>
      </c>
      <c r="D14196" s="5" t="s">
        <v>12</v>
      </c>
      <c r="E14196" s="5" t="s">
        <v>2272</v>
      </c>
    </row>
    <row r="14197" spans="1:5" x14ac:dyDescent="0.25">
      <c r="A14197" s="5">
        <f>14189</f>
      </c>
      <c r="B14197" s="5" t="s">
        <v>13172</v>
      </c>
      <c r="C14197" s="5" t="s">
        <v>11</v>
      </c>
      <c r="D14197" s="5" t="s">
        <v>12</v>
      </c>
      <c r="E14197" s="5" t="s">
        <v>2272</v>
      </c>
    </row>
    <row r="14198" spans="1:5" x14ac:dyDescent="0.25">
      <c r="A14198" s="5">
        <f>14190</f>
      </c>
      <c r="B14198" s="5" t="s">
        <v>13173</v>
      </c>
      <c r="C14198" s="5" t="s">
        <v>11</v>
      </c>
      <c r="D14198" s="5" t="s">
        <v>12</v>
      </c>
      <c r="E14198" s="5" t="s">
        <v>2272</v>
      </c>
    </row>
    <row r="14199" spans="1:5" x14ac:dyDescent="0.25">
      <c r="A14199" s="5">
        <f>14191</f>
      </c>
      <c r="B14199" s="5" t="s">
        <v>13174</v>
      </c>
      <c r="C14199" s="5" t="s">
        <v>11</v>
      </c>
      <c r="D14199" s="5" t="s">
        <v>12</v>
      </c>
      <c r="E14199" s="5" t="s">
        <v>2272</v>
      </c>
    </row>
    <row r="14200" spans="1:5" x14ac:dyDescent="0.25">
      <c r="A14200" s="5">
        <f>14192</f>
      </c>
      <c r="B14200" s="5" t="s">
        <v>13175</v>
      </c>
      <c r="C14200" s="5" t="s">
        <v>11</v>
      </c>
      <c r="D14200" s="5" t="s">
        <v>12</v>
      </c>
      <c r="E14200" s="5" t="s">
        <v>2272</v>
      </c>
    </row>
    <row r="14201" spans="1:5" x14ac:dyDescent="0.25">
      <c r="A14201" s="5">
        <f>14193</f>
      </c>
      <c r="B14201" s="5" t="s">
        <v>13176</v>
      </c>
      <c r="C14201" s="5" t="s">
        <v>11</v>
      </c>
      <c r="D14201" s="5" t="s">
        <v>12</v>
      </c>
      <c r="E14201" s="5" t="s">
        <v>2272</v>
      </c>
    </row>
    <row r="14202" spans="1:5" x14ac:dyDescent="0.25">
      <c r="A14202" s="5">
        <f>14194</f>
      </c>
      <c r="B14202" s="5" t="s">
        <v>13177</v>
      </c>
      <c r="C14202" s="5" t="s">
        <v>11</v>
      </c>
      <c r="D14202" s="5" t="s">
        <v>12</v>
      </c>
      <c r="E14202" s="5" t="s">
        <v>2272</v>
      </c>
    </row>
    <row r="14203" spans="1:5" x14ac:dyDescent="0.25">
      <c r="A14203" s="5">
        <f>14195</f>
      </c>
      <c r="B14203" s="5" t="s">
        <v>13178</v>
      </c>
      <c r="C14203" s="5" t="s">
        <v>11</v>
      </c>
      <c r="D14203" s="5" t="s">
        <v>12</v>
      </c>
      <c r="E14203" s="5" t="s">
        <v>2272</v>
      </c>
    </row>
    <row r="14204" spans="1:5" x14ac:dyDescent="0.25">
      <c r="A14204" s="5">
        <f>14196</f>
      </c>
      <c r="B14204" s="5" t="s">
        <v>13179</v>
      </c>
      <c r="C14204" s="5" t="s">
        <v>11</v>
      </c>
      <c r="D14204" s="5" t="s">
        <v>12</v>
      </c>
      <c r="E14204" s="5" t="s">
        <v>2272</v>
      </c>
    </row>
    <row r="14205" spans="1:5" x14ac:dyDescent="0.25">
      <c r="A14205" s="5">
        <f>14197</f>
      </c>
      <c r="B14205" s="5" t="s">
        <v>13180</v>
      </c>
      <c r="C14205" s="5" t="s">
        <v>11</v>
      </c>
      <c r="D14205" s="5" t="s">
        <v>12</v>
      </c>
      <c r="E14205" s="5" t="s">
        <v>2272</v>
      </c>
    </row>
    <row r="14206" spans="1:5" x14ac:dyDescent="0.25">
      <c r="A14206" s="5">
        <f>14198</f>
      </c>
      <c r="B14206" s="5" t="s">
        <v>13181</v>
      </c>
      <c r="C14206" s="5" t="s">
        <v>11</v>
      </c>
      <c r="D14206" s="5" t="s">
        <v>12</v>
      </c>
      <c r="E14206" s="5" t="s">
        <v>2272</v>
      </c>
    </row>
    <row r="14207" spans="1:5" x14ac:dyDescent="0.25">
      <c r="A14207" s="5">
        <f>14199</f>
      </c>
      <c r="B14207" s="5" t="s">
        <v>13182</v>
      </c>
      <c r="C14207" s="5" t="s">
        <v>11</v>
      </c>
      <c r="D14207" s="5" t="s">
        <v>12</v>
      </c>
      <c r="E14207" s="5" t="s">
        <v>2272</v>
      </c>
    </row>
    <row r="14208" spans="1:5" x14ac:dyDescent="0.25">
      <c r="A14208" s="5">
        <f>14200</f>
      </c>
      <c r="B14208" s="5" t="s">
        <v>13183</v>
      </c>
      <c r="C14208" s="5" t="s">
        <v>11</v>
      </c>
      <c r="D14208" s="5" t="s">
        <v>12</v>
      </c>
      <c r="E14208" s="5" t="s">
        <v>2272</v>
      </c>
    </row>
    <row r="14209" spans="1:5" x14ac:dyDescent="0.25">
      <c r="A14209" s="5">
        <f>14201</f>
      </c>
      <c r="B14209" s="5" t="s">
        <v>13184</v>
      </c>
      <c r="C14209" s="5" t="s">
        <v>11</v>
      </c>
      <c r="D14209" s="5" t="s">
        <v>12</v>
      </c>
      <c r="E14209" s="5" t="s">
        <v>2272</v>
      </c>
    </row>
    <row r="14210" spans="1:5" x14ac:dyDescent="0.25">
      <c r="A14210" s="5">
        <f>14202</f>
      </c>
      <c r="B14210" s="5" t="s">
        <v>13185</v>
      </c>
      <c r="C14210" s="5" t="s">
        <v>11</v>
      </c>
      <c r="D14210" s="5" t="s">
        <v>12</v>
      </c>
      <c r="E14210" s="5" t="s">
        <v>2272</v>
      </c>
    </row>
    <row r="14211" spans="1:5" x14ac:dyDescent="0.25">
      <c r="A14211" s="5">
        <f>14203</f>
      </c>
      <c r="B14211" s="5" t="s">
        <v>13186</v>
      </c>
      <c r="C14211" s="5" t="s">
        <v>11</v>
      </c>
      <c r="D14211" s="5" t="s">
        <v>12</v>
      </c>
      <c r="E14211" s="5" t="s">
        <v>2272</v>
      </c>
    </row>
    <row r="14212" spans="1:5" x14ac:dyDescent="0.25">
      <c r="A14212" s="5">
        <f>14204</f>
      </c>
      <c r="B14212" s="5" t="s">
        <v>13187</v>
      </c>
      <c r="C14212" s="5" t="s">
        <v>11</v>
      </c>
      <c r="D14212" s="5" t="s">
        <v>12</v>
      </c>
      <c r="E14212" s="5" t="s">
        <v>2272</v>
      </c>
    </row>
    <row r="14213" spans="1:5" x14ac:dyDescent="0.25">
      <c r="A14213" s="5">
        <f>14205</f>
      </c>
      <c r="B14213" s="5" t="s">
        <v>13188</v>
      </c>
      <c r="C14213" s="5" t="s">
        <v>11</v>
      </c>
      <c r="D14213" s="5" t="s">
        <v>12</v>
      </c>
      <c r="E14213" s="5" t="s">
        <v>2272</v>
      </c>
    </row>
    <row r="14214" spans="1:5" x14ac:dyDescent="0.25">
      <c r="A14214" s="5">
        <f>14206</f>
      </c>
      <c r="B14214" s="5" t="s">
        <v>13189</v>
      </c>
      <c r="C14214" s="5" t="s">
        <v>11</v>
      </c>
      <c r="D14214" s="5" t="s">
        <v>12</v>
      </c>
      <c r="E14214" s="5" t="s">
        <v>2272</v>
      </c>
    </row>
    <row r="14215" spans="1:5" x14ac:dyDescent="0.25">
      <c r="A14215" s="5">
        <f>14207</f>
      </c>
      <c r="B14215" s="5" t="s">
        <v>13190</v>
      </c>
      <c r="C14215" s="5" t="s">
        <v>11</v>
      </c>
      <c r="D14215" s="5" t="s">
        <v>12</v>
      </c>
      <c r="E14215" s="5" t="s">
        <v>2272</v>
      </c>
    </row>
    <row r="14216" spans="1:5" x14ac:dyDescent="0.25">
      <c r="A14216" s="5">
        <f>14208</f>
      </c>
      <c r="B14216" s="5" t="s">
        <v>13191</v>
      </c>
      <c r="C14216" s="5" t="s">
        <v>11</v>
      </c>
      <c r="D14216" s="5" t="s">
        <v>12</v>
      </c>
      <c r="E14216" s="5" t="s">
        <v>2272</v>
      </c>
    </row>
    <row r="14217" spans="1:5" x14ac:dyDescent="0.25">
      <c r="A14217" s="5">
        <f>14209</f>
      </c>
      <c r="B14217" s="5" t="s">
        <v>13192</v>
      </c>
      <c r="C14217" s="5" t="s">
        <v>11</v>
      </c>
      <c r="D14217" s="5" t="s">
        <v>12</v>
      </c>
      <c r="E14217" s="5" t="s">
        <v>2272</v>
      </c>
    </row>
    <row r="14218" spans="1:5" x14ac:dyDescent="0.25">
      <c r="A14218" s="5">
        <f>14210</f>
      </c>
      <c r="B14218" s="5" t="s">
        <v>13193</v>
      </c>
      <c r="C14218" s="5" t="s">
        <v>11</v>
      </c>
      <c r="D14218" s="5" t="s">
        <v>12</v>
      </c>
      <c r="E14218" s="5" t="s">
        <v>2272</v>
      </c>
    </row>
    <row r="14219" spans="1:5" x14ac:dyDescent="0.25">
      <c r="A14219" s="5">
        <f>14211</f>
      </c>
      <c r="B14219" s="5" t="s">
        <v>13194</v>
      </c>
      <c r="C14219" s="5" t="s">
        <v>11</v>
      </c>
      <c r="D14219" s="5" t="s">
        <v>12</v>
      </c>
      <c r="E14219" s="5" t="s">
        <v>2272</v>
      </c>
    </row>
    <row r="14220" spans="1:5" x14ac:dyDescent="0.25">
      <c r="A14220" s="5">
        <f>14212</f>
      </c>
      <c r="B14220" s="5" t="s">
        <v>13195</v>
      </c>
      <c r="C14220" s="5" t="s">
        <v>11</v>
      </c>
      <c r="D14220" s="5" t="s">
        <v>12</v>
      </c>
      <c r="E14220" s="5" t="s">
        <v>2272</v>
      </c>
    </row>
    <row r="14221" spans="1:5" x14ac:dyDescent="0.25">
      <c r="A14221" s="5">
        <f>14213</f>
      </c>
      <c r="B14221" s="5" t="s">
        <v>13196</v>
      </c>
      <c r="C14221" s="5" t="s">
        <v>11</v>
      </c>
      <c r="D14221" s="5" t="s">
        <v>12</v>
      </c>
      <c r="E14221" s="5" t="s">
        <v>2272</v>
      </c>
    </row>
    <row r="14222" spans="1:5" x14ac:dyDescent="0.25">
      <c r="A14222" s="5">
        <f>14214</f>
      </c>
      <c r="B14222" s="5" t="s">
        <v>13197</v>
      </c>
      <c r="C14222" s="5" t="s">
        <v>11</v>
      </c>
      <c r="D14222" s="5" t="s">
        <v>12</v>
      </c>
      <c r="E14222" s="5" t="s">
        <v>2272</v>
      </c>
    </row>
    <row r="14223" spans="1:5" x14ac:dyDescent="0.25">
      <c r="A14223" s="5">
        <f>14215</f>
      </c>
      <c r="B14223" s="5" t="s">
        <v>13198</v>
      </c>
      <c r="C14223" s="5" t="s">
        <v>11</v>
      </c>
      <c r="D14223" s="5" t="s">
        <v>12</v>
      </c>
      <c r="E14223" s="5" t="s">
        <v>2272</v>
      </c>
    </row>
    <row r="14224" spans="1:5" x14ac:dyDescent="0.25">
      <c r="A14224" s="5">
        <f>14216</f>
      </c>
      <c r="B14224" s="5" t="s">
        <v>13199</v>
      </c>
      <c r="C14224" s="5" t="s">
        <v>11</v>
      </c>
      <c r="D14224" s="5" t="s">
        <v>12</v>
      </c>
      <c r="E14224" s="5" t="s">
        <v>2272</v>
      </c>
    </row>
    <row r="14225" spans="1:5" x14ac:dyDescent="0.25">
      <c r="A14225" s="5">
        <f>14217</f>
      </c>
      <c r="B14225" s="5" t="s">
        <v>13200</v>
      </c>
      <c r="C14225" s="5" t="s">
        <v>11</v>
      </c>
      <c r="D14225" s="5" t="s">
        <v>12</v>
      </c>
      <c r="E14225" s="5" t="s">
        <v>2272</v>
      </c>
    </row>
    <row r="14226" spans="1:5" x14ac:dyDescent="0.25">
      <c r="A14226" s="5">
        <f>14218</f>
      </c>
      <c r="B14226" s="5" t="s">
        <v>13201</v>
      </c>
      <c r="C14226" s="5" t="s">
        <v>11</v>
      </c>
      <c r="D14226" s="5" t="s">
        <v>12</v>
      </c>
      <c r="E14226" s="5" t="s">
        <v>2272</v>
      </c>
    </row>
    <row r="14227" spans="1:5" x14ac:dyDescent="0.25">
      <c r="A14227" s="5">
        <f>14219</f>
      </c>
      <c r="B14227" s="5" t="s">
        <v>13202</v>
      </c>
      <c r="C14227" s="5" t="s">
        <v>11</v>
      </c>
      <c r="D14227" s="5" t="s">
        <v>12</v>
      </c>
      <c r="E14227" s="5" t="s">
        <v>2272</v>
      </c>
    </row>
    <row r="14228" spans="1:5" x14ac:dyDescent="0.25">
      <c r="A14228" s="5">
        <f>14220</f>
      </c>
      <c r="B14228" s="5" t="s">
        <v>13203</v>
      </c>
      <c r="C14228" s="5" t="s">
        <v>11</v>
      </c>
      <c r="D14228" s="5" t="s">
        <v>12</v>
      </c>
      <c r="E14228" s="5" t="s">
        <v>2272</v>
      </c>
    </row>
    <row r="14229" spans="1:5" x14ac:dyDescent="0.25">
      <c r="A14229" s="5">
        <f>14221</f>
      </c>
      <c r="B14229" s="5" t="s">
        <v>13204</v>
      </c>
      <c r="C14229" s="5" t="s">
        <v>11</v>
      </c>
      <c r="D14229" s="5" t="s">
        <v>12</v>
      </c>
      <c r="E14229" s="5" t="s">
        <v>2272</v>
      </c>
    </row>
    <row r="14230" spans="1:5" x14ac:dyDescent="0.25">
      <c r="A14230" s="5">
        <f>14222</f>
      </c>
      <c r="B14230" s="5" t="s">
        <v>13205</v>
      </c>
      <c r="C14230" s="5" t="s">
        <v>11</v>
      </c>
      <c r="D14230" s="5" t="s">
        <v>12</v>
      </c>
      <c r="E14230" s="5" t="s">
        <v>2272</v>
      </c>
    </row>
    <row r="14231" spans="1:5" x14ac:dyDescent="0.25">
      <c r="A14231" s="5">
        <f>14223</f>
      </c>
      <c r="B14231" s="5" t="s">
        <v>13206</v>
      </c>
      <c r="C14231" s="5" t="s">
        <v>11</v>
      </c>
      <c r="D14231" s="5" t="s">
        <v>12</v>
      </c>
      <c r="E14231" s="5" t="s">
        <v>2272</v>
      </c>
    </row>
    <row r="14232" spans="1:5" x14ac:dyDescent="0.25">
      <c r="A14232" s="5">
        <f>14224</f>
      </c>
      <c r="B14232" s="5" t="s">
        <v>13207</v>
      </c>
      <c r="C14232" s="5" t="s">
        <v>11</v>
      </c>
      <c r="D14232" s="5" t="s">
        <v>12</v>
      </c>
      <c r="E14232" s="5" t="s">
        <v>2272</v>
      </c>
    </row>
    <row r="14233" spans="1:5" x14ac:dyDescent="0.25">
      <c r="A14233" s="5">
        <f>14225</f>
      </c>
      <c r="B14233" s="5" t="s">
        <v>13208</v>
      </c>
      <c r="C14233" s="5" t="s">
        <v>11</v>
      </c>
      <c r="D14233" s="5" t="s">
        <v>12</v>
      </c>
      <c r="E14233" s="5" t="s">
        <v>2272</v>
      </c>
    </row>
    <row r="14234" spans="1:5" x14ac:dyDescent="0.25">
      <c r="A14234" s="5">
        <f>14226</f>
      </c>
      <c r="B14234" s="5" t="s">
        <v>13209</v>
      </c>
      <c r="C14234" s="5" t="s">
        <v>11</v>
      </c>
      <c r="D14234" s="5" t="s">
        <v>12</v>
      </c>
      <c r="E14234" s="5" t="s">
        <v>2272</v>
      </c>
    </row>
    <row r="14235" spans="1:5" x14ac:dyDescent="0.25">
      <c r="A14235" s="5">
        <f>14227</f>
      </c>
      <c r="B14235" s="5" t="s">
        <v>13210</v>
      </c>
      <c r="C14235" s="5" t="s">
        <v>11</v>
      </c>
      <c r="D14235" s="5" t="s">
        <v>12</v>
      </c>
      <c r="E14235" s="5" t="s">
        <v>2272</v>
      </c>
    </row>
    <row r="14236" spans="1:5" x14ac:dyDescent="0.25">
      <c r="A14236" s="5">
        <f>14228</f>
      </c>
      <c r="B14236" s="5" t="s">
        <v>13211</v>
      </c>
      <c r="C14236" s="5" t="s">
        <v>11</v>
      </c>
      <c r="D14236" s="5" t="s">
        <v>12</v>
      </c>
      <c r="E14236" s="5" t="s">
        <v>2272</v>
      </c>
    </row>
    <row r="14237" spans="1:5" x14ac:dyDescent="0.25">
      <c r="A14237" s="5">
        <f>14229</f>
      </c>
      <c r="B14237" s="5" t="s">
        <v>13212</v>
      </c>
      <c r="C14237" s="5" t="s">
        <v>11</v>
      </c>
      <c r="D14237" s="5" t="s">
        <v>12</v>
      </c>
      <c r="E14237" s="5" t="s">
        <v>2272</v>
      </c>
    </row>
    <row r="14238" spans="1:5" x14ac:dyDescent="0.25">
      <c r="A14238" s="5">
        <f>14230</f>
      </c>
      <c r="B14238" s="5" t="s">
        <v>13213</v>
      </c>
      <c r="C14238" s="5" t="s">
        <v>11</v>
      </c>
      <c r="D14238" s="5" t="s">
        <v>12</v>
      </c>
      <c r="E14238" s="5" t="s">
        <v>2272</v>
      </c>
    </row>
    <row r="14239" spans="1:5" x14ac:dyDescent="0.25">
      <c r="A14239" s="5">
        <f>14231</f>
      </c>
      <c r="B14239" s="5" t="s">
        <v>13214</v>
      </c>
      <c r="C14239" s="5" t="s">
        <v>11</v>
      </c>
      <c r="D14239" s="5" t="s">
        <v>12</v>
      </c>
      <c r="E14239" s="5" t="s">
        <v>2272</v>
      </c>
    </row>
    <row r="14240" spans="1:5" x14ac:dyDescent="0.25">
      <c r="A14240" s="5">
        <f>14232</f>
      </c>
      <c r="B14240" s="5" t="s">
        <v>13215</v>
      </c>
      <c r="C14240" s="5" t="s">
        <v>11</v>
      </c>
      <c r="D14240" s="5" t="s">
        <v>12</v>
      </c>
      <c r="E14240" s="5" t="s">
        <v>2272</v>
      </c>
    </row>
    <row r="14241" spans="1:5" x14ac:dyDescent="0.25">
      <c r="A14241" s="5">
        <f>14233</f>
      </c>
      <c r="B14241" s="5" t="s">
        <v>13216</v>
      </c>
      <c r="C14241" s="5" t="s">
        <v>11</v>
      </c>
      <c r="D14241" s="5" t="s">
        <v>12</v>
      </c>
      <c r="E14241" s="5" t="s">
        <v>2272</v>
      </c>
    </row>
    <row r="14242" spans="1:5" x14ac:dyDescent="0.25">
      <c r="A14242" s="5">
        <f>14234</f>
      </c>
      <c r="B14242" s="5" t="s">
        <v>13217</v>
      </c>
      <c r="C14242" s="5" t="s">
        <v>11</v>
      </c>
      <c r="D14242" s="5" t="s">
        <v>12</v>
      </c>
      <c r="E14242" s="5" t="s">
        <v>2272</v>
      </c>
    </row>
    <row r="14243" spans="1:5" x14ac:dyDescent="0.25">
      <c r="A14243" s="5">
        <f>14235</f>
      </c>
      <c r="B14243" s="5" t="s">
        <v>13218</v>
      </c>
      <c r="C14243" s="5" t="s">
        <v>11</v>
      </c>
      <c r="D14243" s="5" t="s">
        <v>12</v>
      </c>
      <c r="E14243" s="5" t="s">
        <v>2272</v>
      </c>
    </row>
    <row r="14244" spans="1:5" x14ac:dyDescent="0.25">
      <c r="A14244" s="5">
        <f>14236</f>
      </c>
      <c r="B14244" s="5" t="s">
        <v>13219</v>
      </c>
      <c r="C14244" s="5" t="s">
        <v>11</v>
      </c>
      <c r="D14244" s="5" t="s">
        <v>12</v>
      </c>
      <c r="E14244" s="5" t="s">
        <v>2272</v>
      </c>
    </row>
    <row r="14245" spans="1:5" x14ac:dyDescent="0.25">
      <c r="A14245" s="5">
        <f>14237</f>
      </c>
      <c r="B14245" s="5" t="s">
        <v>13220</v>
      </c>
      <c r="C14245" s="5" t="s">
        <v>11</v>
      </c>
      <c r="D14245" s="5" t="s">
        <v>12</v>
      </c>
      <c r="E14245" s="5" t="s">
        <v>2272</v>
      </c>
    </row>
    <row r="14246" spans="1:5" x14ac:dyDescent="0.25">
      <c r="A14246" s="5">
        <f>14238</f>
      </c>
      <c r="B14246" s="5" t="s">
        <v>13221</v>
      </c>
      <c r="C14246" s="5" t="s">
        <v>11</v>
      </c>
      <c r="D14246" s="5" t="s">
        <v>12</v>
      </c>
      <c r="E14246" s="5" t="s">
        <v>2272</v>
      </c>
    </row>
    <row r="14247" spans="1:5" x14ac:dyDescent="0.25">
      <c r="A14247" s="5">
        <f>14239</f>
      </c>
      <c r="B14247" s="5" t="s">
        <v>13222</v>
      </c>
      <c r="C14247" s="5" t="s">
        <v>11</v>
      </c>
      <c r="D14247" s="5" t="s">
        <v>12</v>
      </c>
      <c r="E14247" s="5" t="s">
        <v>2272</v>
      </c>
    </row>
    <row r="14248" spans="1:5" x14ac:dyDescent="0.25">
      <c r="A14248" s="5">
        <f>14240</f>
      </c>
      <c r="B14248" s="5" t="s">
        <v>13223</v>
      </c>
      <c r="C14248" s="5" t="s">
        <v>11</v>
      </c>
      <c r="D14248" s="5" t="s">
        <v>12</v>
      </c>
      <c r="E14248" s="5" t="s">
        <v>2272</v>
      </c>
    </row>
    <row r="14249" spans="1:5" x14ac:dyDescent="0.25">
      <c r="A14249" s="5">
        <f>14241</f>
      </c>
      <c r="B14249" s="5" t="s">
        <v>13224</v>
      </c>
      <c r="C14249" s="5" t="s">
        <v>11</v>
      </c>
      <c r="D14249" s="5" t="s">
        <v>12</v>
      </c>
      <c r="E14249" s="5" t="s">
        <v>2272</v>
      </c>
    </row>
    <row r="14250" spans="1:5" x14ac:dyDescent="0.25">
      <c r="A14250" s="5">
        <f>14242</f>
      </c>
      <c r="B14250" s="5" t="s">
        <v>13225</v>
      </c>
      <c r="C14250" s="5" t="s">
        <v>11</v>
      </c>
      <c r="D14250" s="5" t="s">
        <v>12</v>
      </c>
      <c r="E14250" s="5" t="s">
        <v>2272</v>
      </c>
    </row>
    <row r="14251" spans="1:5" x14ac:dyDescent="0.25">
      <c r="A14251" s="5">
        <f>14243</f>
      </c>
      <c r="B14251" s="5" t="s">
        <v>13226</v>
      </c>
      <c r="C14251" s="5" t="s">
        <v>11</v>
      </c>
      <c r="D14251" s="5" t="s">
        <v>12</v>
      </c>
      <c r="E14251" s="5" t="s">
        <v>2272</v>
      </c>
    </row>
    <row r="14252" spans="1:5" x14ac:dyDescent="0.25">
      <c r="A14252" s="5">
        <f>14244</f>
      </c>
      <c r="B14252" s="5" t="s">
        <v>13227</v>
      </c>
      <c r="C14252" s="5" t="s">
        <v>11</v>
      </c>
      <c r="D14252" s="5" t="s">
        <v>12</v>
      </c>
      <c r="E14252" s="5" t="s">
        <v>2272</v>
      </c>
    </row>
    <row r="14253" spans="1:5" x14ac:dyDescent="0.25">
      <c r="A14253" s="5">
        <f>14245</f>
      </c>
      <c r="B14253" s="5" t="s">
        <v>13228</v>
      </c>
      <c r="C14253" s="5" t="s">
        <v>11</v>
      </c>
      <c r="D14253" s="5" t="s">
        <v>12</v>
      </c>
      <c r="E14253" s="5" t="s">
        <v>2272</v>
      </c>
    </row>
    <row r="14254" spans="1:5" x14ac:dyDescent="0.25">
      <c r="A14254" s="5">
        <f>14246</f>
      </c>
      <c r="B14254" s="5" t="s">
        <v>13229</v>
      </c>
      <c r="C14254" s="5" t="s">
        <v>11</v>
      </c>
      <c r="D14254" s="5" t="s">
        <v>12</v>
      </c>
      <c r="E14254" s="5" t="s">
        <v>2272</v>
      </c>
    </row>
    <row r="14255" spans="1:5" x14ac:dyDescent="0.25">
      <c r="A14255" s="5">
        <f>14247</f>
      </c>
      <c r="B14255" s="5" t="s">
        <v>13230</v>
      </c>
      <c r="C14255" s="5" t="s">
        <v>11</v>
      </c>
      <c r="D14255" s="5" t="s">
        <v>12</v>
      </c>
      <c r="E14255" s="5" t="s">
        <v>2272</v>
      </c>
    </row>
    <row r="14256" spans="1:5" x14ac:dyDescent="0.25">
      <c r="A14256" s="5">
        <f>14248</f>
      </c>
      <c r="B14256" s="5" t="s">
        <v>13231</v>
      </c>
      <c r="C14256" s="5" t="s">
        <v>11</v>
      </c>
      <c r="D14256" s="5" t="s">
        <v>12</v>
      </c>
      <c r="E14256" s="5" t="s">
        <v>2272</v>
      </c>
    </row>
    <row r="14257" spans="1:5" x14ac:dyDescent="0.25">
      <c r="A14257" s="5">
        <f>14249</f>
      </c>
      <c r="B14257" s="5" t="s">
        <v>13232</v>
      </c>
      <c r="C14257" s="5" t="s">
        <v>11</v>
      </c>
      <c r="D14257" s="5" t="s">
        <v>12</v>
      </c>
      <c r="E14257" s="5" t="s">
        <v>2272</v>
      </c>
    </row>
    <row r="14258" spans="1:5" x14ac:dyDescent="0.25">
      <c r="A14258" s="5">
        <f>14250</f>
      </c>
      <c r="B14258" s="5" t="s">
        <v>13233</v>
      </c>
      <c r="C14258" s="5" t="s">
        <v>11</v>
      </c>
      <c r="D14258" s="5" t="s">
        <v>12</v>
      </c>
      <c r="E14258" s="5" t="s">
        <v>2272</v>
      </c>
    </row>
    <row r="14259" spans="1:5" x14ac:dyDescent="0.25">
      <c r="A14259" s="5">
        <f>14251</f>
      </c>
      <c r="B14259" s="5" t="s">
        <v>13234</v>
      </c>
      <c r="C14259" s="5" t="s">
        <v>11</v>
      </c>
      <c r="D14259" s="5" t="s">
        <v>12</v>
      </c>
      <c r="E14259" s="5" t="s">
        <v>2272</v>
      </c>
    </row>
    <row r="14260" spans="1:5" x14ac:dyDescent="0.25">
      <c r="A14260" s="5">
        <f>14252</f>
      </c>
      <c r="B14260" s="5" t="s">
        <v>13235</v>
      </c>
      <c r="C14260" s="5" t="s">
        <v>11</v>
      </c>
      <c r="D14260" s="5" t="s">
        <v>12</v>
      </c>
      <c r="E14260" s="5" t="s">
        <v>2272</v>
      </c>
    </row>
    <row r="14261" spans="1:5" x14ac:dyDescent="0.25">
      <c r="A14261" s="5">
        <f>14253</f>
      </c>
      <c r="B14261" s="5" t="s">
        <v>13236</v>
      </c>
      <c r="C14261" s="5" t="s">
        <v>11</v>
      </c>
      <c r="D14261" s="5" t="s">
        <v>12</v>
      </c>
      <c r="E14261" s="5" t="s">
        <v>2272</v>
      </c>
    </row>
    <row r="14262" spans="1:5" x14ac:dyDescent="0.25">
      <c r="A14262" s="5">
        <f>14254</f>
      </c>
      <c r="B14262" s="5" t="s">
        <v>13237</v>
      </c>
      <c r="C14262" s="5" t="s">
        <v>11</v>
      </c>
      <c r="D14262" s="5" t="s">
        <v>12</v>
      </c>
      <c r="E14262" s="5" t="s">
        <v>2272</v>
      </c>
    </row>
    <row r="14263" spans="1:5" x14ac:dyDescent="0.25">
      <c r="A14263" s="5">
        <f>14255</f>
      </c>
      <c r="B14263" s="5" t="s">
        <v>13238</v>
      </c>
      <c r="C14263" s="5" t="s">
        <v>11</v>
      </c>
      <c r="D14263" s="5" t="s">
        <v>12</v>
      </c>
      <c r="E14263" s="5" t="s">
        <v>2272</v>
      </c>
    </row>
    <row r="14264" spans="1:5" x14ac:dyDescent="0.25">
      <c r="A14264" s="5">
        <f>14256</f>
      </c>
      <c r="B14264" s="5" t="s">
        <v>13239</v>
      </c>
      <c r="C14264" s="5" t="s">
        <v>11</v>
      </c>
      <c r="D14264" s="5" t="s">
        <v>12</v>
      </c>
      <c r="E14264" s="5" t="s">
        <v>2272</v>
      </c>
    </row>
    <row r="14265" spans="1:5" x14ac:dyDescent="0.25">
      <c r="A14265" s="5">
        <f>14257</f>
      </c>
      <c r="B14265" s="5" t="s">
        <v>13240</v>
      </c>
      <c r="C14265" s="5" t="s">
        <v>11</v>
      </c>
      <c r="D14265" s="5" t="s">
        <v>12</v>
      </c>
      <c r="E14265" s="5" t="s">
        <v>2272</v>
      </c>
    </row>
    <row r="14266" spans="1:5" x14ac:dyDescent="0.25">
      <c r="A14266" s="5">
        <f>14258</f>
      </c>
      <c r="B14266" s="5" t="s">
        <v>13241</v>
      </c>
      <c r="C14266" s="5" t="s">
        <v>11</v>
      </c>
      <c r="D14266" s="5" t="s">
        <v>12</v>
      </c>
      <c r="E14266" s="5" t="s">
        <v>2272</v>
      </c>
    </row>
    <row r="14267" spans="1:5" x14ac:dyDescent="0.25">
      <c r="A14267" s="5">
        <f>14259</f>
      </c>
      <c r="B14267" s="5" t="s">
        <v>13242</v>
      </c>
      <c r="C14267" s="5" t="s">
        <v>11</v>
      </c>
      <c r="D14267" s="5" t="s">
        <v>12</v>
      </c>
      <c r="E14267" s="5" t="s">
        <v>2272</v>
      </c>
    </row>
    <row r="14268" spans="1:5" x14ac:dyDescent="0.25">
      <c r="A14268" s="5">
        <f>14260</f>
      </c>
      <c r="B14268" s="5" t="s">
        <v>13243</v>
      </c>
      <c r="C14268" s="5" t="s">
        <v>11</v>
      </c>
      <c r="D14268" s="5" t="s">
        <v>12</v>
      </c>
      <c r="E14268" s="5" t="s">
        <v>2272</v>
      </c>
    </row>
    <row r="14269" spans="1:5" x14ac:dyDescent="0.25">
      <c r="A14269" s="5">
        <f>14261</f>
      </c>
      <c r="B14269" s="5" t="s">
        <v>13244</v>
      </c>
      <c r="C14269" s="5" t="s">
        <v>11</v>
      </c>
      <c r="D14269" s="5" t="s">
        <v>12</v>
      </c>
      <c r="E14269" s="5" t="s">
        <v>2272</v>
      </c>
    </row>
    <row r="14270" spans="1:5" x14ac:dyDescent="0.25">
      <c r="A14270" s="5">
        <f>14262</f>
      </c>
      <c r="B14270" s="5" t="s">
        <v>13245</v>
      </c>
      <c r="C14270" s="5" t="s">
        <v>11</v>
      </c>
      <c r="D14270" s="5" t="s">
        <v>12</v>
      </c>
      <c r="E14270" s="5" t="s">
        <v>2272</v>
      </c>
    </row>
    <row r="14271" spans="1:5" x14ac:dyDescent="0.25">
      <c r="A14271" s="5">
        <f>14263</f>
      </c>
      <c r="B14271" s="5" t="s">
        <v>13246</v>
      </c>
      <c r="C14271" s="5" t="s">
        <v>11</v>
      </c>
      <c r="D14271" s="5" t="s">
        <v>12</v>
      </c>
      <c r="E14271" s="5" t="s">
        <v>2272</v>
      </c>
    </row>
    <row r="14272" spans="1:5" x14ac:dyDescent="0.25">
      <c r="A14272" s="5">
        <f>14264</f>
      </c>
      <c r="B14272" s="5" t="s">
        <v>13247</v>
      </c>
      <c r="C14272" s="5" t="s">
        <v>11</v>
      </c>
      <c r="D14272" s="5" t="s">
        <v>12</v>
      </c>
      <c r="E14272" s="5" t="s">
        <v>2272</v>
      </c>
    </row>
    <row r="14273" spans="1:5" x14ac:dyDescent="0.25">
      <c r="A14273" s="5">
        <f>14265</f>
      </c>
      <c r="B14273" s="5" t="s">
        <v>13248</v>
      </c>
      <c r="C14273" s="5" t="s">
        <v>11</v>
      </c>
      <c r="D14273" s="5" t="s">
        <v>12</v>
      </c>
      <c r="E14273" s="5" t="s">
        <v>2272</v>
      </c>
    </row>
    <row r="14274" spans="1:5" x14ac:dyDescent="0.25">
      <c r="A14274" s="5">
        <f>14266</f>
      </c>
      <c r="B14274" s="5" t="s">
        <v>13249</v>
      </c>
      <c r="C14274" s="5" t="s">
        <v>11</v>
      </c>
      <c r="D14274" s="5" t="s">
        <v>12</v>
      </c>
      <c r="E14274" s="5" t="s">
        <v>2272</v>
      </c>
    </row>
    <row r="14275" spans="1:5" x14ac:dyDescent="0.25">
      <c r="A14275" s="5">
        <f>14267</f>
      </c>
      <c r="B14275" s="5" t="s">
        <v>13250</v>
      </c>
      <c r="C14275" s="5" t="s">
        <v>11</v>
      </c>
      <c r="D14275" s="5" t="s">
        <v>12</v>
      </c>
      <c r="E14275" s="5" t="s">
        <v>2272</v>
      </c>
    </row>
    <row r="14276" spans="1:5" x14ac:dyDescent="0.25">
      <c r="A14276" s="5">
        <f>14268</f>
      </c>
      <c r="B14276" s="5" t="s">
        <v>13251</v>
      </c>
      <c r="C14276" s="5" t="s">
        <v>11</v>
      </c>
      <c r="D14276" s="5" t="s">
        <v>12</v>
      </c>
      <c r="E14276" s="5" t="s">
        <v>2272</v>
      </c>
    </row>
    <row r="14277" spans="1:5" x14ac:dyDescent="0.25">
      <c r="A14277" s="5">
        <f>14269</f>
      </c>
      <c r="B14277" s="5" t="s">
        <v>13252</v>
      </c>
      <c r="C14277" s="5" t="s">
        <v>11</v>
      </c>
      <c r="D14277" s="5" t="s">
        <v>12</v>
      </c>
      <c r="E14277" s="5" t="s">
        <v>2272</v>
      </c>
    </row>
    <row r="14278" spans="1:5" x14ac:dyDescent="0.25">
      <c r="A14278" s="5">
        <f>14270</f>
      </c>
      <c r="B14278" s="5" t="s">
        <v>13253</v>
      </c>
      <c r="C14278" s="5" t="s">
        <v>11</v>
      </c>
      <c r="D14278" s="5" t="s">
        <v>12</v>
      </c>
      <c r="E14278" s="5" t="s">
        <v>2272</v>
      </c>
    </row>
    <row r="14279" spans="1:5" x14ac:dyDescent="0.25">
      <c r="A14279" s="5">
        <f>14271</f>
      </c>
      <c r="B14279" s="5" t="s">
        <v>13254</v>
      </c>
      <c r="C14279" s="5" t="s">
        <v>11</v>
      </c>
      <c r="D14279" s="5" t="s">
        <v>12</v>
      </c>
      <c r="E14279" s="5" t="s">
        <v>2272</v>
      </c>
    </row>
    <row r="14280" spans="1:5" x14ac:dyDescent="0.25">
      <c r="A14280" s="5">
        <f>14272</f>
      </c>
      <c r="B14280" s="5" t="s">
        <v>13255</v>
      </c>
      <c r="C14280" s="5" t="s">
        <v>11</v>
      </c>
      <c r="D14280" s="5" t="s">
        <v>12</v>
      </c>
      <c r="E14280" s="5" t="s">
        <v>2272</v>
      </c>
    </row>
    <row r="14281" spans="1:5" x14ac:dyDescent="0.25">
      <c r="A14281" s="5">
        <f>14273</f>
      </c>
      <c r="B14281" s="5" t="s">
        <v>13256</v>
      </c>
      <c r="C14281" s="5" t="s">
        <v>11</v>
      </c>
      <c r="D14281" s="5" t="s">
        <v>12</v>
      </c>
      <c r="E14281" s="5" t="s">
        <v>2272</v>
      </c>
    </row>
    <row r="14282" spans="1:5" x14ac:dyDescent="0.25">
      <c r="A14282" s="5">
        <f>14274</f>
      </c>
      <c r="B14282" s="5" t="s">
        <v>13257</v>
      </c>
      <c r="C14282" s="5" t="s">
        <v>11</v>
      </c>
      <c r="D14282" s="5" t="s">
        <v>12</v>
      </c>
      <c r="E14282" s="5" t="s">
        <v>2272</v>
      </c>
    </row>
    <row r="14283" spans="1:5" x14ac:dyDescent="0.25">
      <c r="A14283" s="5">
        <f>14275</f>
      </c>
      <c r="B14283" s="5" t="s">
        <v>13258</v>
      </c>
      <c r="C14283" s="5" t="s">
        <v>11</v>
      </c>
      <c r="D14283" s="5" t="s">
        <v>12</v>
      </c>
      <c r="E14283" s="5" t="s">
        <v>2272</v>
      </c>
    </row>
    <row r="14284" spans="1:5" x14ac:dyDescent="0.25">
      <c r="A14284" s="5">
        <f>14276</f>
      </c>
      <c r="B14284" s="5" t="s">
        <v>13259</v>
      </c>
      <c r="C14284" s="5" t="s">
        <v>11</v>
      </c>
      <c r="D14284" s="5" t="s">
        <v>12</v>
      </c>
      <c r="E14284" s="5" t="s">
        <v>2272</v>
      </c>
    </row>
    <row r="14285" spans="1:5" x14ac:dyDescent="0.25">
      <c r="A14285" s="5">
        <f>14277</f>
      </c>
      <c r="B14285" s="5" t="s">
        <v>13260</v>
      </c>
      <c r="C14285" s="5" t="s">
        <v>11</v>
      </c>
      <c r="D14285" s="5" t="s">
        <v>12</v>
      </c>
      <c r="E14285" s="5" t="s">
        <v>2272</v>
      </c>
    </row>
    <row r="14286" spans="1:5" x14ac:dyDescent="0.25">
      <c r="A14286" s="5">
        <f>14278</f>
      </c>
      <c r="B14286" s="5" t="s">
        <v>13261</v>
      </c>
      <c r="C14286" s="5" t="s">
        <v>11</v>
      </c>
      <c r="D14286" s="5" t="s">
        <v>12</v>
      </c>
      <c r="E14286" s="5" t="s">
        <v>2272</v>
      </c>
    </row>
    <row r="14287" spans="1:5" x14ac:dyDescent="0.25">
      <c r="A14287" s="5">
        <f>14279</f>
      </c>
      <c r="B14287" s="5" t="s">
        <v>13262</v>
      </c>
      <c r="C14287" s="5" t="s">
        <v>11</v>
      </c>
      <c r="D14287" s="5" t="s">
        <v>12</v>
      </c>
      <c r="E14287" s="5" t="s">
        <v>2272</v>
      </c>
    </row>
    <row r="14288" spans="1:5" x14ac:dyDescent="0.25">
      <c r="A14288" s="5">
        <f>14280</f>
      </c>
      <c r="B14288" s="5" t="s">
        <v>13263</v>
      </c>
      <c r="C14288" s="5" t="s">
        <v>11</v>
      </c>
      <c r="D14288" s="5" t="s">
        <v>12</v>
      </c>
      <c r="E14288" s="5" t="s">
        <v>2272</v>
      </c>
    </row>
    <row r="14289" spans="1:5" x14ac:dyDescent="0.25">
      <c r="A14289" s="5">
        <f>14281</f>
      </c>
      <c r="B14289" s="5" t="s">
        <v>13264</v>
      </c>
      <c r="C14289" s="5" t="s">
        <v>11</v>
      </c>
      <c r="D14289" s="5" t="s">
        <v>12</v>
      </c>
      <c r="E14289" s="5" t="s">
        <v>2272</v>
      </c>
    </row>
    <row r="14290" spans="1:5" x14ac:dyDescent="0.25">
      <c r="A14290" s="5">
        <f>14282</f>
      </c>
      <c r="B14290" s="5" t="s">
        <v>13265</v>
      </c>
      <c r="C14290" s="5" t="s">
        <v>11</v>
      </c>
      <c r="D14290" s="5" t="s">
        <v>12</v>
      </c>
      <c r="E14290" s="5" t="s">
        <v>2272</v>
      </c>
    </row>
    <row r="14291" spans="1:5" x14ac:dyDescent="0.25">
      <c r="A14291" s="5">
        <f>14283</f>
      </c>
      <c r="B14291" s="5" t="s">
        <v>13266</v>
      </c>
      <c r="C14291" s="5" t="s">
        <v>11</v>
      </c>
      <c r="D14291" s="5" t="s">
        <v>12</v>
      </c>
      <c r="E14291" s="5" t="s">
        <v>2272</v>
      </c>
    </row>
    <row r="14292" spans="1:5" x14ac:dyDescent="0.25">
      <c r="A14292" s="5">
        <f>14284</f>
      </c>
      <c r="B14292" s="5" t="s">
        <v>13267</v>
      </c>
      <c r="C14292" s="5" t="s">
        <v>11</v>
      </c>
      <c r="D14292" s="5" t="s">
        <v>12</v>
      </c>
      <c r="E14292" s="5" t="s">
        <v>2272</v>
      </c>
    </row>
    <row r="14293" spans="1:5" x14ac:dyDescent="0.25">
      <c r="A14293" s="5">
        <f>14285</f>
      </c>
      <c r="B14293" s="5" t="s">
        <v>13268</v>
      </c>
      <c r="C14293" s="5" t="s">
        <v>11</v>
      </c>
      <c r="D14293" s="5" t="s">
        <v>12</v>
      </c>
      <c r="E14293" s="5" t="s">
        <v>2272</v>
      </c>
    </row>
    <row r="14294" spans="1:5" x14ac:dyDescent="0.25">
      <c r="A14294" s="5">
        <f>14286</f>
      </c>
      <c r="B14294" s="5" t="s">
        <v>13269</v>
      </c>
      <c r="C14294" s="5" t="s">
        <v>11</v>
      </c>
      <c r="D14294" s="5" t="s">
        <v>12</v>
      </c>
      <c r="E14294" s="5" t="s">
        <v>2272</v>
      </c>
    </row>
    <row r="14295" spans="1:5" x14ac:dyDescent="0.25">
      <c r="A14295" s="5">
        <f>14287</f>
      </c>
      <c r="B14295" s="5" t="s">
        <v>13270</v>
      </c>
      <c r="C14295" s="5" t="s">
        <v>11</v>
      </c>
      <c r="D14295" s="5" t="s">
        <v>12</v>
      </c>
      <c r="E14295" s="5" t="s">
        <v>2272</v>
      </c>
    </row>
    <row r="14296" spans="1:5" x14ac:dyDescent="0.25">
      <c r="A14296" s="5">
        <f>14288</f>
      </c>
      <c r="B14296" s="5" t="s">
        <v>13271</v>
      </c>
      <c r="C14296" s="5" t="s">
        <v>11</v>
      </c>
      <c r="D14296" s="5" t="s">
        <v>12</v>
      </c>
      <c r="E14296" s="5" t="s">
        <v>2272</v>
      </c>
    </row>
    <row r="14297" spans="1:5" x14ac:dyDescent="0.25">
      <c r="A14297" s="5">
        <f>14289</f>
      </c>
      <c r="B14297" s="5" t="s">
        <v>13272</v>
      </c>
      <c r="C14297" s="5" t="s">
        <v>11</v>
      </c>
      <c r="D14297" s="5" t="s">
        <v>12</v>
      </c>
      <c r="E14297" s="5" t="s">
        <v>2272</v>
      </c>
    </row>
    <row r="14298" spans="1:5" x14ac:dyDescent="0.25">
      <c r="A14298" s="5">
        <f>14290</f>
      </c>
      <c r="B14298" s="5" t="s">
        <v>13273</v>
      </c>
      <c r="C14298" s="5" t="s">
        <v>11</v>
      </c>
      <c r="D14298" s="5" t="s">
        <v>12</v>
      </c>
      <c r="E14298" s="5" t="s">
        <v>2272</v>
      </c>
    </row>
    <row r="14299" spans="1:5" x14ac:dyDescent="0.25">
      <c r="A14299" s="5">
        <f>14291</f>
      </c>
      <c r="B14299" s="5" t="s">
        <v>13274</v>
      </c>
      <c r="C14299" s="5" t="s">
        <v>11</v>
      </c>
      <c r="D14299" s="5" t="s">
        <v>12</v>
      </c>
      <c r="E14299" s="5" t="s">
        <v>2272</v>
      </c>
    </row>
    <row r="14300" spans="1:5" x14ac:dyDescent="0.25">
      <c r="A14300" s="5">
        <f>14292</f>
      </c>
      <c r="B14300" s="5" t="s">
        <v>13275</v>
      </c>
      <c r="C14300" s="5" t="s">
        <v>11</v>
      </c>
      <c r="D14300" s="5" t="s">
        <v>12</v>
      </c>
      <c r="E14300" s="5" t="s">
        <v>2272</v>
      </c>
    </row>
    <row r="14301" spans="1:5" x14ac:dyDescent="0.25">
      <c r="A14301" s="5">
        <f>14293</f>
      </c>
      <c r="B14301" s="5" t="s">
        <v>13276</v>
      </c>
      <c r="C14301" s="5" t="s">
        <v>11</v>
      </c>
      <c r="D14301" s="5" t="s">
        <v>12</v>
      </c>
      <c r="E14301" s="5" t="s">
        <v>2272</v>
      </c>
    </row>
    <row r="14302" spans="1:5" x14ac:dyDescent="0.25">
      <c r="A14302" s="5">
        <f>14294</f>
      </c>
      <c r="B14302" s="5" t="s">
        <v>13277</v>
      </c>
      <c r="C14302" s="5" t="s">
        <v>11</v>
      </c>
      <c r="D14302" s="5" t="s">
        <v>12</v>
      </c>
      <c r="E14302" s="5" t="s">
        <v>2272</v>
      </c>
    </row>
    <row r="14303" spans="1:5" x14ac:dyDescent="0.25">
      <c r="A14303" s="5">
        <f>14295</f>
      </c>
      <c r="B14303" s="5" t="s">
        <v>13278</v>
      </c>
      <c r="C14303" s="5" t="s">
        <v>11</v>
      </c>
      <c r="D14303" s="5" t="s">
        <v>12</v>
      </c>
      <c r="E14303" s="5" t="s">
        <v>2272</v>
      </c>
    </row>
    <row r="14304" spans="1:5" x14ac:dyDescent="0.25">
      <c r="A14304" s="5">
        <f>14296</f>
      </c>
      <c r="B14304" s="5" t="s">
        <v>13279</v>
      </c>
      <c r="C14304" s="5" t="s">
        <v>11</v>
      </c>
      <c r="D14304" s="5" t="s">
        <v>12</v>
      </c>
      <c r="E14304" s="5" t="s">
        <v>2272</v>
      </c>
    </row>
    <row r="14305" spans="1:5" x14ac:dyDescent="0.25">
      <c r="A14305" s="5">
        <f>14297</f>
      </c>
      <c r="B14305" s="5" t="s">
        <v>13280</v>
      </c>
      <c r="C14305" s="5" t="s">
        <v>11</v>
      </c>
      <c r="D14305" s="5" t="s">
        <v>12</v>
      </c>
      <c r="E14305" s="5" t="s">
        <v>2272</v>
      </c>
    </row>
    <row r="14306" spans="1:5" x14ac:dyDescent="0.25">
      <c r="A14306" s="5">
        <f>14298</f>
      </c>
      <c r="B14306" s="5" t="s">
        <v>13281</v>
      </c>
      <c r="C14306" s="5" t="s">
        <v>11</v>
      </c>
      <c r="D14306" s="5" t="s">
        <v>12</v>
      </c>
      <c r="E14306" s="5" t="s">
        <v>2272</v>
      </c>
    </row>
    <row r="14307" spans="1:5" x14ac:dyDescent="0.25">
      <c r="A14307" s="5">
        <f>14299</f>
      </c>
      <c r="B14307" s="5" t="s">
        <v>13282</v>
      </c>
      <c r="C14307" s="5" t="s">
        <v>11</v>
      </c>
      <c r="D14307" s="5" t="s">
        <v>12</v>
      </c>
      <c r="E14307" s="5" t="s">
        <v>2272</v>
      </c>
    </row>
    <row r="14308" spans="1:5" x14ac:dyDescent="0.25">
      <c r="A14308" s="5">
        <f>14300</f>
      </c>
      <c r="B14308" s="5" t="s">
        <v>13283</v>
      </c>
      <c r="C14308" s="5" t="s">
        <v>11</v>
      </c>
      <c r="D14308" s="5" t="s">
        <v>12</v>
      </c>
      <c r="E14308" s="5" t="s">
        <v>2272</v>
      </c>
    </row>
    <row r="14309" spans="1:5" x14ac:dyDescent="0.25">
      <c r="A14309" s="5">
        <f>14301</f>
      </c>
      <c r="B14309" s="5" t="s">
        <v>13284</v>
      </c>
      <c r="C14309" s="5" t="s">
        <v>11</v>
      </c>
      <c r="D14309" s="5" t="s">
        <v>12</v>
      </c>
      <c r="E14309" s="5" t="s">
        <v>2272</v>
      </c>
    </row>
    <row r="14310" spans="1:5" x14ac:dyDescent="0.25">
      <c r="A14310" s="5">
        <f>14302</f>
      </c>
      <c r="B14310" s="5" t="s">
        <v>13285</v>
      </c>
      <c r="C14310" s="5" t="s">
        <v>11</v>
      </c>
      <c r="D14310" s="5" t="s">
        <v>12</v>
      </c>
      <c r="E14310" s="5" t="s">
        <v>2272</v>
      </c>
    </row>
    <row r="14311" spans="1:5" x14ac:dyDescent="0.25">
      <c r="A14311" s="5">
        <f>14303</f>
      </c>
      <c r="B14311" s="5" t="s">
        <v>13286</v>
      </c>
      <c r="C14311" s="5" t="s">
        <v>11</v>
      </c>
      <c r="D14311" s="5" t="s">
        <v>12</v>
      </c>
      <c r="E14311" s="5" t="s">
        <v>2272</v>
      </c>
    </row>
    <row r="14312" spans="1:5" x14ac:dyDescent="0.25">
      <c r="A14312" s="5">
        <f>14304</f>
      </c>
      <c r="B14312" s="5" t="s">
        <v>13287</v>
      </c>
      <c r="C14312" s="5" t="s">
        <v>11</v>
      </c>
      <c r="D14312" s="5" t="s">
        <v>12</v>
      </c>
      <c r="E14312" s="5" t="s">
        <v>2272</v>
      </c>
    </row>
    <row r="14313" spans="1:5" x14ac:dyDescent="0.25">
      <c r="A14313" s="5">
        <f>14305</f>
      </c>
      <c r="B14313" s="5" t="s">
        <v>13288</v>
      </c>
      <c r="C14313" s="5" t="s">
        <v>11</v>
      </c>
      <c r="D14313" s="5" t="s">
        <v>12</v>
      </c>
      <c r="E14313" s="5" t="s">
        <v>2272</v>
      </c>
    </row>
    <row r="14314" spans="1:5" x14ac:dyDescent="0.25">
      <c r="A14314" s="5">
        <f>14306</f>
      </c>
      <c r="B14314" s="5" t="s">
        <v>13289</v>
      </c>
      <c r="C14314" s="5" t="s">
        <v>11</v>
      </c>
      <c r="D14314" s="5" t="s">
        <v>12</v>
      </c>
      <c r="E14314" s="5" t="s">
        <v>2272</v>
      </c>
    </row>
    <row r="14315" spans="1:5" x14ac:dyDescent="0.25">
      <c r="A14315" s="5">
        <f>14307</f>
      </c>
      <c r="B14315" s="5" t="s">
        <v>13290</v>
      </c>
      <c r="C14315" s="5" t="s">
        <v>11</v>
      </c>
      <c r="D14315" s="5" t="s">
        <v>12</v>
      </c>
      <c r="E14315" s="5" t="s">
        <v>2272</v>
      </c>
    </row>
    <row r="14316" spans="1:5" x14ac:dyDescent="0.25">
      <c r="A14316" s="5">
        <f>14308</f>
      </c>
      <c r="B14316" s="5" t="s">
        <v>13291</v>
      </c>
      <c r="C14316" s="5" t="s">
        <v>11</v>
      </c>
      <c r="D14316" s="5" t="s">
        <v>12</v>
      </c>
      <c r="E14316" s="5" t="s">
        <v>2272</v>
      </c>
    </row>
    <row r="14317" spans="1:5" x14ac:dyDescent="0.25">
      <c r="A14317" s="5">
        <f>14309</f>
      </c>
      <c r="B14317" s="5" t="s">
        <v>13292</v>
      </c>
      <c r="C14317" s="5" t="s">
        <v>11</v>
      </c>
      <c r="D14317" s="5" t="s">
        <v>12</v>
      </c>
      <c r="E14317" s="5" t="s">
        <v>2272</v>
      </c>
    </row>
    <row r="14318" spans="1:5" x14ac:dyDescent="0.25">
      <c r="A14318" s="5">
        <f>14310</f>
      </c>
      <c r="B14318" s="5" t="s">
        <v>13293</v>
      </c>
      <c r="C14318" s="5" t="s">
        <v>11</v>
      </c>
      <c r="D14318" s="5" t="s">
        <v>12</v>
      </c>
      <c r="E14318" s="5" t="s">
        <v>2272</v>
      </c>
    </row>
    <row r="14319" spans="1:5" x14ac:dyDescent="0.25">
      <c r="A14319" s="5">
        <f>14311</f>
      </c>
      <c r="B14319" s="5" t="s">
        <v>13294</v>
      </c>
      <c r="C14319" s="5" t="s">
        <v>11</v>
      </c>
      <c r="D14319" s="5" t="s">
        <v>12</v>
      </c>
      <c r="E14319" s="5" t="s">
        <v>2272</v>
      </c>
    </row>
    <row r="14320" spans="1:5" x14ac:dyDescent="0.25">
      <c r="A14320" s="5">
        <f>14312</f>
      </c>
      <c r="B14320" s="5" t="s">
        <v>13295</v>
      </c>
      <c r="C14320" s="5" t="s">
        <v>11</v>
      </c>
      <c r="D14320" s="5" t="s">
        <v>12</v>
      </c>
      <c r="E14320" s="5" t="s">
        <v>2272</v>
      </c>
    </row>
    <row r="14321" spans="1:5" x14ac:dyDescent="0.25">
      <c r="A14321" s="5">
        <f>14313</f>
      </c>
      <c r="B14321" s="5" t="s">
        <v>13296</v>
      </c>
      <c r="C14321" s="5" t="s">
        <v>11</v>
      </c>
      <c r="D14321" s="5" t="s">
        <v>12</v>
      </c>
      <c r="E14321" s="5" t="s">
        <v>2272</v>
      </c>
    </row>
    <row r="14322" spans="1:5" x14ac:dyDescent="0.25">
      <c r="A14322" s="5">
        <f>14314</f>
      </c>
      <c r="B14322" s="5" t="s">
        <v>13297</v>
      </c>
      <c r="C14322" s="5" t="s">
        <v>11</v>
      </c>
      <c r="D14322" s="5" t="s">
        <v>12</v>
      </c>
      <c r="E14322" s="5" t="s">
        <v>2272</v>
      </c>
    </row>
    <row r="14323" spans="1:5" x14ac:dyDescent="0.25">
      <c r="A14323" s="5">
        <f>14315</f>
      </c>
      <c r="B14323" s="5" t="s">
        <v>13298</v>
      </c>
      <c r="C14323" s="5" t="s">
        <v>11</v>
      </c>
      <c r="D14323" s="5" t="s">
        <v>12</v>
      </c>
      <c r="E14323" s="5" t="s">
        <v>2272</v>
      </c>
    </row>
    <row r="14324" spans="1:5" x14ac:dyDescent="0.25">
      <c r="A14324" s="5">
        <f>14316</f>
      </c>
      <c r="B14324" s="5" t="s">
        <v>13299</v>
      </c>
      <c r="C14324" s="5" t="s">
        <v>11</v>
      </c>
      <c r="D14324" s="5" t="s">
        <v>12</v>
      </c>
      <c r="E14324" s="5" t="s">
        <v>2272</v>
      </c>
    </row>
    <row r="14325" spans="1:5" x14ac:dyDescent="0.25">
      <c r="A14325" s="5">
        <f>14317</f>
      </c>
      <c r="B14325" s="5" t="s">
        <v>13300</v>
      </c>
      <c r="C14325" s="5" t="s">
        <v>11</v>
      </c>
      <c r="D14325" s="5" t="s">
        <v>12</v>
      </c>
      <c r="E14325" s="5" t="s">
        <v>2272</v>
      </c>
    </row>
    <row r="14326" spans="1:5" x14ac:dyDescent="0.25">
      <c r="A14326" s="5">
        <f>14318</f>
      </c>
      <c r="B14326" s="5" t="s">
        <v>13301</v>
      </c>
      <c r="C14326" s="5" t="s">
        <v>11</v>
      </c>
      <c r="D14326" s="5" t="s">
        <v>12</v>
      </c>
      <c r="E14326" s="5" t="s">
        <v>2272</v>
      </c>
    </row>
    <row r="14327" spans="1:5" x14ac:dyDescent="0.25">
      <c r="A14327" s="5">
        <f>14319</f>
      </c>
      <c r="B14327" s="5" t="s">
        <v>13302</v>
      </c>
      <c r="C14327" s="5" t="s">
        <v>11</v>
      </c>
      <c r="D14327" s="5" t="s">
        <v>12</v>
      </c>
      <c r="E14327" s="5" t="s">
        <v>2272</v>
      </c>
    </row>
    <row r="14328" spans="1:5" x14ac:dyDescent="0.25">
      <c r="A14328" s="5">
        <f>14320</f>
      </c>
      <c r="B14328" s="5" t="s">
        <v>13303</v>
      </c>
      <c r="C14328" s="5" t="s">
        <v>11</v>
      </c>
      <c r="D14328" s="5" t="s">
        <v>12</v>
      </c>
      <c r="E14328" s="5" t="s">
        <v>2272</v>
      </c>
    </row>
    <row r="14329" spans="1:5" x14ac:dyDescent="0.25">
      <c r="A14329" s="5">
        <f>14321</f>
      </c>
      <c r="B14329" s="5" t="s">
        <v>13304</v>
      </c>
      <c r="C14329" s="5" t="s">
        <v>11</v>
      </c>
      <c r="D14329" s="5" t="s">
        <v>12</v>
      </c>
      <c r="E14329" s="5" t="s">
        <v>2272</v>
      </c>
    </row>
    <row r="14330" spans="1:5" x14ac:dyDescent="0.25">
      <c r="A14330" s="5">
        <f>14322</f>
      </c>
      <c r="B14330" s="5" t="s">
        <v>13305</v>
      </c>
      <c r="C14330" s="5" t="s">
        <v>11</v>
      </c>
      <c r="D14330" s="5" t="s">
        <v>12</v>
      </c>
      <c r="E14330" s="5" t="s">
        <v>2272</v>
      </c>
    </row>
    <row r="14331" spans="1:5" x14ac:dyDescent="0.25">
      <c r="A14331" s="5">
        <f>14323</f>
      </c>
      <c r="B14331" s="5" t="s">
        <v>13306</v>
      </c>
      <c r="C14331" s="5" t="s">
        <v>11</v>
      </c>
      <c r="D14331" s="5" t="s">
        <v>12</v>
      </c>
      <c r="E14331" s="5" t="s">
        <v>2272</v>
      </c>
    </row>
    <row r="14332" spans="1:5" x14ac:dyDescent="0.25">
      <c r="A14332" s="5">
        <f>14324</f>
      </c>
      <c r="B14332" s="5" t="s">
        <v>13307</v>
      </c>
      <c r="C14332" s="5" t="s">
        <v>11</v>
      </c>
      <c r="D14332" s="5" t="s">
        <v>12</v>
      </c>
      <c r="E14332" s="5" t="s">
        <v>2272</v>
      </c>
    </row>
    <row r="14333" spans="1:5" x14ac:dyDescent="0.25">
      <c r="A14333" s="5">
        <f>14325</f>
      </c>
      <c r="B14333" s="5" t="s">
        <v>13308</v>
      </c>
      <c r="C14333" s="5" t="s">
        <v>11</v>
      </c>
      <c r="D14333" s="5" t="s">
        <v>12</v>
      </c>
      <c r="E14333" s="5" t="s">
        <v>2272</v>
      </c>
    </row>
    <row r="14334" spans="1:5" x14ac:dyDescent="0.25">
      <c r="A14334" s="5">
        <f>14326</f>
      </c>
      <c r="B14334" s="5" t="s">
        <v>13309</v>
      </c>
      <c r="C14334" s="5" t="s">
        <v>11</v>
      </c>
      <c r="D14334" s="5" t="s">
        <v>12</v>
      </c>
      <c r="E14334" s="5" t="s">
        <v>2272</v>
      </c>
    </row>
    <row r="14335" spans="1:5" x14ac:dyDescent="0.25">
      <c r="A14335" s="5">
        <f>14327</f>
      </c>
      <c r="B14335" s="5" t="s">
        <v>13310</v>
      </c>
      <c r="C14335" s="5" t="s">
        <v>11</v>
      </c>
      <c r="D14335" s="5" t="s">
        <v>12</v>
      </c>
      <c r="E14335" s="5" t="s">
        <v>2272</v>
      </c>
    </row>
    <row r="14336" spans="1:5" x14ac:dyDescent="0.25">
      <c r="A14336" s="5">
        <f>14328</f>
      </c>
      <c r="B14336" s="5" t="s">
        <v>13311</v>
      </c>
      <c r="C14336" s="5" t="s">
        <v>11</v>
      </c>
      <c r="D14336" s="5" t="s">
        <v>12</v>
      </c>
      <c r="E14336" s="5" t="s">
        <v>2272</v>
      </c>
    </row>
    <row r="14337" spans="1:5" x14ac:dyDescent="0.25">
      <c r="A14337" s="5">
        <f>14329</f>
      </c>
      <c r="B14337" s="5" t="s">
        <v>13312</v>
      </c>
      <c r="C14337" s="5" t="s">
        <v>11</v>
      </c>
      <c r="D14337" s="5" t="s">
        <v>12</v>
      </c>
      <c r="E14337" s="5" t="s">
        <v>2272</v>
      </c>
    </row>
    <row r="14338" spans="1:5" x14ac:dyDescent="0.25">
      <c r="A14338" s="5">
        <f>14330</f>
      </c>
      <c r="B14338" s="5" t="s">
        <v>13313</v>
      </c>
      <c r="C14338" s="5" t="s">
        <v>11</v>
      </c>
      <c r="D14338" s="5" t="s">
        <v>12</v>
      </c>
      <c r="E14338" s="5" t="s">
        <v>2272</v>
      </c>
    </row>
    <row r="14339" spans="1:5" x14ac:dyDescent="0.25">
      <c r="A14339" s="5">
        <f>14331</f>
      </c>
      <c r="B14339" s="5" t="s">
        <v>13314</v>
      </c>
      <c r="C14339" s="5" t="s">
        <v>11</v>
      </c>
      <c r="D14339" s="5" t="s">
        <v>12</v>
      </c>
      <c r="E14339" s="5" t="s">
        <v>2272</v>
      </c>
    </row>
    <row r="14340" spans="1:5" x14ac:dyDescent="0.25">
      <c r="A14340" s="5">
        <f>14332</f>
      </c>
      <c r="B14340" s="5" t="s">
        <v>13315</v>
      </c>
      <c r="C14340" s="5" t="s">
        <v>11</v>
      </c>
      <c r="D14340" s="5" t="s">
        <v>12</v>
      </c>
      <c r="E14340" s="5" t="s">
        <v>2272</v>
      </c>
    </row>
    <row r="14341" spans="1:5" x14ac:dyDescent="0.25">
      <c r="A14341" s="5">
        <f>14333</f>
      </c>
      <c r="B14341" s="5" t="s">
        <v>13316</v>
      </c>
      <c r="C14341" s="5" t="s">
        <v>11</v>
      </c>
      <c r="D14341" s="5" t="s">
        <v>12</v>
      </c>
      <c r="E14341" s="5" t="s">
        <v>2272</v>
      </c>
    </row>
    <row r="14342" spans="1:5" x14ac:dyDescent="0.25">
      <c r="A14342" s="5">
        <f>14334</f>
      </c>
      <c r="B14342" s="5" t="s">
        <v>13317</v>
      </c>
      <c r="C14342" s="5" t="s">
        <v>11</v>
      </c>
      <c r="D14342" s="5" t="s">
        <v>12</v>
      </c>
      <c r="E14342" s="5" t="s">
        <v>2272</v>
      </c>
    </row>
    <row r="14343" spans="1:5" x14ac:dyDescent="0.25">
      <c r="A14343" s="5">
        <f>14335</f>
      </c>
      <c r="B14343" s="5" t="s">
        <v>13318</v>
      </c>
      <c r="C14343" s="5" t="s">
        <v>11</v>
      </c>
      <c r="D14343" s="5" t="s">
        <v>12</v>
      </c>
      <c r="E14343" s="5" t="s">
        <v>2272</v>
      </c>
    </row>
    <row r="14344" spans="1:5" x14ac:dyDescent="0.25">
      <c r="A14344" s="5">
        <f>14336</f>
      </c>
      <c r="B14344" s="5" t="s">
        <v>13319</v>
      </c>
      <c r="C14344" s="5" t="s">
        <v>11</v>
      </c>
      <c r="D14344" s="5" t="s">
        <v>12</v>
      </c>
      <c r="E14344" s="5" t="s">
        <v>2272</v>
      </c>
    </row>
    <row r="14345" spans="1:5" x14ac:dyDescent="0.25">
      <c r="A14345" s="5">
        <f>14337</f>
      </c>
      <c r="B14345" s="5" t="s">
        <v>13320</v>
      </c>
      <c r="C14345" s="5" t="s">
        <v>11</v>
      </c>
      <c r="D14345" s="5" t="s">
        <v>12</v>
      </c>
      <c r="E14345" s="5" t="s">
        <v>2272</v>
      </c>
    </row>
    <row r="14346" spans="1:5" x14ac:dyDescent="0.25">
      <c r="A14346" s="5">
        <f>14338</f>
      </c>
      <c r="B14346" s="5" t="s">
        <v>13321</v>
      </c>
      <c r="C14346" s="5" t="s">
        <v>11</v>
      </c>
      <c r="D14346" s="5" t="s">
        <v>12</v>
      </c>
      <c r="E14346" s="5" t="s">
        <v>2272</v>
      </c>
    </row>
    <row r="14347" spans="1:5" x14ac:dyDescent="0.25">
      <c r="A14347" s="5">
        <f>14339</f>
      </c>
      <c r="B14347" s="5" t="s">
        <v>13322</v>
      </c>
      <c r="C14347" s="5" t="s">
        <v>11</v>
      </c>
      <c r="D14347" s="5" t="s">
        <v>12</v>
      </c>
      <c r="E14347" s="5" t="s">
        <v>2272</v>
      </c>
    </row>
    <row r="14348" spans="1:5" x14ac:dyDescent="0.25">
      <c r="A14348" s="5">
        <f>14340</f>
      </c>
      <c r="B14348" s="5" t="s">
        <v>13323</v>
      </c>
      <c r="C14348" s="5" t="s">
        <v>11</v>
      </c>
      <c r="D14348" s="5" t="s">
        <v>12</v>
      </c>
      <c r="E14348" s="5" t="s">
        <v>2272</v>
      </c>
    </row>
    <row r="14349" spans="1:5" x14ac:dyDescent="0.25">
      <c r="A14349" s="5">
        <f>14341</f>
      </c>
      <c r="B14349" s="5" t="s">
        <v>13324</v>
      </c>
      <c r="C14349" s="5" t="s">
        <v>11</v>
      </c>
      <c r="D14349" s="5" t="s">
        <v>12</v>
      </c>
      <c r="E14349" s="5" t="s">
        <v>2272</v>
      </c>
    </row>
    <row r="14350" spans="1:5" x14ac:dyDescent="0.25">
      <c r="A14350" s="5">
        <f>14342</f>
      </c>
      <c r="B14350" s="5" t="s">
        <v>13325</v>
      </c>
      <c r="C14350" s="5" t="s">
        <v>11</v>
      </c>
      <c r="D14350" s="5" t="s">
        <v>12</v>
      </c>
      <c r="E14350" s="5" t="s">
        <v>2272</v>
      </c>
    </row>
    <row r="14351" spans="1:5" x14ac:dyDescent="0.25">
      <c r="A14351" s="5">
        <f>14343</f>
      </c>
      <c r="B14351" s="5" t="s">
        <v>13326</v>
      </c>
      <c r="C14351" s="5" t="s">
        <v>11</v>
      </c>
      <c r="D14351" s="5" t="s">
        <v>12</v>
      </c>
      <c r="E14351" s="5" t="s">
        <v>2272</v>
      </c>
    </row>
    <row r="14352" spans="1:5" x14ac:dyDescent="0.25">
      <c r="A14352" s="5">
        <f>14344</f>
      </c>
      <c r="B14352" s="5" t="s">
        <v>13327</v>
      </c>
      <c r="C14352" s="5" t="s">
        <v>11</v>
      </c>
      <c r="D14352" s="5" t="s">
        <v>12</v>
      </c>
      <c r="E14352" s="5" t="s">
        <v>2272</v>
      </c>
    </row>
    <row r="14353" spans="1:5" x14ac:dyDescent="0.25">
      <c r="A14353" s="5">
        <f>14345</f>
      </c>
      <c r="B14353" s="5" t="s">
        <v>13328</v>
      </c>
      <c r="C14353" s="5" t="s">
        <v>11</v>
      </c>
      <c r="D14353" s="5" t="s">
        <v>12</v>
      </c>
      <c r="E14353" s="5" t="s">
        <v>2272</v>
      </c>
    </row>
    <row r="14354" spans="1:5" x14ac:dyDescent="0.25">
      <c r="A14354" s="5">
        <f>14346</f>
      </c>
      <c r="B14354" s="5" t="s">
        <v>13329</v>
      </c>
      <c r="C14354" s="5" t="s">
        <v>11</v>
      </c>
      <c r="D14354" s="5" t="s">
        <v>12</v>
      </c>
      <c r="E14354" s="5" t="s">
        <v>2272</v>
      </c>
    </row>
    <row r="14355" spans="1:5" x14ac:dyDescent="0.25">
      <c r="A14355" s="5">
        <f>14347</f>
      </c>
      <c r="B14355" s="5" t="s">
        <v>13330</v>
      </c>
      <c r="C14355" s="5" t="s">
        <v>11</v>
      </c>
      <c r="D14355" s="5" t="s">
        <v>12</v>
      </c>
      <c r="E14355" s="5" t="s">
        <v>2272</v>
      </c>
    </row>
    <row r="14356" spans="1:5" x14ac:dyDescent="0.25">
      <c r="A14356" s="5">
        <f>14348</f>
      </c>
      <c r="B14356" s="5" t="s">
        <v>13331</v>
      </c>
      <c r="C14356" s="5" t="s">
        <v>11</v>
      </c>
      <c r="D14356" s="5" t="s">
        <v>12</v>
      </c>
      <c r="E14356" s="5" t="s">
        <v>2272</v>
      </c>
    </row>
    <row r="14357" spans="1:5" x14ac:dyDescent="0.25">
      <c r="A14357" s="5">
        <f>14349</f>
      </c>
      <c r="B14357" s="5" t="s">
        <v>13332</v>
      </c>
      <c r="C14357" s="5" t="s">
        <v>11</v>
      </c>
      <c r="D14357" s="5" t="s">
        <v>12</v>
      </c>
      <c r="E14357" s="5" t="s">
        <v>2272</v>
      </c>
    </row>
    <row r="14358" spans="1:5" x14ac:dyDescent="0.25">
      <c r="A14358" s="5">
        <f>14350</f>
      </c>
      <c r="B14358" s="5" t="s">
        <v>13333</v>
      </c>
      <c r="C14358" s="5" t="s">
        <v>11</v>
      </c>
      <c r="D14358" s="5" t="s">
        <v>12</v>
      </c>
      <c r="E14358" s="5" t="s">
        <v>2272</v>
      </c>
    </row>
    <row r="14359" spans="1:5" x14ac:dyDescent="0.25">
      <c r="A14359" s="5">
        <f>14351</f>
      </c>
      <c r="B14359" s="5" t="s">
        <v>13334</v>
      </c>
      <c r="C14359" s="5" t="s">
        <v>11</v>
      </c>
      <c r="D14359" s="5" t="s">
        <v>12</v>
      </c>
      <c r="E14359" s="5" t="s">
        <v>2272</v>
      </c>
    </row>
    <row r="14360" spans="1:5" x14ac:dyDescent="0.25">
      <c r="A14360" s="5">
        <f>14352</f>
      </c>
      <c r="B14360" s="5" t="s">
        <v>13335</v>
      </c>
      <c r="C14360" s="5" t="s">
        <v>11</v>
      </c>
      <c r="D14360" s="5" t="s">
        <v>12</v>
      </c>
      <c r="E14360" s="5" t="s">
        <v>2272</v>
      </c>
    </row>
    <row r="14361" spans="1:5" x14ac:dyDescent="0.25">
      <c r="A14361" s="5">
        <f>14353</f>
      </c>
      <c r="B14361" s="5" t="s">
        <v>13336</v>
      </c>
      <c r="C14361" s="5" t="s">
        <v>11</v>
      </c>
      <c r="D14361" s="5" t="s">
        <v>12</v>
      </c>
      <c r="E14361" s="5" t="s">
        <v>2272</v>
      </c>
    </row>
    <row r="14362" spans="1:5" x14ac:dyDescent="0.25">
      <c r="A14362" s="5">
        <f>14354</f>
      </c>
      <c r="B14362" s="5" t="s">
        <v>13337</v>
      </c>
      <c r="C14362" s="5" t="s">
        <v>11</v>
      </c>
      <c r="D14362" s="5" t="s">
        <v>12</v>
      </c>
      <c r="E14362" s="5" t="s">
        <v>2272</v>
      </c>
    </row>
    <row r="14363" spans="1:5" x14ac:dyDescent="0.25">
      <c r="A14363" s="5">
        <f>14355</f>
      </c>
      <c r="B14363" s="5" t="s">
        <v>13338</v>
      </c>
      <c r="C14363" s="5" t="s">
        <v>11</v>
      </c>
      <c r="D14363" s="5" t="s">
        <v>12</v>
      </c>
      <c r="E14363" s="5" t="s">
        <v>2272</v>
      </c>
    </row>
    <row r="14364" spans="1:5" x14ac:dyDescent="0.25">
      <c r="A14364" s="5">
        <f>14356</f>
      </c>
      <c r="B14364" s="5" t="s">
        <v>13339</v>
      </c>
      <c r="C14364" s="5" t="s">
        <v>11</v>
      </c>
      <c r="D14364" s="5" t="s">
        <v>12</v>
      </c>
      <c r="E14364" s="5" t="s">
        <v>2272</v>
      </c>
    </row>
    <row r="14365" spans="1:5" x14ac:dyDescent="0.25">
      <c r="A14365" s="5">
        <f>14357</f>
      </c>
      <c r="B14365" s="5" t="s">
        <v>13340</v>
      </c>
      <c r="C14365" s="5" t="s">
        <v>11</v>
      </c>
      <c r="D14365" s="5" t="s">
        <v>12</v>
      </c>
      <c r="E14365" s="5" t="s">
        <v>2272</v>
      </c>
    </row>
    <row r="14366" spans="1:5" x14ac:dyDescent="0.25">
      <c r="A14366" s="5">
        <f>14358</f>
      </c>
      <c r="B14366" s="5" t="s">
        <v>13341</v>
      </c>
      <c r="C14366" s="5" t="s">
        <v>11</v>
      </c>
      <c r="D14366" s="5" t="s">
        <v>12</v>
      </c>
      <c r="E14366" s="5" t="s">
        <v>2272</v>
      </c>
    </row>
    <row r="14367" spans="1:5" x14ac:dyDescent="0.25">
      <c r="A14367" s="5">
        <f>14359</f>
      </c>
      <c r="B14367" s="5" t="s">
        <v>13342</v>
      </c>
      <c r="C14367" s="5" t="s">
        <v>11</v>
      </c>
      <c r="D14367" s="5" t="s">
        <v>12</v>
      </c>
      <c r="E14367" s="5" t="s">
        <v>2272</v>
      </c>
    </row>
    <row r="14368" spans="1:5" x14ac:dyDescent="0.25">
      <c r="A14368" s="5">
        <f>14360</f>
      </c>
      <c r="B14368" s="5" t="s">
        <v>13343</v>
      </c>
      <c r="C14368" s="5" t="s">
        <v>11</v>
      </c>
      <c r="D14368" s="5" t="s">
        <v>12</v>
      </c>
      <c r="E14368" s="5" t="s">
        <v>2272</v>
      </c>
    </row>
    <row r="14369" spans="1:5" x14ac:dyDescent="0.25">
      <c r="A14369" s="5">
        <f>14361</f>
      </c>
      <c r="B14369" s="5" t="s">
        <v>13344</v>
      </c>
      <c r="C14369" s="5" t="s">
        <v>11</v>
      </c>
      <c r="D14369" s="5" t="s">
        <v>12</v>
      </c>
      <c r="E14369" s="5" t="s">
        <v>2272</v>
      </c>
    </row>
    <row r="14370" spans="1:5" x14ac:dyDescent="0.25">
      <c r="A14370" s="5">
        <f>14362</f>
      </c>
      <c r="B14370" s="5" t="s">
        <v>13345</v>
      </c>
      <c r="C14370" s="5" t="s">
        <v>11</v>
      </c>
      <c r="D14370" s="5" t="s">
        <v>12</v>
      </c>
      <c r="E14370" s="5" t="s">
        <v>2272</v>
      </c>
    </row>
    <row r="14371" spans="1:5" x14ac:dyDescent="0.25">
      <c r="A14371" s="5">
        <f>14363</f>
      </c>
      <c r="B14371" s="5" t="s">
        <v>13346</v>
      </c>
      <c r="C14371" s="5" t="s">
        <v>11</v>
      </c>
      <c r="D14371" s="5" t="s">
        <v>12</v>
      </c>
      <c r="E14371" s="5" t="s">
        <v>2272</v>
      </c>
    </row>
    <row r="14372" spans="1:5" x14ac:dyDescent="0.25">
      <c r="A14372" s="5">
        <f>14364</f>
      </c>
      <c r="B14372" s="5" t="s">
        <v>13347</v>
      </c>
      <c r="C14372" s="5" t="s">
        <v>11</v>
      </c>
      <c r="D14372" s="5" t="s">
        <v>12</v>
      </c>
      <c r="E14372" s="5" t="s">
        <v>2272</v>
      </c>
    </row>
    <row r="14373" spans="1:5" x14ac:dyDescent="0.25">
      <c r="A14373" s="5">
        <f>14365</f>
      </c>
      <c r="B14373" s="5" t="s">
        <v>13348</v>
      </c>
      <c r="C14373" s="5" t="s">
        <v>11</v>
      </c>
      <c r="D14373" s="5" t="s">
        <v>12</v>
      </c>
      <c r="E14373" s="5" t="s">
        <v>2272</v>
      </c>
    </row>
    <row r="14374" spans="1:5" x14ac:dyDescent="0.25">
      <c r="A14374" s="5">
        <f>14366</f>
      </c>
      <c r="B14374" s="5" t="s">
        <v>13349</v>
      </c>
      <c r="C14374" s="5" t="s">
        <v>11</v>
      </c>
      <c r="D14374" s="5" t="s">
        <v>12</v>
      </c>
      <c r="E14374" s="5" t="s">
        <v>2272</v>
      </c>
    </row>
    <row r="14375" spans="1:5" x14ac:dyDescent="0.25">
      <c r="A14375" s="5">
        <f>14367</f>
      </c>
      <c r="B14375" s="5" t="s">
        <v>13350</v>
      </c>
      <c r="C14375" s="5" t="s">
        <v>11</v>
      </c>
      <c r="D14375" s="5" t="s">
        <v>12</v>
      </c>
      <c r="E14375" s="5" t="s">
        <v>2272</v>
      </c>
    </row>
    <row r="14376" spans="1:5" x14ac:dyDescent="0.25">
      <c r="A14376" s="5">
        <f>14368</f>
      </c>
      <c r="B14376" s="5" t="s">
        <v>13351</v>
      </c>
      <c r="C14376" s="5" t="s">
        <v>11</v>
      </c>
      <c r="D14376" s="5" t="s">
        <v>12</v>
      </c>
      <c r="E14376" s="5" t="s">
        <v>2272</v>
      </c>
    </row>
    <row r="14377" spans="1:5" x14ac:dyDescent="0.25">
      <c r="A14377" s="5">
        <f>14369</f>
      </c>
      <c r="B14377" s="5" t="s">
        <v>13352</v>
      </c>
      <c r="C14377" s="5" t="s">
        <v>11</v>
      </c>
      <c r="D14377" s="5" t="s">
        <v>12</v>
      </c>
      <c r="E14377" s="5" t="s">
        <v>2272</v>
      </c>
    </row>
    <row r="14378" spans="1:5" x14ac:dyDescent="0.25">
      <c r="A14378" s="5">
        <f>14370</f>
      </c>
      <c r="B14378" s="5" t="s">
        <v>13353</v>
      </c>
      <c r="C14378" s="5" t="s">
        <v>11</v>
      </c>
      <c r="D14378" s="5" t="s">
        <v>12</v>
      </c>
      <c r="E14378" s="5" t="s">
        <v>2272</v>
      </c>
    </row>
    <row r="14379" spans="1:5" x14ac:dyDescent="0.25">
      <c r="A14379" s="5">
        <f>14371</f>
      </c>
      <c r="B14379" s="5" t="s">
        <v>13354</v>
      </c>
      <c r="C14379" s="5" t="s">
        <v>11</v>
      </c>
      <c r="D14379" s="5" t="s">
        <v>12</v>
      </c>
      <c r="E14379" s="5" t="s">
        <v>2272</v>
      </c>
    </row>
    <row r="14380" spans="1:5" x14ac:dyDescent="0.25">
      <c r="A14380" s="5">
        <f>14372</f>
      </c>
      <c r="B14380" s="5" t="s">
        <v>13355</v>
      </c>
      <c r="C14380" s="5" t="s">
        <v>11</v>
      </c>
      <c r="D14380" s="5" t="s">
        <v>12</v>
      </c>
      <c r="E14380" s="5" t="s">
        <v>2272</v>
      </c>
    </row>
    <row r="14381" spans="1:5" x14ac:dyDescent="0.25">
      <c r="A14381" s="5">
        <f>14373</f>
      </c>
      <c r="B14381" s="5" t="s">
        <v>13356</v>
      </c>
      <c r="C14381" s="5" t="s">
        <v>11</v>
      </c>
      <c r="D14381" s="5" t="s">
        <v>12</v>
      </c>
      <c r="E14381" s="5" t="s">
        <v>2272</v>
      </c>
    </row>
    <row r="14382" spans="1:5" x14ac:dyDescent="0.25">
      <c r="A14382" s="5">
        <f>14374</f>
      </c>
      <c r="B14382" s="5" t="s">
        <v>13357</v>
      </c>
      <c r="C14382" s="5" t="s">
        <v>11</v>
      </c>
      <c r="D14382" s="5" t="s">
        <v>12</v>
      </c>
      <c r="E14382" s="5" t="s">
        <v>2272</v>
      </c>
    </row>
    <row r="14383" spans="1:5" x14ac:dyDescent="0.25">
      <c r="A14383" s="5">
        <f>14375</f>
      </c>
      <c r="B14383" s="5" t="s">
        <v>13358</v>
      </c>
      <c r="C14383" s="5" t="s">
        <v>11</v>
      </c>
      <c r="D14383" s="5" t="s">
        <v>12</v>
      </c>
      <c r="E14383" s="5" t="s">
        <v>2272</v>
      </c>
    </row>
    <row r="14384" spans="1:5" x14ac:dyDescent="0.25">
      <c r="A14384" s="5">
        <f>14376</f>
      </c>
      <c r="B14384" s="5" t="s">
        <v>13359</v>
      </c>
      <c r="C14384" s="5" t="s">
        <v>11</v>
      </c>
      <c r="D14384" s="5" t="s">
        <v>12</v>
      </c>
      <c r="E14384" s="5" t="s">
        <v>2272</v>
      </c>
    </row>
    <row r="14385" spans="1:5" x14ac:dyDescent="0.25">
      <c r="A14385" s="5">
        <f>14377</f>
      </c>
      <c r="B14385" s="5" t="s">
        <v>13360</v>
      </c>
      <c r="C14385" s="5" t="s">
        <v>11</v>
      </c>
      <c r="D14385" s="5" t="s">
        <v>12</v>
      </c>
      <c r="E14385" s="5" t="s">
        <v>2272</v>
      </c>
    </row>
    <row r="14386" spans="1:5" x14ac:dyDescent="0.25">
      <c r="A14386" s="5">
        <f>14378</f>
      </c>
      <c r="B14386" s="5" t="s">
        <v>13361</v>
      </c>
      <c r="C14386" s="5" t="s">
        <v>11</v>
      </c>
      <c r="D14386" s="5" t="s">
        <v>12</v>
      </c>
      <c r="E14386" s="5" t="s">
        <v>2272</v>
      </c>
    </row>
    <row r="14387" spans="1:5" x14ac:dyDescent="0.25">
      <c r="A14387" s="5">
        <f>14379</f>
      </c>
      <c r="B14387" s="5" t="s">
        <v>13362</v>
      </c>
      <c r="C14387" s="5" t="s">
        <v>11</v>
      </c>
      <c r="D14387" s="5" t="s">
        <v>12</v>
      </c>
      <c r="E14387" s="5" t="s">
        <v>2272</v>
      </c>
    </row>
    <row r="14388" spans="1:5" x14ac:dyDescent="0.25">
      <c r="A14388" s="5">
        <f>14380</f>
      </c>
      <c r="B14388" s="5" t="s">
        <v>13363</v>
      </c>
      <c r="C14388" s="5" t="s">
        <v>11</v>
      </c>
      <c r="D14388" s="5" t="s">
        <v>12</v>
      </c>
      <c r="E14388" s="5" t="s">
        <v>2272</v>
      </c>
    </row>
    <row r="14389" spans="1:5" x14ac:dyDescent="0.25">
      <c r="A14389" s="5">
        <f>14381</f>
      </c>
      <c r="B14389" s="5" t="s">
        <v>13364</v>
      </c>
      <c r="C14389" s="5" t="s">
        <v>11</v>
      </c>
      <c r="D14389" s="5" t="s">
        <v>12</v>
      </c>
      <c r="E14389" s="5" t="s">
        <v>2272</v>
      </c>
    </row>
    <row r="14390" spans="1:5" x14ac:dyDescent="0.25">
      <c r="A14390" s="5">
        <f>14382</f>
      </c>
      <c r="B14390" s="5" t="s">
        <v>13365</v>
      </c>
      <c r="C14390" s="5" t="s">
        <v>11</v>
      </c>
      <c r="D14390" s="5" t="s">
        <v>12</v>
      </c>
      <c r="E14390" s="5" t="s">
        <v>2272</v>
      </c>
    </row>
    <row r="14391" spans="1:5" x14ac:dyDescent="0.25">
      <c r="A14391" s="5">
        <f>14383</f>
      </c>
      <c r="B14391" s="5" t="s">
        <v>13366</v>
      </c>
      <c r="C14391" s="5" t="s">
        <v>11</v>
      </c>
      <c r="D14391" s="5" t="s">
        <v>12</v>
      </c>
      <c r="E14391" s="5" t="s">
        <v>2272</v>
      </c>
    </row>
    <row r="14392" spans="1:5" x14ac:dyDescent="0.25">
      <c r="A14392" s="5">
        <f>14384</f>
      </c>
      <c r="B14392" s="5" t="s">
        <v>13367</v>
      </c>
      <c r="C14392" s="5" t="s">
        <v>11</v>
      </c>
      <c r="D14392" s="5" t="s">
        <v>12</v>
      </c>
      <c r="E14392" s="5" t="s">
        <v>2272</v>
      </c>
    </row>
    <row r="14393" spans="1:5" x14ac:dyDescent="0.25">
      <c r="A14393" s="5">
        <f>14385</f>
      </c>
      <c r="B14393" s="5" t="s">
        <v>13368</v>
      </c>
      <c r="C14393" s="5" t="s">
        <v>11</v>
      </c>
      <c r="D14393" s="5" t="s">
        <v>12</v>
      </c>
      <c r="E14393" s="5" t="s">
        <v>2272</v>
      </c>
    </row>
    <row r="14394" spans="1:5" x14ac:dyDescent="0.25">
      <c r="A14394" s="5">
        <f>14386</f>
      </c>
      <c r="B14394" s="5" t="s">
        <v>13369</v>
      </c>
      <c r="C14394" s="5" t="s">
        <v>11</v>
      </c>
      <c r="D14394" s="5" t="s">
        <v>12</v>
      </c>
      <c r="E14394" s="5" t="s">
        <v>2272</v>
      </c>
    </row>
    <row r="14395" spans="1:5" x14ac:dyDescent="0.25">
      <c r="A14395" s="5">
        <f>14387</f>
      </c>
      <c r="B14395" s="5" t="s">
        <v>13370</v>
      </c>
      <c r="C14395" s="5" t="s">
        <v>11</v>
      </c>
      <c r="D14395" s="5" t="s">
        <v>12</v>
      </c>
      <c r="E14395" s="5" t="s">
        <v>2272</v>
      </c>
    </row>
    <row r="14396" spans="1:5" x14ac:dyDescent="0.25">
      <c r="A14396" s="5">
        <f>14388</f>
      </c>
      <c r="B14396" s="5" t="s">
        <v>13371</v>
      </c>
      <c r="C14396" s="5" t="s">
        <v>11</v>
      </c>
      <c r="D14396" s="5" t="s">
        <v>12</v>
      </c>
      <c r="E14396" s="5" t="s">
        <v>2272</v>
      </c>
    </row>
    <row r="14397" spans="1:5" x14ac:dyDescent="0.25">
      <c r="A14397" s="5">
        <f>14389</f>
      </c>
      <c r="B14397" s="5" t="s">
        <v>13372</v>
      </c>
      <c r="C14397" s="5" t="s">
        <v>11</v>
      </c>
      <c r="D14397" s="5" t="s">
        <v>12</v>
      </c>
      <c r="E14397" s="5" t="s">
        <v>2272</v>
      </c>
    </row>
    <row r="14398" spans="1:5" x14ac:dyDescent="0.25">
      <c r="A14398" s="5">
        <f>14390</f>
      </c>
      <c r="B14398" s="5" t="s">
        <v>13373</v>
      </c>
      <c r="C14398" s="5" t="s">
        <v>11</v>
      </c>
      <c r="D14398" s="5" t="s">
        <v>12</v>
      </c>
      <c r="E14398" s="5" t="s">
        <v>2272</v>
      </c>
    </row>
    <row r="14399" spans="1:5" x14ac:dyDescent="0.25">
      <c r="A14399" s="5">
        <f>14391</f>
      </c>
      <c r="B14399" s="5" t="s">
        <v>13374</v>
      </c>
      <c r="C14399" s="5" t="s">
        <v>11</v>
      </c>
      <c r="D14399" s="5" t="s">
        <v>12</v>
      </c>
      <c r="E14399" s="5" t="s">
        <v>2272</v>
      </c>
    </row>
    <row r="14400" spans="1:5" x14ac:dyDescent="0.25">
      <c r="A14400" s="5">
        <f>14392</f>
      </c>
      <c r="B14400" s="5" t="s">
        <v>13375</v>
      </c>
      <c r="C14400" s="5" t="s">
        <v>11</v>
      </c>
      <c r="D14400" s="5" t="s">
        <v>12</v>
      </c>
      <c r="E14400" s="5" t="s">
        <v>2272</v>
      </c>
    </row>
    <row r="14401" spans="1:5" x14ac:dyDescent="0.25">
      <c r="A14401" s="5">
        <f>14393</f>
      </c>
      <c r="B14401" s="5" t="s">
        <v>13376</v>
      </c>
      <c r="C14401" s="5" t="s">
        <v>11</v>
      </c>
      <c r="D14401" s="5" t="s">
        <v>12</v>
      </c>
      <c r="E14401" s="5" t="s">
        <v>2272</v>
      </c>
    </row>
    <row r="14402" spans="1:5" x14ac:dyDescent="0.25">
      <c r="A14402" s="5">
        <f>14394</f>
      </c>
      <c r="B14402" s="5" t="s">
        <v>13377</v>
      </c>
      <c r="C14402" s="5" t="s">
        <v>11</v>
      </c>
      <c r="D14402" s="5" t="s">
        <v>12</v>
      </c>
      <c r="E14402" s="5" t="s">
        <v>2272</v>
      </c>
    </row>
    <row r="14403" spans="1:5" x14ac:dyDescent="0.25">
      <c r="A14403" s="5">
        <f>14395</f>
      </c>
      <c r="B14403" s="5" t="s">
        <v>13378</v>
      </c>
      <c r="C14403" s="5" t="s">
        <v>11</v>
      </c>
      <c r="D14403" s="5" t="s">
        <v>12</v>
      </c>
      <c r="E14403" s="5" t="s">
        <v>2272</v>
      </c>
    </row>
    <row r="14404" spans="1:5" x14ac:dyDescent="0.25">
      <c r="A14404" s="5">
        <f>14396</f>
      </c>
      <c r="B14404" s="5" t="s">
        <v>13379</v>
      </c>
      <c r="C14404" s="5" t="s">
        <v>11</v>
      </c>
      <c r="D14404" s="5" t="s">
        <v>12</v>
      </c>
      <c r="E14404" s="5" t="s">
        <v>2272</v>
      </c>
    </row>
    <row r="14405" spans="1:5" x14ac:dyDescent="0.25">
      <c r="A14405" s="5">
        <f>14397</f>
      </c>
      <c r="B14405" s="5" t="s">
        <v>13380</v>
      </c>
      <c r="C14405" s="5" t="s">
        <v>11</v>
      </c>
      <c r="D14405" s="5" t="s">
        <v>12</v>
      </c>
      <c r="E14405" s="5" t="s">
        <v>2272</v>
      </c>
    </row>
    <row r="14406" spans="1:5" x14ac:dyDescent="0.25">
      <c r="A14406" s="5">
        <f>14398</f>
      </c>
      <c r="B14406" s="5" t="s">
        <v>13381</v>
      </c>
      <c r="C14406" s="5" t="s">
        <v>11</v>
      </c>
      <c r="D14406" s="5" t="s">
        <v>12</v>
      </c>
      <c r="E14406" s="5" t="s">
        <v>2272</v>
      </c>
    </row>
    <row r="14407" spans="1:5" x14ac:dyDescent="0.25">
      <c r="A14407" s="5">
        <f>14399</f>
      </c>
      <c r="B14407" s="5" t="s">
        <v>13382</v>
      </c>
      <c r="C14407" s="5" t="s">
        <v>11</v>
      </c>
      <c r="D14407" s="5" t="s">
        <v>12</v>
      </c>
      <c r="E14407" s="5" t="s">
        <v>2272</v>
      </c>
    </row>
    <row r="14408" spans="1:5" x14ac:dyDescent="0.25">
      <c r="A14408" s="5">
        <f>14400</f>
      </c>
      <c r="B14408" s="5" t="s">
        <v>13383</v>
      </c>
      <c r="C14408" s="5" t="s">
        <v>11</v>
      </c>
      <c r="D14408" s="5" t="s">
        <v>12</v>
      </c>
      <c r="E14408" s="5" t="s">
        <v>2272</v>
      </c>
    </row>
    <row r="14409" spans="1:5" x14ac:dyDescent="0.25">
      <c r="A14409" s="5">
        <f>14401</f>
      </c>
      <c r="B14409" s="5" t="s">
        <v>13384</v>
      </c>
      <c r="C14409" s="5" t="s">
        <v>11</v>
      </c>
      <c r="D14409" s="5" t="s">
        <v>12</v>
      </c>
      <c r="E14409" s="5" t="s">
        <v>2272</v>
      </c>
    </row>
    <row r="14410" spans="1:5" x14ac:dyDescent="0.25">
      <c r="A14410" s="5">
        <f>14402</f>
      </c>
      <c r="B14410" s="5" t="s">
        <v>13385</v>
      </c>
      <c r="C14410" s="5" t="s">
        <v>11</v>
      </c>
      <c r="D14410" s="5" t="s">
        <v>12</v>
      </c>
      <c r="E14410" s="5" t="s">
        <v>2272</v>
      </c>
    </row>
    <row r="14411" spans="1:5" x14ac:dyDescent="0.25">
      <c r="A14411" s="5">
        <f>14403</f>
      </c>
      <c r="B14411" s="5" t="s">
        <v>13386</v>
      </c>
      <c r="C14411" s="5" t="s">
        <v>11</v>
      </c>
      <c r="D14411" s="5" t="s">
        <v>12</v>
      </c>
      <c r="E14411" s="5" t="s">
        <v>2272</v>
      </c>
    </row>
    <row r="14412" spans="1:5" x14ac:dyDescent="0.25">
      <c r="A14412" s="5">
        <f>14404</f>
      </c>
      <c r="B14412" s="5" t="s">
        <v>13387</v>
      </c>
      <c r="C14412" s="5" t="s">
        <v>11</v>
      </c>
      <c r="D14412" s="5" t="s">
        <v>12</v>
      </c>
      <c r="E14412" s="5" t="s">
        <v>2272</v>
      </c>
    </row>
    <row r="14413" spans="1:5" x14ac:dyDescent="0.25">
      <c r="A14413" s="5">
        <f>14405</f>
      </c>
      <c r="B14413" s="5" t="s">
        <v>13388</v>
      </c>
      <c r="C14413" s="5" t="s">
        <v>11</v>
      </c>
      <c r="D14413" s="5" t="s">
        <v>12</v>
      </c>
      <c r="E14413" s="5" t="s">
        <v>2272</v>
      </c>
    </row>
    <row r="14414" spans="1:5" x14ac:dyDescent="0.25">
      <c r="A14414" s="5">
        <f>14406</f>
      </c>
      <c r="B14414" s="5" t="s">
        <v>13389</v>
      </c>
      <c r="C14414" s="5" t="s">
        <v>11</v>
      </c>
      <c r="D14414" s="5" t="s">
        <v>12</v>
      </c>
      <c r="E14414" s="5" t="s">
        <v>2272</v>
      </c>
    </row>
    <row r="14415" spans="1:5" x14ac:dyDescent="0.25">
      <c r="A14415" s="5">
        <f>14407</f>
      </c>
      <c r="B14415" s="5" t="s">
        <v>13390</v>
      </c>
      <c r="C14415" s="5" t="s">
        <v>11</v>
      </c>
      <c r="D14415" s="5" t="s">
        <v>12</v>
      </c>
      <c r="E14415" s="5" t="s">
        <v>2272</v>
      </c>
    </row>
    <row r="14416" spans="1:5" x14ac:dyDescent="0.25">
      <c r="A14416" s="5">
        <f>14408</f>
      </c>
      <c r="B14416" s="5" t="s">
        <v>13391</v>
      </c>
      <c r="C14416" s="5" t="s">
        <v>11</v>
      </c>
      <c r="D14416" s="5" t="s">
        <v>12</v>
      </c>
      <c r="E14416" s="5" t="s">
        <v>2272</v>
      </c>
    </row>
    <row r="14417" spans="1:5" x14ac:dyDescent="0.25">
      <c r="A14417" s="5">
        <f>14409</f>
      </c>
      <c r="B14417" s="5" t="s">
        <v>13392</v>
      </c>
      <c r="C14417" s="5" t="s">
        <v>11</v>
      </c>
      <c r="D14417" s="5" t="s">
        <v>12</v>
      </c>
      <c r="E14417" s="5" t="s">
        <v>2272</v>
      </c>
    </row>
    <row r="14418" spans="1:5" x14ac:dyDescent="0.25">
      <c r="A14418" s="5">
        <f>14410</f>
      </c>
      <c r="B14418" s="5" t="s">
        <v>13393</v>
      </c>
      <c r="C14418" s="5" t="s">
        <v>11</v>
      </c>
      <c r="D14418" s="5" t="s">
        <v>12</v>
      </c>
      <c r="E14418" s="5" t="s">
        <v>2272</v>
      </c>
    </row>
    <row r="14419" spans="1:5" x14ac:dyDescent="0.25">
      <c r="A14419" s="5">
        <f>14411</f>
      </c>
      <c r="B14419" s="5" t="s">
        <v>13394</v>
      </c>
      <c r="C14419" s="5" t="s">
        <v>11</v>
      </c>
      <c r="D14419" s="5" t="s">
        <v>12</v>
      </c>
      <c r="E14419" s="5" t="s">
        <v>2272</v>
      </c>
    </row>
    <row r="14420" spans="1:5" x14ac:dyDescent="0.25">
      <c r="A14420" s="5">
        <f>14412</f>
      </c>
      <c r="B14420" s="5" t="s">
        <v>13395</v>
      </c>
      <c r="C14420" s="5" t="s">
        <v>11</v>
      </c>
      <c r="D14420" s="5" t="s">
        <v>12</v>
      </c>
      <c r="E14420" s="5" t="s">
        <v>2272</v>
      </c>
    </row>
    <row r="14421" spans="1:5" x14ac:dyDescent="0.25">
      <c r="A14421" s="5">
        <f>14413</f>
      </c>
      <c r="B14421" s="5" t="s">
        <v>13396</v>
      </c>
      <c r="C14421" s="5" t="s">
        <v>11</v>
      </c>
      <c r="D14421" s="5" t="s">
        <v>12</v>
      </c>
      <c r="E14421" s="5" t="s">
        <v>2272</v>
      </c>
    </row>
    <row r="14422" spans="1:5" x14ac:dyDescent="0.25">
      <c r="A14422" s="5">
        <f>14414</f>
      </c>
      <c r="B14422" s="5" t="s">
        <v>13397</v>
      </c>
      <c r="C14422" s="5" t="s">
        <v>11</v>
      </c>
      <c r="D14422" s="5" t="s">
        <v>12</v>
      </c>
      <c r="E14422" s="5" t="s">
        <v>2272</v>
      </c>
    </row>
    <row r="14423" spans="1:5" x14ac:dyDescent="0.25">
      <c r="A14423" s="5">
        <f>14415</f>
      </c>
      <c r="B14423" s="5" t="s">
        <v>13398</v>
      </c>
      <c r="C14423" s="5" t="s">
        <v>11</v>
      </c>
      <c r="D14423" s="5" t="s">
        <v>12</v>
      </c>
      <c r="E14423" s="5" t="s">
        <v>2272</v>
      </c>
    </row>
    <row r="14424" spans="1:5" x14ac:dyDescent="0.25">
      <c r="A14424" s="5">
        <f>14416</f>
      </c>
      <c r="B14424" s="5" t="s">
        <v>13399</v>
      </c>
      <c r="C14424" s="5" t="s">
        <v>11</v>
      </c>
      <c r="D14424" s="5" t="s">
        <v>12</v>
      </c>
      <c r="E14424" s="5" t="s">
        <v>2272</v>
      </c>
    </row>
    <row r="14425" spans="1:5" x14ac:dyDescent="0.25">
      <c r="A14425" s="5">
        <f>14417</f>
      </c>
      <c r="B14425" s="5" t="s">
        <v>13400</v>
      </c>
      <c r="C14425" s="5" t="s">
        <v>11</v>
      </c>
      <c r="D14425" s="5" t="s">
        <v>12</v>
      </c>
      <c r="E14425" s="5" t="s">
        <v>2272</v>
      </c>
    </row>
    <row r="14426" spans="1:5" x14ac:dyDescent="0.25">
      <c r="A14426" s="5">
        <f>14418</f>
      </c>
      <c r="B14426" s="5" t="s">
        <v>13401</v>
      </c>
      <c r="C14426" s="5" t="s">
        <v>11</v>
      </c>
      <c r="D14426" s="5" t="s">
        <v>12</v>
      </c>
      <c r="E14426" s="5" t="s">
        <v>2272</v>
      </c>
    </row>
    <row r="14427" spans="1:5" x14ac:dyDescent="0.25">
      <c r="A14427" s="5">
        <f>14419</f>
      </c>
      <c r="B14427" s="5" t="s">
        <v>13402</v>
      </c>
      <c r="C14427" s="5" t="s">
        <v>11</v>
      </c>
      <c r="D14427" s="5" t="s">
        <v>12</v>
      </c>
      <c r="E14427" s="5" t="s">
        <v>2272</v>
      </c>
    </row>
    <row r="14428" spans="1:5" x14ac:dyDescent="0.25">
      <c r="A14428" s="5">
        <f>14420</f>
      </c>
      <c r="B14428" s="5" t="s">
        <v>13403</v>
      </c>
      <c r="C14428" s="5" t="s">
        <v>11</v>
      </c>
      <c r="D14428" s="5" t="s">
        <v>12</v>
      </c>
      <c r="E14428" s="5" t="s">
        <v>2272</v>
      </c>
    </row>
    <row r="14429" spans="1:5" x14ac:dyDescent="0.25">
      <c r="A14429" s="5">
        <f>14421</f>
      </c>
      <c r="B14429" s="5" t="s">
        <v>13404</v>
      </c>
      <c r="C14429" s="5" t="s">
        <v>11</v>
      </c>
      <c r="D14429" s="5" t="s">
        <v>12</v>
      </c>
      <c r="E14429" s="5" t="s">
        <v>2272</v>
      </c>
    </row>
    <row r="14430" spans="1:5" x14ac:dyDescent="0.25">
      <c r="A14430" s="5">
        <f>14422</f>
      </c>
      <c r="B14430" s="5" t="s">
        <v>13405</v>
      </c>
      <c r="C14430" s="5" t="s">
        <v>11</v>
      </c>
      <c r="D14430" s="5" t="s">
        <v>12</v>
      </c>
      <c r="E14430" s="5" t="s">
        <v>2272</v>
      </c>
    </row>
    <row r="14431" spans="1:5" x14ac:dyDescent="0.25">
      <c r="A14431" s="5">
        <f>14423</f>
      </c>
      <c r="B14431" s="5" t="s">
        <v>13406</v>
      </c>
      <c r="C14431" s="5" t="s">
        <v>11</v>
      </c>
      <c r="D14431" s="5" t="s">
        <v>12</v>
      </c>
      <c r="E14431" s="5" t="s">
        <v>2272</v>
      </c>
    </row>
    <row r="14432" spans="1:5" x14ac:dyDescent="0.25">
      <c r="A14432" s="5">
        <f>14424</f>
      </c>
      <c r="B14432" s="5" t="s">
        <v>13407</v>
      </c>
      <c r="C14432" s="5" t="s">
        <v>11</v>
      </c>
      <c r="D14432" s="5" t="s">
        <v>12</v>
      </c>
      <c r="E14432" s="5" t="s">
        <v>2272</v>
      </c>
    </row>
    <row r="14433" spans="1:5" x14ac:dyDescent="0.25">
      <c r="A14433" s="5">
        <f>14425</f>
      </c>
      <c r="B14433" s="5" t="s">
        <v>13408</v>
      </c>
      <c r="C14433" s="5" t="s">
        <v>11</v>
      </c>
      <c r="D14433" s="5" t="s">
        <v>12</v>
      </c>
      <c r="E14433" s="5" t="s">
        <v>2272</v>
      </c>
    </row>
    <row r="14434" spans="1:5" x14ac:dyDescent="0.25">
      <c r="A14434" s="5">
        <f>14426</f>
      </c>
      <c r="B14434" s="5" t="s">
        <v>13409</v>
      </c>
      <c r="C14434" s="5" t="s">
        <v>11</v>
      </c>
      <c r="D14434" s="5" t="s">
        <v>12</v>
      </c>
      <c r="E14434" s="5" t="s">
        <v>2272</v>
      </c>
    </row>
    <row r="14435" spans="1:5" x14ac:dyDescent="0.25">
      <c r="A14435" s="5">
        <f>14427</f>
      </c>
      <c r="B14435" s="5" t="s">
        <v>13410</v>
      </c>
      <c r="C14435" s="5" t="s">
        <v>11</v>
      </c>
      <c r="D14435" s="5" t="s">
        <v>12</v>
      </c>
      <c r="E14435" s="5" t="s">
        <v>2272</v>
      </c>
    </row>
    <row r="14436" spans="1:5" x14ac:dyDescent="0.25">
      <c r="A14436" s="5">
        <f>14428</f>
      </c>
      <c r="B14436" s="5" t="s">
        <v>13411</v>
      </c>
      <c r="C14436" s="5" t="s">
        <v>11</v>
      </c>
      <c r="D14436" s="5" t="s">
        <v>12</v>
      </c>
      <c r="E14436" s="5" t="s">
        <v>2272</v>
      </c>
    </row>
    <row r="14437" spans="1:5" x14ac:dyDescent="0.25">
      <c r="A14437" s="5">
        <f>14429</f>
      </c>
      <c r="B14437" s="5" t="s">
        <v>13412</v>
      </c>
      <c r="C14437" s="5" t="s">
        <v>11</v>
      </c>
      <c r="D14437" s="5" t="s">
        <v>12</v>
      </c>
      <c r="E14437" s="5" t="s">
        <v>2272</v>
      </c>
    </row>
    <row r="14438" spans="1:5" x14ac:dyDescent="0.25">
      <c r="A14438" s="5">
        <f>14430</f>
      </c>
      <c r="B14438" s="5" t="s">
        <v>13413</v>
      </c>
      <c r="C14438" s="5" t="s">
        <v>11</v>
      </c>
      <c r="D14438" s="5" t="s">
        <v>12</v>
      </c>
      <c r="E14438" s="5" t="s">
        <v>2272</v>
      </c>
    </row>
    <row r="14439" spans="1:5" x14ac:dyDescent="0.25">
      <c r="A14439" s="5">
        <f>14431</f>
      </c>
      <c r="B14439" s="5" t="s">
        <v>13414</v>
      </c>
      <c r="C14439" s="5" t="s">
        <v>11</v>
      </c>
      <c r="D14439" s="5" t="s">
        <v>12</v>
      </c>
      <c r="E14439" s="5" t="s">
        <v>2272</v>
      </c>
    </row>
    <row r="14440" spans="1:5" x14ac:dyDescent="0.25">
      <c r="A14440" s="5">
        <f>14432</f>
      </c>
      <c r="B14440" s="5" t="s">
        <v>13415</v>
      </c>
      <c r="C14440" s="5" t="s">
        <v>11</v>
      </c>
      <c r="D14440" s="5" t="s">
        <v>12</v>
      </c>
      <c r="E14440" s="5" t="s">
        <v>2272</v>
      </c>
    </row>
    <row r="14441" spans="1:5" x14ac:dyDescent="0.25">
      <c r="A14441" s="5">
        <f>14433</f>
      </c>
      <c r="B14441" s="5" t="s">
        <v>13416</v>
      </c>
      <c r="C14441" s="5" t="s">
        <v>11</v>
      </c>
      <c r="D14441" s="5" t="s">
        <v>12</v>
      </c>
      <c r="E14441" s="5" t="s">
        <v>2272</v>
      </c>
    </row>
    <row r="14442" spans="1:5" x14ac:dyDescent="0.25">
      <c r="A14442" s="5">
        <f>14434</f>
      </c>
      <c r="B14442" s="5" t="s">
        <v>13417</v>
      </c>
      <c r="C14442" s="5" t="s">
        <v>11</v>
      </c>
      <c r="D14442" s="5" t="s">
        <v>12</v>
      </c>
      <c r="E14442" s="5" t="s">
        <v>2272</v>
      </c>
    </row>
    <row r="14443" spans="1:5" x14ac:dyDescent="0.25">
      <c r="A14443" s="5">
        <f>14435</f>
      </c>
      <c r="B14443" s="5" t="s">
        <v>13418</v>
      </c>
      <c r="C14443" s="5" t="s">
        <v>11</v>
      </c>
      <c r="D14443" s="5" t="s">
        <v>12</v>
      </c>
      <c r="E14443" s="5" t="s">
        <v>2272</v>
      </c>
    </row>
    <row r="14444" spans="1:5" x14ac:dyDescent="0.25">
      <c r="A14444" s="5">
        <f>14436</f>
      </c>
      <c r="B14444" s="5" t="s">
        <v>13419</v>
      </c>
      <c r="C14444" s="5" t="s">
        <v>11</v>
      </c>
      <c r="D14444" s="5" t="s">
        <v>12</v>
      </c>
      <c r="E14444" s="5" t="s">
        <v>2272</v>
      </c>
    </row>
    <row r="14445" spans="1:5" x14ac:dyDescent="0.25">
      <c r="A14445" s="5">
        <f>14437</f>
      </c>
      <c r="B14445" s="5" t="s">
        <v>13420</v>
      </c>
      <c r="C14445" s="5" t="s">
        <v>11</v>
      </c>
      <c r="D14445" s="5" t="s">
        <v>12</v>
      </c>
      <c r="E14445" s="5" t="s">
        <v>2272</v>
      </c>
    </row>
    <row r="14446" spans="1:5" x14ac:dyDescent="0.25">
      <c r="A14446" s="5">
        <f>14438</f>
      </c>
      <c r="B14446" s="5" t="s">
        <v>13421</v>
      </c>
      <c r="C14446" s="5" t="s">
        <v>11</v>
      </c>
      <c r="D14446" s="5" t="s">
        <v>12</v>
      </c>
      <c r="E14446" s="5" t="s">
        <v>2272</v>
      </c>
    </row>
    <row r="14447" spans="1:5" x14ac:dyDescent="0.25">
      <c r="A14447" s="5">
        <f>14439</f>
      </c>
      <c r="B14447" s="5" t="s">
        <v>13422</v>
      </c>
      <c r="C14447" s="5" t="s">
        <v>11</v>
      </c>
      <c r="D14447" s="5" t="s">
        <v>12</v>
      </c>
      <c r="E14447" s="5" t="s">
        <v>2272</v>
      </c>
    </row>
    <row r="14448" spans="1:5" x14ac:dyDescent="0.25">
      <c r="A14448" s="5">
        <f>14440</f>
      </c>
      <c r="B14448" s="5" t="s">
        <v>13423</v>
      </c>
      <c r="C14448" s="5" t="s">
        <v>11</v>
      </c>
      <c r="D14448" s="5" t="s">
        <v>12</v>
      </c>
      <c r="E14448" s="5" t="s">
        <v>2272</v>
      </c>
    </row>
    <row r="14449" spans="1:5" x14ac:dyDescent="0.25">
      <c r="A14449" s="5">
        <f>14441</f>
      </c>
      <c r="B14449" s="5" t="s">
        <v>13424</v>
      </c>
      <c r="C14449" s="5" t="s">
        <v>11</v>
      </c>
      <c r="D14449" s="5" t="s">
        <v>12</v>
      </c>
      <c r="E14449" s="5" t="s">
        <v>2272</v>
      </c>
    </row>
    <row r="14450" spans="1:5" x14ac:dyDescent="0.25">
      <c r="A14450" s="5">
        <f>14442</f>
      </c>
      <c r="B14450" s="5" t="s">
        <v>13425</v>
      </c>
      <c r="C14450" s="5" t="s">
        <v>11</v>
      </c>
      <c r="D14450" s="5" t="s">
        <v>12</v>
      </c>
      <c r="E14450" s="5" t="s">
        <v>2272</v>
      </c>
    </row>
    <row r="14451" spans="1:5" x14ac:dyDescent="0.25">
      <c r="A14451" s="5">
        <f>14443</f>
      </c>
      <c r="B14451" s="5" t="s">
        <v>13426</v>
      </c>
      <c r="C14451" s="5" t="s">
        <v>11</v>
      </c>
      <c r="D14451" s="5" t="s">
        <v>12</v>
      </c>
      <c r="E14451" s="5" t="s">
        <v>2272</v>
      </c>
    </row>
    <row r="14452" spans="1:5" x14ac:dyDescent="0.25">
      <c r="A14452" s="5">
        <f>14444</f>
      </c>
      <c r="B14452" s="5" t="s">
        <v>13427</v>
      </c>
      <c r="C14452" s="5" t="s">
        <v>11</v>
      </c>
      <c r="D14452" s="5" t="s">
        <v>12</v>
      </c>
      <c r="E14452" s="5" t="s">
        <v>2272</v>
      </c>
    </row>
    <row r="14453" spans="1:5" x14ac:dyDescent="0.25">
      <c r="A14453" s="5">
        <f>14445</f>
      </c>
      <c r="B14453" s="5" t="s">
        <v>13428</v>
      </c>
      <c r="C14453" s="5" t="s">
        <v>11</v>
      </c>
      <c r="D14453" s="5" t="s">
        <v>12</v>
      </c>
      <c r="E14453" s="5" t="s">
        <v>2272</v>
      </c>
    </row>
    <row r="14454" spans="1:5" x14ac:dyDescent="0.25">
      <c r="A14454" s="5">
        <f>14446</f>
      </c>
      <c r="B14454" s="5" t="s">
        <v>13429</v>
      </c>
      <c r="C14454" s="5" t="s">
        <v>11</v>
      </c>
      <c r="D14454" s="5" t="s">
        <v>12</v>
      </c>
      <c r="E14454" s="5" t="s">
        <v>2272</v>
      </c>
    </row>
    <row r="14455" spans="1:5" x14ac:dyDescent="0.25">
      <c r="A14455" s="5">
        <f>14447</f>
      </c>
      <c r="B14455" s="5" t="s">
        <v>13430</v>
      </c>
      <c r="C14455" s="5" t="s">
        <v>11</v>
      </c>
      <c r="D14455" s="5" t="s">
        <v>12</v>
      </c>
      <c r="E14455" s="5" t="s">
        <v>2272</v>
      </c>
    </row>
    <row r="14456" spans="1:5" x14ac:dyDescent="0.25">
      <c r="A14456" s="5">
        <f>14448</f>
      </c>
      <c r="B14456" s="5" t="s">
        <v>13431</v>
      </c>
      <c r="C14456" s="5" t="s">
        <v>11</v>
      </c>
      <c r="D14456" s="5" t="s">
        <v>12</v>
      </c>
      <c r="E14456" s="5" t="s">
        <v>2272</v>
      </c>
    </row>
    <row r="14457" spans="1:5" x14ac:dyDescent="0.25">
      <c r="A14457" s="5">
        <f>14449</f>
      </c>
      <c r="B14457" s="5" t="s">
        <v>13432</v>
      </c>
      <c r="C14457" s="5" t="s">
        <v>11</v>
      </c>
      <c r="D14457" s="5" t="s">
        <v>12</v>
      </c>
      <c r="E14457" s="5" t="s">
        <v>2272</v>
      </c>
    </row>
    <row r="14458" spans="1:5" x14ac:dyDescent="0.25">
      <c r="A14458" s="5">
        <f>14450</f>
      </c>
      <c r="B14458" s="5" t="s">
        <v>13433</v>
      </c>
      <c r="C14458" s="5" t="s">
        <v>11</v>
      </c>
      <c r="D14458" s="5" t="s">
        <v>12</v>
      </c>
      <c r="E14458" s="5" t="s">
        <v>2272</v>
      </c>
    </row>
    <row r="14459" spans="1:5" x14ac:dyDescent="0.25">
      <c r="A14459" s="5">
        <f>14451</f>
      </c>
      <c r="B14459" s="5" t="s">
        <v>13434</v>
      </c>
      <c r="C14459" s="5" t="s">
        <v>11</v>
      </c>
      <c r="D14459" s="5" t="s">
        <v>12</v>
      </c>
      <c r="E14459" s="5" t="s">
        <v>2272</v>
      </c>
    </row>
    <row r="14460" spans="1:5" x14ac:dyDescent="0.25">
      <c r="A14460" s="5">
        <f>14452</f>
      </c>
      <c r="B14460" s="5" t="s">
        <v>13435</v>
      </c>
      <c r="C14460" s="5" t="s">
        <v>11</v>
      </c>
      <c r="D14460" s="5" t="s">
        <v>12</v>
      </c>
      <c r="E14460" s="5" t="s">
        <v>2272</v>
      </c>
    </row>
    <row r="14461" spans="1:5" x14ac:dyDescent="0.25">
      <c r="A14461" s="5">
        <f>14453</f>
      </c>
      <c r="B14461" s="5" t="s">
        <v>13436</v>
      </c>
      <c r="C14461" s="5" t="s">
        <v>11</v>
      </c>
      <c r="D14461" s="5" t="s">
        <v>12</v>
      </c>
      <c r="E14461" s="5" t="s">
        <v>2272</v>
      </c>
    </row>
    <row r="14462" spans="1:5" x14ac:dyDescent="0.25">
      <c r="A14462" s="5">
        <f>14454</f>
      </c>
      <c r="B14462" s="5" t="s">
        <v>13437</v>
      </c>
      <c r="C14462" s="5" t="s">
        <v>11</v>
      </c>
      <c r="D14462" s="5" t="s">
        <v>12</v>
      </c>
      <c r="E14462" s="5" t="s">
        <v>2272</v>
      </c>
    </row>
    <row r="14463" spans="1:5" x14ac:dyDescent="0.25">
      <c r="A14463" s="5">
        <f>14455</f>
      </c>
      <c r="B14463" s="5" t="s">
        <v>13438</v>
      </c>
      <c r="C14463" s="5" t="s">
        <v>11</v>
      </c>
      <c r="D14463" s="5" t="s">
        <v>12</v>
      </c>
      <c r="E14463" s="5" t="s">
        <v>2272</v>
      </c>
    </row>
    <row r="14464" spans="1:5" x14ac:dyDescent="0.25">
      <c r="A14464" s="5">
        <f>14456</f>
      </c>
      <c r="B14464" s="5" t="s">
        <v>13439</v>
      </c>
      <c r="C14464" s="5" t="s">
        <v>11</v>
      </c>
      <c r="D14464" s="5" t="s">
        <v>12</v>
      </c>
      <c r="E14464" s="5" t="s">
        <v>2272</v>
      </c>
    </row>
    <row r="14465" spans="1:5" x14ac:dyDescent="0.25">
      <c r="A14465" s="5">
        <f>14457</f>
      </c>
      <c r="B14465" s="5" t="s">
        <v>13440</v>
      </c>
      <c r="C14465" s="5" t="s">
        <v>11</v>
      </c>
      <c r="D14465" s="5" t="s">
        <v>12</v>
      </c>
      <c r="E14465" s="5" t="s">
        <v>2272</v>
      </c>
    </row>
    <row r="14466" spans="1:5" x14ac:dyDescent="0.25">
      <c r="A14466" s="5">
        <f>14458</f>
      </c>
      <c r="B14466" s="5" t="s">
        <v>13441</v>
      </c>
      <c r="C14466" s="5" t="s">
        <v>11</v>
      </c>
      <c r="D14466" s="5" t="s">
        <v>12</v>
      </c>
      <c r="E14466" s="5" t="s">
        <v>2272</v>
      </c>
    </row>
    <row r="14467" spans="1:5" x14ac:dyDescent="0.25">
      <c r="A14467" s="5">
        <f>14459</f>
      </c>
      <c r="B14467" s="5" t="s">
        <v>13442</v>
      </c>
      <c r="C14467" s="5" t="s">
        <v>11</v>
      </c>
      <c r="D14467" s="5" t="s">
        <v>12</v>
      </c>
      <c r="E14467" s="5" t="s">
        <v>2272</v>
      </c>
    </row>
    <row r="14468" spans="1:5" x14ac:dyDescent="0.25">
      <c r="A14468" s="5">
        <f>14460</f>
      </c>
      <c r="B14468" s="5" t="s">
        <v>13443</v>
      </c>
      <c r="C14468" s="5" t="s">
        <v>11</v>
      </c>
      <c r="D14468" s="5" t="s">
        <v>12</v>
      </c>
      <c r="E14468" s="5" t="s">
        <v>2272</v>
      </c>
    </row>
    <row r="14469" spans="1:5" x14ac:dyDescent="0.25">
      <c r="A14469" s="5">
        <f>14461</f>
      </c>
      <c r="B14469" s="5" t="s">
        <v>13444</v>
      </c>
      <c r="C14469" s="5" t="s">
        <v>11</v>
      </c>
      <c r="D14469" s="5" t="s">
        <v>12</v>
      </c>
      <c r="E14469" s="5" t="s">
        <v>2272</v>
      </c>
    </row>
    <row r="14470" spans="1:5" x14ac:dyDescent="0.25">
      <c r="A14470" s="5">
        <f>14462</f>
      </c>
      <c r="B14470" s="5" t="s">
        <v>13445</v>
      </c>
      <c r="C14470" s="5" t="s">
        <v>11</v>
      </c>
      <c r="D14470" s="5" t="s">
        <v>12</v>
      </c>
      <c r="E14470" s="5" t="s">
        <v>2272</v>
      </c>
    </row>
    <row r="14471" spans="1:5" x14ac:dyDescent="0.25">
      <c r="A14471" s="5">
        <f>14463</f>
      </c>
      <c r="B14471" s="5" t="s">
        <v>13446</v>
      </c>
      <c r="C14471" s="5" t="s">
        <v>11</v>
      </c>
      <c r="D14471" s="5" t="s">
        <v>12</v>
      </c>
      <c r="E14471" s="5" t="s">
        <v>2272</v>
      </c>
    </row>
    <row r="14472" spans="1:5" x14ac:dyDescent="0.25">
      <c r="A14472" s="5">
        <f>14464</f>
      </c>
      <c r="B14472" s="5" t="s">
        <v>13447</v>
      </c>
      <c r="C14472" s="5" t="s">
        <v>11</v>
      </c>
      <c r="D14472" s="5" t="s">
        <v>12</v>
      </c>
      <c r="E14472" s="5" t="s">
        <v>2272</v>
      </c>
    </row>
    <row r="14473" spans="1:5" x14ac:dyDescent="0.25">
      <c r="A14473" s="5">
        <f>14465</f>
      </c>
      <c r="B14473" s="5" t="s">
        <v>13448</v>
      </c>
      <c r="C14473" s="5" t="s">
        <v>11</v>
      </c>
      <c r="D14473" s="5" t="s">
        <v>12</v>
      </c>
      <c r="E14473" s="5" t="s">
        <v>2272</v>
      </c>
    </row>
    <row r="14474" spans="1:5" x14ac:dyDescent="0.25">
      <c r="A14474" s="5">
        <f>14466</f>
      </c>
      <c r="B14474" s="5" t="s">
        <v>13449</v>
      </c>
      <c r="C14474" s="5" t="s">
        <v>11</v>
      </c>
      <c r="D14474" s="5" t="s">
        <v>12</v>
      </c>
      <c r="E14474" s="5" t="s">
        <v>2272</v>
      </c>
    </row>
    <row r="14475" spans="1:5" x14ac:dyDescent="0.25">
      <c r="A14475" s="5">
        <f>14467</f>
      </c>
      <c r="B14475" s="5" t="s">
        <v>13450</v>
      </c>
      <c r="C14475" s="5" t="s">
        <v>11</v>
      </c>
      <c r="D14475" s="5" t="s">
        <v>12</v>
      </c>
      <c r="E14475" s="5" t="s">
        <v>2272</v>
      </c>
    </row>
    <row r="14476" spans="1:5" x14ac:dyDescent="0.25">
      <c r="A14476" s="5">
        <f>14468</f>
      </c>
      <c r="B14476" s="5" t="s">
        <v>13451</v>
      </c>
      <c r="C14476" s="5" t="s">
        <v>11</v>
      </c>
      <c r="D14476" s="5" t="s">
        <v>12</v>
      </c>
      <c r="E14476" s="5" t="s">
        <v>2272</v>
      </c>
    </row>
    <row r="14477" spans="1:5" x14ac:dyDescent="0.25">
      <c r="A14477" s="5">
        <f>14469</f>
      </c>
      <c r="B14477" s="5" t="s">
        <v>13452</v>
      </c>
      <c r="C14477" s="5" t="s">
        <v>11</v>
      </c>
      <c r="D14477" s="5" t="s">
        <v>12</v>
      </c>
      <c r="E14477" s="5" t="s">
        <v>2272</v>
      </c>
    </row>
    <row r="14478" spans="1:5" x14ac:dyDescent="0.25">
      <c r="A14478" s="5">
        <f>14470</f>
      </c>
      <c r="B14478" s="5" t="s">
        <v>13453</v>
      </c>
      <c r="C14478" s="5" t="s">
        <v>11</v>
      </c>
      <c r="D14478" s="5" t="s">
        <v>12</v>
      </c>
      <c r="E14478" s="5" t="s">
        <v>2272</v>
      </c>
    </row>
    <row r="14479" spans="1:5" x14ac:dyDescent="0.25">
      <c r="A14479" s="5">
        <f>14471</f>
      </c>
      <c r="B14479" s="5" t="s">
        <v>13454</v>
      </c>
      <c r="C14479" s="5" t="s">
        <v>11</v>
      </c>
      <c r="D14479" s="5" t="s">
        <v>12</v>
      </c>
      <c r="E14479" s="5" t="s">
        <v>2272</v>
      </c>
    </row>
    <row r="14480" spans="1:5" x14ac:dyDescent="0.25">
      <c r="A14480" s="5">
        <f>14472</f>
      </c>
      <c r="B14480" s="5" t="s">
        <v>13455</v>
      </c>
      <c r="C14480" s="5" t="s">
        <v>11</v>
      </c>
      <c r="D14480" s="5" t="s">
        <v>12</v>
      </c>
      <c r="E14480" s="5" t="s">
        <v>2272</v>
      </c>
    </row>
    <row r="14481" spans="1:5" x14ac:dyDescent="0.25">
      <c r="A14481" s="5">
        <f>14473</f>
      </c>
      <c r="B14481" s="5" t="s">
        <v>13456</v>
      </c>
      <c r="C14481" s="5" t="s">
        <v>11</v>
      </c>
      <c r="D14481" s="5" t="s">
        <v>12</v>
      </c>
      <c r="E14481" s="5" t="s">
        <v>2272</v>
      </c>
    </row>
    <row r="14482" spans="1:5" x14ac:dyDescent="0.25">
      <c r="A14482" s="5">
        <f>14474</f>
      </c>
      <c r="B14482" s="5" t="s">
        <v>13457</v>
      </c>
      <c r="C14482" s="5" t="s">
        <v>11</v>
      </c>
      <c r="D14482" s="5" t="s">
        <v>12</v>
      </c>
      <c r="E14482" s="5" t="s">
        <v>2272</v>
      </c>
    </row>
    <row r="14483" spans="1:5" x14ac:dyDescent="0.25">
      <c r="A14483" s="5">
        <f>14475</f>
      </c>
      <c r="B14483" s="5" t="s">
        <v>13458</v>
      </c>
      <c r="C14483" s="5" t="s">
        <v>11</v>
      </c>
      <c r="D14483" s="5" t="s">
        <v>12</v>
      </c>
      <c r="E14483" s="5" t="s">
        <v>2272</v>
      </c>
    </row>
    <row r="14484" spans="1:5" x14ac:dyDescent="0.25">
      <c r="A14484" s="5">
        <f>14476</f>
      </c>
      <c r="B14484" s="5" t="s">
        <v>13459</v>
      </c>
      <c r="C14484" s="5" t="s">
        <v>11</v>
      </c>
      <c r="D14484" s="5" t="s">
        <v>12</v>
      </c>
      <c r="E14484" s="5" t="s">
        <v>2272</v>
      </c>
    </row>
    <row r="14485" spans="1:5" x14ac:dyDescent="0.25">
      <c r="A14485" s="5">
        <f>14477</f>
      </c>
      <c r="B14485" s="5" t="s">
        <v>13460</v>
      </c>
      <c r="C14485" s="5" t="s">
        <v>11</v>
      </c>
      <c r="D14485" s="5" t="s">
        <v>12</v>
      </c>
      <c r="E14485" s="5" t="s">
        <v>2272</v>
      </c>
    </row>
    <row r="14486" spans="1:5" x14ac:dyDescent="0.25">
      <c r="A14486" s="5">
        <f>14478</f>
      </c>
      <c r="B14486" s="5" t="s">
        <v>13461</v>
      </c>
      <c r="C14486" s="5" t="s">
        <v>11</v>
      </c>
      <c r="D14486" s="5" t="s">
        <v>12</v>
      </c>
      <c r="E14486" s="5" t="s">
        <v>2272</v>
      </c>
    </row>
    <row r="14487" spans="1:5" x14ac:dyDescent="0.25">
      <c r="A14487" s="5">
        <f>14479</f>
      </c>
      <c r="B14487" s="5" t="s">
        <v>13462</v>
      </c>
      <c r="C14487" s="5" t="s">
        <v>11</v>
      </c>
      <c r="D14487" s="5" t="s">
        <v>12</v>
      </c>
      <c r="E14487" s="5" t="s">
        <v>2272</v>
      </c>
    </row>
    <row r="14488" spans="1:5" x14ac:dyDescent="0.25">
      <c r="A14488" s="5">
        <f>14480</f>
      </c>
      <c r="B14488" s="5" t="s">
        <v>13463</v>
      </c>
      <c r="C14488" s="5" t="s">
        <v>11</v>
      </c>
      <c r="D14488" s="5" t="s">
        <v>12</v>
      </c>
      <c r="E14488" s="5" t="s">
        <v>2272</v>
      </c>
    </row>
    <row r="14489" spans="1:5" x14ac:dyDescent="0.25">
      <c r="A14489" s="5">
        <f>14481</f>
      </c>
      <c r="B14489" s="5" t="s">
        <v>13464</v>
      </c>
      <c r="C14489" s="5" t="s">
        <v>11</v>
      </c>
      <c r="D14489" s="5" t="s">
        <v>12</v>
      </c>
      <c r="E14489" s="5" t="s">
        <v>2272</v>
      </c>
    </row>
    <row r="14490" spans="1:5" x14ac:dyDescent="0.25">
      <c r="A14490" s="5">
        <f>14482</f>
      </c>
      <c r="B14490" s="5" t="s">
        <v>13465</v>
      </c>
      <c r="C14490" s="5" t="s">
        <v>11</v>
      </c>
      <c r="D14490" s="5" t="s">
        <v>12</v>
      </c>
      <c r="E14490" s="5" t="s">
        <v>2272</v>
      </c>
    </row>
    <row r="14491" spans="1:5" x14ac:dyDescent="0.25">
      <c r="A14491" s="5">
        <f>14483</f>
      </c>
      <c r="B14491" s="5" t="s">
        <v>13466</v>
      </c>
      <c r="C14491" s="5" t="s">
        <v>11</v>
      </c>
      <c r="D14491" s="5" t="s">
        <v>12</v>
      </c>
      <c r="E14491" s="5" t="s">
        <v>2272</v>
      </c>
    </row>
    <row r="14492" spans="1:5" x14ac:dyDescent="0.25">
      <c r="A14492" s="5">
        <f>14484</f>
      </c>
      <c r="B14492" s="5" t="s">
        <v>13467</v>
      </c>
      <c r="C14492" s="5" t="s">
        <v>11</v>
      </c>
      <c r="D14492" s="5" t="s">
        <v>12</v>
      </c>
      <c r="E14492" s="5" t="s">
        <v>2272</v>
      </c>
    </row>
    <row r="14493" spans="1:5" x14ac:dyDescent="0.25">
      <c r="A14493" s="5">
        <f>14485</f>
      </c>
      <c r="B14493" s="5" t="s">
        <v>13468</v>
      </c>
      <c r="C14493" s="5" t="s">
        <v>11</v>
      </c>
      <c r="D14493" s="5" t="s">
        <v>12</v>
      </c>
      <c r="E14493" s="5" t="s">
        <v>2272</v>
      </c>
    </row>
    <row r="14494" spans="1:5" x14ac:dyDescent="0.25">
      <c r="A14494" s="5">
        <f>14486</f>
      </c>
      <c r="B14494" s="5" t="s">
        <v>13469</v>
      </c>
      <c r="C14494" s="5" t="s">
        <v>11</v>
      </c>
      <c r="D14494" s="5" t="s">
        <v>12</v>
      </c>
      <c r="E14494" s="5" t="s">
        <v>2272</v>
      </c>
    </row>
    <row r="14495" spans="1:5" x14ac:dyDescent="0.25">
      <c r="A14495" s="5">
        <f>14487</f>
      </c>
      <c r="B14495" s="5" t="s">
        <v>13470</v>
      </c>
      <c r="C14495" s="5" t="s">
        <v>11</v>
      </c>
      <c r="D14495" s="5" t="s">
        <v>12</v>
      </c>
      <c r="E14495" s="5" t="s">
        <v>2272</v>
      </c>
    </row>
    <row r="14496" spans="1:5" x14ac:dyDescent="0.25">
      <c r="A14496" s="5">
        <f>14488</f>
      </c>
      <c r="B14496" s="5" t="s">
        <v>13471</v>
      </c>
      <c r="C14496" s="5" t="s">
        <v>11</v>
      </c>
      <c r="D14496" s="5" t="s">
        <v>12</v>
      </c>
      <c r="E14496" s="5" t="s">
        <v>2272</v>
      </c>
    </row>
    <row r="14497" spans="1:5" x14ac:dyDescent="0.25">
      <c r="A14497" s="5">
        <f>14489</f>
      </c>
      <c r="B14497" s="5" t="s">
        <v>13472</v>
      </c>
      <c r="C14497" s="5" t="s">
        <v>11</v>
      </c>
      <c r="D14497" s="5" t="s">
        <v>12</v>
      </c>
      <c r="E14497" s="5" t="s">
        <v>2272</v>
      </c>
    </row>
    <row r="14498" spans="1:5" x14ac:dyDescent="0.25">
      <c r="A14498" s="5">
        <f>14490</f>
      </c>
      <c r="B14498" s="5" t="s">
        <v>13473</v>
      </c>
      <c r="C14498" s="5" t="s">
        <v>11</v>
      </c>
      <c r="D14498" s="5" t="s">
        <v>12</v>
      </c>
      <c r="E14498" s="5" t="s">
        <v>2272</v>
      </c>
    </row>
    <row r="14499" spans="1:5" x14ac:dyDescent="0.25">
      <c r="A14499" s="5">
        <f>14491</f>
      </c>
      <c r="B14499" s="5" t="s">
        <v>13474</v>
      </c>
      <c r="C14499" s="5" t="s">
        <v>11</v>
      </c>
      <c r="D14499" s="5" t="s">
        <v>12</v>
      </c>
      <c r="E14499" s="5" t="s">
        <v>2272</v>
      </c>
    </row>
    <row r="14500" spans="1:5" x14ac:dyDescent="0.25">
      <c r="A14500" s="5">
        <f>14492</f>
      </c>
      <c r="B14500" s="5" t="s">
        <v>13475</v>
      </c>
      <c r="C14500" s="5" t="s">
        <v>11</v>
      </c>
      <c r="D14500" s="5" t="s">
        <v>12</v>
      </c>
      <c r="E14500" s="5" t="s">
        <v>2272</v>
      </c>
    </row>
    <row r="14501" spans="1:5" x14ac:dyDescent="0.25">
      <c r="A14501" s="5">
        <f>14493</f>
      </c>
      <c r="B14501" s="5" t="s">
        <v>13476</v>
      </c>
      <c r="C14501" s="5" t="s">
        <v>11</v>
      </c>
      <c r="D14501" s="5" t="s">
        <v>12</v>
      </c>
      <c r="E14501" s="5" t="s">
        <v>2272</v>
      </c>
    </row>
    <row r="14502" spans="1:5" x14ac:dyDescent="0.25">
      <c r="A14502" s="5">
        <f>14494</f>
      </c>
      <c r="B14502" s="5" t="s">
        <v>13477</v>
      </c>
      <c r="C14502" s="5" t="s">
        <v>11</v>
      </c>
      <c r="D14502" s="5" t="s">
        <v>12</v>
      </c>
      <c r="E14502" s="5" t="s">
        <v>2272</v>
      </c>
    </row>
    <row r="14503" spans="1:5" x14ac:dyDescent="0.25">
      <c r="A14503" s="5">
        <f>14495</f>
      </c>
      <c r="B14503" s="5" t="s">
        <v>13478</v>
      </c>
      <c r="C14503" s="5" t="s">
        <v>11</v>
      </c>
      <c r="D14503" s="5" t="s">
        <v>12</v>
      </c>
      <c r="E14503" s="5" t="s">
        <v>2272</v>
      </c>
    </row>
    <row r="14504" spans="1:5" x14ac:dyDescent="0.25">
      <c r="A14504" s="5">
        <f>14496</f>
      </c>
      <c r="B14504" s="5" t="s">
        <v>13479</v>
      </c>
      <c r="C14504" s="5" t="s">
        <v>11</v>
      </c>
      <c r="D14504" s="5" t="s">
        <v>12</v>
      </c>
      <c r="E14504" s="5" t="s">
        <v>2272</v>
      </c>
    </row>
    <row r="14505" spans="1:5" x14ac:dyDescent="0.25">
      <c r="A14505" s="5">
        <f>14497</f>
      </c>
      <c r="B14505" s="5" t="s">
        <v>13480</v>
      </c>
      <c r="C14505" s="5" t="s">
        <v>11</v>
      </c>
      <c r="D14505" s="5" t="s">
        <v>12</v>
      </c>
      <c r="E14505" s="5" t="s">
        <v>2272</v>
      </c>
    </row>
    <row r="14506" spans="1:5" x14ac:dyDescent="0.25">
      <c r="A14506" s="5">
        <f>14498</f>
      </c>
      <c r="B14506" s="5" t="s">
        <v>13481</v>
      </c>
      <c r="C14506" s="5" t="s">
        <v>11</v>
      </c>
      <c r="D14506" s="5" t="s">
        <v>12</v>
      </c>
      <c r="E14506" s="5" t="s">
        <v>2272</v>
      </c>
    </row>
    <row r="14507" spans="1:5" x14ac:dyDescent="0.25">
      <c r="A14507" s="5">
        <f>14499</f>
      </c>
      <c r="B14507" s="5" t="s">
        <v>13482</v>
      </c>
      <c r="C14507" s="5" t="s">
        <v>11</v>
      </c>
      <c r="D14507" s="5" t="s">
        <v>12</v>
      </c>
      <c r="E14507" s="5" t="s">
        <v>2272</v>
      </c>
    </row>
    <row r="14508" spans="1:5" x14ac:dyDescent="0.25">
      <c r="A14508" s="5">
        <f>14500</f>
      </c>
      <c r="B14508" s="5" t="s">
        <v>13483</v>
      </c>
      <c r="C14508" s="5" t="s">
        <v>11</v>
      </c>
      <c r="D14508" s="5" t="s">
        <v>12</v>
      </c>
      <c r="E14508" s="5" t="s">
        <v>2272</v>
      </c>
    </row>
    <row r="14509" spans="1:5" x14ac:dyDescent="0.25">
      <c r="A14509" s="5">
        <f>14501</f>
      </c>
      <c r="B14509" s="5" t="s">
        <v>13484</v>
      </c>
      <c r="C14509" s="5" t="s">
        <v>11</v>
      </c>
      <c r="D14509" s="5" t="s">
        <v>12</v>
      </c>
      <c r="E14509" s="5" t="s">
        <v>2272</v>
      </c>
    </row>
    <row r="14510" spans="1:5" x14ac:dyDescent="0.25">
      <c r="A14510" s="5">
        <f>14502</f>
      </c>
      <c r="B14510" s="5" t="s">
        <v>13485</v>
      </c>
      <c r="C14510" s="5" t="s">
        <v>11</v>
      </c>
      <c r="D14510" s="5" t="s">
        <v>12</v>
      </c>
      <c r="E14510" s="5" t="s">
        <v>2272</v>
      </c>
    </row>
    <row r="14511" spans="1:5" x14ac:dyDescent="0.25">
      <c r="A14511" s="5">
        <f>14503</f>
      </c>
      <c r="B14511" s="5" t="s">
        <v>13486</v>
      </c>
      <c r="C14511" s="5" t="s">
        <v>11</v>
      </c>
      <c r="D14511" s="5" t="s">
        <v>12</v>
      </c>
      <c r="E14511" s="5" t="s">
        <v>2272</v>
      </c>
    </row>
    <row r="14512" spans="1:5" x14ac:dyDescent="0.25">
      <c r="A14512" s="5">
        <f>14504</f>
      </c>
      <c r="B14512" s="5" t="s">
        <v>13487</v>
      </c>
      <c r="C14512" s="5" t="s">
        <v>11</v>
      </c>
      <c r="D14512" s="5" t="s">
        <v>12</v>
      </c>
      <c r="E14512" s="5" t="s">
        <v>2272</v>
      </c>
    </row>
    <row r="14513" spans="1:5" x14ac:dyDescent="0.25">
      <c r="A14513" s="5">
        <f>14505</f>
      </c>
      <c r="B14513" s="5" t="s">
        <v>13488</v>
      </c>
      <c r="C14513" s="5" t="s">
        <v>11</v>
      </c>
      <c r="D14513" s="5" t="s">
        <v>12</v>
      </c>
      <c r="E14513" s="5" t="s">
        <v>2272</v>
      </c>
    </row>
    <row r="14514" spans="1:5" x14ac:dyDescent="0.25">
      <c r="A14514" s="5">
        <f>14506</f>
      </c>
      <c r="B14514" s="5" t="s">
        <v>13489</v>
      </c>
      <c r="C14514" s="5" t="s">
        <v>11</v>
      </c>
      <c r="D14514" s="5" t="s">
        <v>12</v>
      </c>
      <c r="E14514" s="5" t="s">
        <v>2272</v>
      </c>
    </row>
    <row r="14515" spans="1:5" x14ac:dyDescent="0.25">
      <c r="A14515" s="5">
        <f>14507</f>
      </c>
      <c r="B14515" s="5" t="s">
        <v>13490</v>
      </c>
      <c r="C14515" s="5" t="s">
        <v>11</v>
      </c>
      <c r="D14515" s="5" t="s">
        <v>12</v>
      </c>
      <c r="E14515" s="5" t="s">
        <v>2272</v>
      </c>
    </row>
    <row r="14516" spans="1:5" x14ac:dyDescent="0.25">
      <c r="A14516" s="5">
        <f>14508</f>
      </c>
      <c r="B14516" s="5" t="s">
        <v>13491</v>
      </c>
      <c r="C14516" s="5" t="s">
        <v>11</v>
      </c>
      <c r="D14516" s="5" t="s">
        <v>12</v>
      </c>
      <c r="E14516" s="5" t="s">
        <v>2272</v>
      </c>
    </row>
    <row r="14517" spans="1:5" x14ac:dyDescent="0.25">
      <c r="A14517" s="5">
        <f>14509</f>
      </c>
      <c r="B14517" s="5" t="s">
        <v>13492</v>
      </c>
      <c r="C14517" s="5" t="s">
        <v>11</v>
      </c>
      <c r="D14517" s="5" t="s">
        <v>12</v>
      </c>
      <c r="E14517" s="5" t="s">
        <v>2272</v>
      </c>
    </row>
    <row r="14518" spans="1:5" x14ac:dyDescent="0.25">
      <c r="A14518" s="5">
        <f>14510</f>
      </c>
      <c r="B14518" s="5" t="s">
        <v>13493</v>
      </c>
      <c r="C14518" s="5" t="s">
        <v>11</v>
      </c>
      <c r="D14518" s="5" t="s">
        <v>12</v>
      </c>
      <c r="E14518" s="5" t="s">
        <v>2272</v>
      </c>
    </row>
    <row r="14519" spans="1:5" x14ac:dyDescent="0.25">
      <c r="A14519" s="5">
        <f>14511</f>
      </c>
      <c r="B14519" s="5" t="s">
        <v>13494</v>
      </c>
      <c r="C14519" s="5" t="s">
        <v>11</v>
      </c>
      <c r="D14519" s="5" t="s">
        <v>12</v>
      </c>
      <c r="E14519" s="5" t="s">
        <v>2272</v>
      </c>
    </row>
    <row r="14520" spans="1:5" x14ac:dyDescent="0.25">
      <c r="A14520" s="5">
        <f>14512</f>
      </c>
      <c r="B14520" s="5" t="s">
        <v>13495</v>
      </c>
      <c r="C14520" s="5" t="s">
        <v>11</v>
      </c>
      <c r="D14520" s="5" t="s">
        <v>12</v>
      </c>
      <c r="E14520" s="5" t="s">
        <v>2272</v>
      </c>
    </row>
    <row r="14521" spans="1:5" x14ac:dyDescent="0.25">
      <c r="A14521" s="5">
        <f>14513</f>
      </c>
      <c r="B14521" s="5" t="s">
        <v>13496</v>
      </c>
      <c r="C14521" s="5" t="s">
        <v>11</v>
      </c>
      <c r="D14521" s="5" t="s">
        <v>12</v>
      </c>
      <c r="E14521" s="5" t="s">
        <v>2272</v>
      </c>
    </row>
    <row r="14522" spans="1:5" x14ac:dyDescent="0.25">
      <c r="A14522" s="5">
        <f>14514</f>
      </c>
      <c r="B14522" s="5" t="s">
        <v>13497</v>
      </c>
      <c r="C14522" s="5" t="s">
        <v>11</v>
      </c>
      <c r="D14522" s="5" t="s">
        <v>12</v>
      </c>
      <c r="E14522" s="5" t="s">
        <v>2272</v>
      </c>
    </row>
    <row r="14523" spans="1:5" x14ac:dyDescent="0.25">
      <c r="A14523" s="5">
        <f>14515</f>
      </c>
      <c r="B14523" s="5" t="s">
        <v>13498</v>
      </c>
      <c r="C14523" s="5" t="s">
        <v>11</v>
      </c>
      <c r="D14523" s="5" t="s">
        <v>12</v>
      </c>
      <c r="E14523" s="5" t="s">
        <v>2272</v>
      </c>
    </row>
    <row r="14524" spans="1:5" x14ac:dyDescent="0.25">
      <c r="A14524" s="5">
        <f>14516</f>
      </c>
      <c r="B14524" s="5" t="s">
        <v>13499</v>
      </c>
      <c r="C14524" s="5" t="s">
        <v>11</v>
      </c>
      <c r="D14524" s="5" t="s">
        <v>12</v>
      </c>
      <c r="E14524" s="5" t="s">
        <v>2272</v>
      </c>
    </row>
    <row r="14525" spans="1:5" x14ac:dyDescent="0.25">
      <c r="A14525" s="5">
        <f>14517</f>
      </c>
      <c r="B14525" s="5" t="s">
        <v>13500</v>
      </c>
      <c r="C14525" s="5" t="s">
        <v>11</v>
      </c>
      <c r="D14525" s="5" t="s">
        <v>12</v>
      </c>
      <c r="E14525" s="5" t="s">
        <v>2272</v>
      </c>
    </row>
    <row r="14526" spans="1:5" x14ac:dyDescent="0.25">
      <c r="A14526" s="5">
        <f>14518</f>
      </c>
      <c r="B14526" s="5" t="s">
        <v>13501</v>
      </c>
      <c r="C14526" s="5" t="s">
        <v>11</v>
      </c>
      <c r="D14526" s="5" t="s">
        <v>12</v>
      </c>
      <c r="E14526" s="5" t="s">
        <v>2272</v>
      </c>
    </row>
    <row r="14527" spans="1:5" x14ac:dyDescent="0.25">
      <c r="A14527" s="5">
        <f>14519</f>
      </c>
      <c r="B14527" s="5" t="s">
        <v>13502</v>
      </c>
      <c r="C14527" s="5" t="s">
        <v>11</v>
      </c>
      <c r="D14527" s="5" t="s">
        <v>12</v>
      </c>
      <c r="E14527" s="5" t="s">
        <v>2272</v>
      </c>
    </row>
    <row r="14528" spans="1:5" x14ac:dyDescent="0.25">
      <c r="A14528" s="5">
        <f>14520</f>
      </c>
      <c r="B14528" s="5" t="s">
        <v>13503</v>
      </c>
      <c r="C14528" s="5" t="s">
        <v>11</v>
      </c>
      <c r="D14528" s="5" t="s">
        <v>12</v>
      </c>
      <c r="E14528" s="5" t="s">
        <v>2272</v>
      </c>
    </row>
    <row r="14529" spans="1:5" x14ac:dyDescent="0.25">
      <c r="A14529" s="5">
        <f>14521</f>
      </c>
      <c r="B14529" s="5" t="s">
        <v>13504</v>
      </c>
      <c r="C14529" s="5" t="s">
        <v>11</v>
      </c>
      <c r="D14529" s="5" t="s">
        <v>12</v>
      </c>
      <c r="E14529" s="5" t="s">
        <v>1002</v>
      </c>
    </row>
    <row r="14530" spans="1:5" x14ac:dyDescent="0.25">
      <c r="A14530" s="5">
        <f>14522</f>
      </c>
      <c r="B14530" s="5" t="s">
        <v>13505</v>
      </c>
      <c r="C14530" s="5" t="s">
        <v>11</v>
      </c>
      <c r="D14530" s="5" t="s">
        <v>12</v>
      </c>
      <c r="E14530" s="5" t="s">
        <v>2272</v>
      </c>
    </row>
    <row r="14531" spans="1:5" x14ac:dyDescent="0.25">
      <c r="A14531" s="5">
        <f>14523</f>
      </c>
      <c r="B14531" s="5" t="s">
        <v>13506</v>
      </c>
      <c r="C14531" s="5" t="s">
        <v>11</v>
      </c>
      <c r="D14531" s="5" t="s">
        <v>12</v>
      </c>
      <c r="E14531" s="5" t="s">
        <v>2272</v>
      </c>
    </row>
    <row r="14532" spans="1:5" x14ac:dyDescent="0.25">
      <c r="A14532" s="5">
        <f>14524</f>
      </c>
      <c r="B14532" s="5" t="s">
        <v>13507</v>
      </c>
      <c r="C14532" s="5" t="s">
        <v>11</v>
      </c>
      <c r="D14532" s="5" t="s">
        <v>12</v>
      </c>
      <c r="E14532" s="5" t="s">
        <v>2272</v>
      </c>
    </row>
    <row r="14533" spans="1:5" x14ac:dyDescent="0.25">
      <c r="A14533" s="5">
        <f>14525</f>
      </c>
      <c r="B14533" s="5" t="s">
        <v>13508</v>
      </c>
      <c r="C14533" s="5" t="s">
        <v>11</v>
      </c>
      <c r="D14533" s="5" t="s">
        <v>12</v>
      </c>
      <c r="E14533" s="5" t="s">
        <v>2272</v>
      </c>
    </row>
    <row r="14534" spans="1:5" x14ac:dyDescent="0.25">
      <c r="A14534" s="5">
        <f>14526</f>
      </c>
      <c r="B14534" s="5" t="s">
        <v>13509</v>
      </c>
      <c r="C14534" s="5" t="s">
        <v>11</v>
      </c>
      <c r="D14534" s="5" t="s">
        <v>12</v>
      </c>
      <c r="E14534" s="5" t="s">
        <v>2272</v>
      </c>
    </row>
    <row r="14535" spans="1:5" x14ac:dyDescent="0.25">
      <c r="A14535" s="5">
        <f>14527</f>
      </c>
      <c r="B14535" s="5" t="s">
        <v>13510</v>
      </c>
      <c r="C14535" s="5" t="s">
        <v>11</v>
      </c>
      <c r="D14535" s="5" t="s">
        <v>12</v>
      </c>
      <c r="E14535" s="5" t="s">
        <v>2272</v>
      </c>
    </row>
    <row r="14536" spans="1:5" x14ac:dyDescent="0.25">
      <c r="A14536" s="5">
        <f>14528</f>
      </c>
      <c r="B14536" s="5" t="s">
        <v>13511</v>
      </c>
      <c r="C14536" s="5" t="s">
        <v>11</v>
      </c>
      <c r="D14536" s="5" t="s">
        <v>12</v>
      </c>
      <c r="E14536" s="5" t="s">
        <v>2272</v>
      </c>
    </row>
    <row r="14537" spans="1:5" x14ac:dyDescent="0.25">
      <c r="A14537" s="5">
        <f>14529</f>
      </c>
      <c r="B14537" s="5" t="s">
        <v>13512</v>
      </c>
      <c r="C14537" s="5" t="s">
        <v>11</v>
      </c>
      <c r="D14537" s="5" t="s">
        <v>12</v>
      </c>
      <c r="E14537" s="5" t="s">
        <v>2272</v>
      </c>
    </row>
    <row r="14538" spans="1:5" x14ac:dyDescent="0.25">
      <c r="A14538" s="5">
        <f>14530</f>
      </c>
      <c r="B14538" s="5" t="s">
        <v>13513</v>
      </c>
      <c r="C14538" s="5" t="s">
        <v>11</v>
      </c>
      <c r="D14538" s="5" t="s">
        <v>12</v>
      </c>
      <c r="E14538" s="5" t="s">
        <v>2272</v>
      </c>
    </row>
    <row r="14539" spans="1:5" x14ac:dyDescent="0.25">
      <c r="A14539" s="5">
        <f>14531</f>
      </c>
      <c r="B14539" s="5" t="s">
        <v>13514</v>
      </c>
      <c r="C14539" s="5" t="s">
        <v>11</v>
      </c>
      <c r="D14539" s="5" t="s">
        <v>12</v>
      </c>
      <c r="E14539" s="5" t="s">
        <v>2272</v>
      </c>
    </row>
    <row r="14540" spans="1:5" x14ac:dyDescent="0.25">
      <c r="A14540" s="5">
        <f>14532</f>
      </c>
      <c r="B14540" s="5" t="s">
        <v>13515</v>
      </c>
      <c r="C14540" s="5" t="s">
        <v>11</v>
      </c>
      <c r="D14540" s="5" t="s">
        <v>12</v>
      </c>
      <c r="E14540" s="5" t="s">
        <v>2272</v>
      </c>
    </row>
    <row r="14541" spans="1:5" x14ac:dyDescent="0.25">
      <c r="A14541" s="5">
        <f>14533</f>
      </c>
      <c r="B14541" s="5" t="s">
        <v>13516</v>
      </c>
      <c r="C14541" s="5" t="s">
        <v>11</v>
      </c>
      <c r="D14541" s="5" t="s">
        <v>12</v>
      </c>
      <c r="E14541" s="5" t="s">
        <v>2272</v>
      </c>
    </row>
    <row r="14542" spans="1:5" x14ac:dyDescent="0.25">
      <c r="A14542" s="5">
        <f>14534</f>
      </c>
      <c r="B14542" s="5" t="s">
        <v>13517</v>
      </c>
      <c r="C14542" s="5" t="s">
        <v>11</v>
      </c>
      <c r="D14542" s="5" t="s">
        <v>12</v>
      </c>
      <c r="E14542" s="5" t="s">
        <v>2272</v>
      </c>
    </row>
    <row r="14543" spans="1:5" x14ac:dyDescent="0.25">
      <c r="A14543" s="5">
        <f>14535</f>
      </c>
      <c r="B14543" s="5" t="s">
        <v>13518</v>
      </c>
      <c r="C14543" s="5" t="s">
        <v>11</v>
      </c>
      <c r="D14543" s="5" t="s">
        <v>12</v>
      </c>
      <c r="E14543" s="5" t="s">
        <v>2272</v>
      </c>
    </row>
    <row r="14544" spans="1:5" x14ac:dyDescent="0.25">
      <c r="A14544" s="5">
        <f>14536</f>
      </c>
      <c r="B14544" s="5" t="s">
        <v>13519</v>
      </c>
      <c r="C14544" s="5" t="s">
        <v>11</v>
      </c>
      <c r="D14544" s="5" t="s">
        <v>12</v>
      </c>
      <c r="E14544" s="5" t="s">
        <v>2272</v>
      </c>
    </row>
    <row r="14545" spans="1:5" x14ac:dyDescent="0.25">
      <c r="A14545" s="5">
        <f>14537</f>
      </c>
      <c r="B14545" s="5" t="s">
        <v>13520</v>
      </c>
      <c r="C14545" s="5" t="s">
        <v>11</v>
      </c>
      <c r="D14545" s="5" t="s">
        <v>12</v>
      </c>
      <c r="E14545" s="5" t="s">
        <v>2272</v>
      </c>
    </row>
    <row r="14546" spans="1:5" x14ac:dyDescent="0.25">
      <c r="A14546" s="5">
        <f>14538</f>
      </c>
      <c r="B14546" s="5" t="s">
        <v>13521</v>
      </c>
      <c r="C14546" s="5" t="s">
        <v>11</v>
      </c>
      <c r="D14546" s="5" t="s">
        <v>12</v>
      </c>
      <c r="E14546" s="5" t="s">
        <v>2272</v>
      </c>
    </row>
    <row r="14547" spans="1:5" x14ac:dyDescent="0.25">
      <c r="A14547" s="5">
        <f>14539</f>
      </c>
      <c r="B14547" s="5" t="s">
        <v>13522</v>
      </c>
      <c r="C14547" s="5" t="s">
        <v>11</v>
      </c>
      <c r="D14547" s="5" t="s">
        <v>12</v>
      </c>
      <c r="E14547" s="5" t="s">
        <v>2272</v>
      </c>
    </row>
    <row r="14548" spans="1:5" x14ac:dyDescent="0.25">
      <c r="A14548" s="5">
        <f>14540</f>
      </c>
      <c r="B14548" s="5" t="s">
        <v>13523</v>
      </c>
      <c r="C14548" s="5" t="s">
        <v>11</v>
      </c>
      <c r="D14548" s="5" t="s">
        <v>12</v>
      </c>
      <c r="E14548" s="5" t="s">
        <v>2272</v>
      </c>
    </row>
    <row r="14549" spans="1:5" x14ac:dyDescent="0.25">
      <c r="A14549" s="5">
        <f>14541</f>
      </c>
      <c r="B14549" s="5" t="s">
        <v>13524</v>
      </c>
      <c r="C14549" s="5" t="s">
        <v>11</v>
      </c>
      <c r="D14549" s="5" t="s">
        <v>12</v>
      </c>
      <c r="E14549" s="5" t="s">
        <v>2272</v>
      </c>
    </row>
    <row r="14550" spans="1:5" x14ac:dyDescent="0.25">
      <c r="A14550" s="5">
        <f>14542</f>
      </c>
      <c r="B14550" s="5" t="s">
        <v>13525</v>
      </c>
      <c r="C14550" s="5" t="s">
        <v>11</v>
      </c>
      <c r="D14550" s="5" t="s">
        <v>12</v>
      </c>
      <c r="E14550" s="5" t="s">
        <v>2272</v>
      </c>
    </row>
    <row r="14551" spans="1:5" x14ac:dyDescent="0.25">
      <c r="A14551" s="5">
        <f>14543</f>
      </c>
      <c r="B14551" s="5" t="s">
        <v>13526</v>
      </c>
      <c r="C14551" s="5" t="s">
        <v>11</v>
      </c>
      <c r="D14551" s="5" t="s">
        <v>12</v>
      </c>
      <c r="E14551" s="5" t="s">
        <v>2272</v>
      </c>
    </row>
    <row r="14552" spans="1:5" x14ac:dyDescent="0.25">
      <c r="A14552" s="5">
        <f>14544</f>
      </c>
      <c r="B14552" s="5" t="s">
        <v>13527</v>
      </c>
      <c r="C14552" s="5" t="s">
        <v>11</v>
      </c>
      <c r="D14552" s="5" t="s">
        <v>12</v>
      </c>
      <c r="E14552" s="5" t="s">
        <v>2272</v>
      </c>
    </row>
    <row r="14553" spans="1:5" x14ac:dyDescent="0.25">
      <c r="A14553" s="5">
        <f>14545</f>
      </c>
      <c r="B14553" s="5" t="s">
        <v>13528</v>
      </c>
      <c r="C14553" s="5" t="s">
        <v>11</v>
      </c>
      <c r="D14553" s="5" t="s">
        <v>12</v>
      </c>
      <c r="E14553" s="5" t="s">
        <v>2272</v>
      </c>
    </row>
    <row r="14554" spans="1:5" x14ac:dyDescent="0.25">
      <c r="A14554" s="5">
        <f>14546</f>
      </c>
      <c r="B14554" s="5" t="s">
        <v>13529</v>
      </c>
      <c r="C14554" s="5" t="s">
        <v>11</v>
      </c>
      <c r="D14554" s="5" t="s">
        <v>12</v>
      </c>
      <c r="E14554" s="5" t="s">
        <v>2272</v>
      </c>
    </row>
    <row r="14555" spans="1:5" x14ac:dyDescent="0.25">
      <c r="A14555" s="5">
        <f>14547</f>
      </c>
      <c r="B14555" s="5" t="s">
        <v>13530</v>
      </c>
      <c r="C14555" s="5" t="s">
        <v>11</v>
      </c>
      <c r="D14555" s="5" t="s">
        <v>12</v>
      </c>
      <c r="E14555" s="5" t="s">
        <v>2272</v>
      </c>
    </row>
    <row r="14556" spans="1:5" x14ac:dyDescent="0.25">
      <c r="A14556" s="5">
        <f>14548</f>
      </c>
      <c r="B14556" s="5" t="s">
        <v>13531</v>
      </c>
      <c r="C14556" s="5" t="s">
        <v>11</v>
      </c>
      <c r="D14556" s="5" t="s">
        <v>12</v>
      </c>
      <c r="E14556" s="5" t="s">
        <v>2272</v>
      </c>
    </row>
    <row r="14557" spans="1:5" x14ac:dyDescent="0.25">
      <c r="A14557" s="5">
        <f>14549</f>
      </c>
      <c r="B14557" s="5" t="s">
        <v>13532</v>
      </c>
      <c r="C14557" s="5" t="s">
        <v>11</v>
      </c>
      <c r="D14557" s="5" t="s">
        <v>12</v>
      </c>
      <c r="E14557" s="5" t="s">
        <v>2272</v>
      </c>
    </row>
    <row r="14558" spans="1:5" x14ac:dyDescent="0.25">
      <c r="A14558" s="5">
        <f>14550</f>
      </c>
      <c r="B14558" s="5" t="s">
        <v>13533</v>
      </c>
      <c r="C14558" s="5" t="s">
        <v>11</v>
      </c>
      <c r="D14558" s="5" t="s">
        <v>12</v>
      </c>
      <c r="E14558" s="5" t="s">
        <v>2272</v>
      </c>
    </row>
    <row r="14559" spans="1:5" x14ac:dyDescent="0.25">
      <c r="A14559" s="5">
        <f>14551</f>
      </c>
      <c r="B14559" s="5" t="s">
        <v>13534</v>
      </c>
      <c r="C14559" s="5" t="s">
        <v>11</v>
      </c>
      <c r="D14559" s="5" t="s">
        <v>12</v>
      </c>
      <c r="E14559" s="5" t="s">
        <v>2272</v>
      </c>
    </row>
    <row r="14560" spans="1:5" x14ac:dyDescent="0.25">
      <c r="A14560" s="5">
        <f>14552</f>
      </c>
      <c r="B14560" s="5" t="s">
        <v>13535</v>
      </c>
      <c r="C14560" s="5" t="s">
        <v>11</v>
      </c>
      <c r="D14560" s="5" t="s">
        <v>12</v>
      </c>
      <c r="E14560" s="5" t="s">
        <v>2272</v>
      </c>
    </row>
    <row r="14561" spans="1:5" x14ac:dyDescent="0.25">
      <c r="A14561" s="5">
        <f>14553</f>
      </c>
      <c r="B14561" s="5" t="s">
        <v>13536</v>
      </c>
      <c r="C14561" s="5" t="s">
        <v>11</v>
      </c>
      <c r="D14561" s="5" t="s">
        <v>12</v>
      </c>
      <c r="E14561" s="5" t="s">
        <v>2272</v>
      </c>
    </row>
    <row r="14562" spans="1:5" x14ac:dyDescent="0.25">
      <c r="A14562" s="5">
        <f>14554</f>
      </c>
      <c r="B14562" s="5" t="s">
        <v>13537</v>
      </c>
      <c r="C14562" s="5" t="s">
        <v>11</v>
      </c>
      <c r="D14562" s="5" t="s">
        <v>12</v>
      </c>
      <c r="E14562" s="5" t="s">
        <v>2272</v>
      </c>
    </row>
    <row r="14563" spans="1:5" x14ac:dyDescent="0.25">
      <c r="A14563" s="5">
        <f>14555</f>
      </c>
      <c r="B14563" s="5" t="s">
        <v>13538</v>
      </c>
      <c r="C14563" s="5" t="s">
        <v>11</v>
      </c>
      <c r="D14563" s="5" t="s">
        <v>12</v>
      </c>
      <c r="E14563" s="5" t="s">
        <v>2272</v>
      </c>
    </row>
    <row r="14564" spans="1:5" x14ac:dyDescent="0.25">
      <c r="A14564" s="5">
        <f>14556</f>
      </c>
      <c r="B14564" s="5" t="s">
        <v>13539</v>
      </c>
      <c r="C14564" s="5" t="s">
        <v>11</v>
      </c>
      <c r="D14564" s="5" t="s">
        <v>12</v>
      </c>
      <c r="E14564" s="5" t="s">
        <v>2272</v>
      </c>
    </row>
    <row r="14565" spans="1:5" x14ac:dyDescent="0.25">
      <c r="A14565" s="5">
        <f>14557</f>
      </c>
      <c r="B14565" s="5" t="s">
        <v>13540</v>
      </c>
      <c r="C14565" s="5" t="s">
        <v>11</v>
      </c>
      <c r="D14565" s="5" t="s">
        <v>12</v>
      </c>
      <c r="E14565" s="5" t="s">
        <v>2272</v>
      </c>
    </row>
    <row r="14566" spans="1:5" x14ac:dyDescent="0.25">
      <c r="A14566" s="5">
        <f>14558</f>
      </c>
      <c r="B14566" s="5" t="s">
        <v>13541</v>
      </c>
      <c r="C14566" s="5" t="s">
        <v>11</v>
      </c>
      <c r="D14566" s="5" t="s">
        <v>12</v>
      </c>
      <c r="E14566" s="5" t="s">
        <v>2272</v>
      </c>
    </row>
    <row r="14567" spans="1:5" x14ac:dyDescent="0.25">
      <c r="A14567" s="5">
        <f>14559</f>
      </c>
      <c r="B14567" s="5" t="s">
        <v>13542</v>
      </c>
      <c r="C14567" s="5" t="s">
        <v>11</v>
      </c>
      <c r="D14567" s="5" t="s">
        <v>12</v>
      </c>
      <c r="E14567" s="5" t="s">
        <v>2272</v>
      </c>
    </row>
    <row r="14568" spans="1:5" x14ac:dyDescent="0.25">
      <c r="A14568" s="5">
        <f>14560</f>
      </c>
      <c r="B14568" s="5" t="s">
        <v>13543</v>
      </c>
      <c r="C14568" s="5" t="s">
        <v>11</v>
      </c>
      <c r="D14568" s="5" t="s">
        <v>12</v>
      </c>
      <c r="E14568" s="5" t="s">
        <v>2272</v>
      </c>
    </row>
    <row r="14569" spans="1:5" x14ac:dyDescent="0.25">
      <c r="A14569" s="5">
        <f>14561</f>
      </c>
      <c r="B14569" s="5" t="s">
        <v>13544</v>
      </c>
      <c r="C14569" s="5" t="s">
        <v>11</v>
      </c>
      <c r="D14569" s="5" t="s">
        <v>12</v>
      </c>
      <c r="E14569" s="5" t="s">
        <v>2272</v>
      </c>
    </row>
    <row r="14570" spans="1:5" x14ac:dyDescent="0.25">
      <c r="A14570" s="5">
        <f>14562</f>
      </c>
      <c r="B14570" s="5" t="s">
        <v>13545</v>
      </c>
      <c r="C14570" s="5" t="s">
        <v>11</v>
      </c>
      <c r="D14570" s="5" t="s">
        <v>12</v>
      </c>
      <c r="E14570" s="5" t="s">
        <v>2272</v>
      </c>
    </row>
    <row r="14571" spans="1:5" x14ac:dyDescent="0.25">
      <c r="A14571" s="5">
        <f>14563</f>
      </c>
      <c r="B14571" s="5" t="s">
        <v>13546</v>
      </c>
      <c r="C14571" s="5" t="s">
        <v>11</v>
      </c>
      <c r="D14571" s="5" t="s">
        <v>12</v>
      </c>
      <c r="E14571" s="5" t="s">
        <v>2272</v>
      </c>
    </row>
    <row r="14572" spans="1:5" x14ac:dyDescent="0.25">
      <c r="A14572" s="5">
        <f>14564</f>
      </c>
      <c r="B14572" s="5" t="s">
        <v>13547</v>
      </c>
      <c r="C14572" s="5" t="s">
        <v>11</v>
      </c>
      <c r="D14572" s="5" t="s">
        <v>12</v>
      </c>
      <c r="E14572" s="5" t="s">
        <v>2272</v>
      </c>
    </row>
    <row r="14573" spans="1:5" x14ac:dyDescent="0.25">
      <c r="A14573" s="5">
        <f>14565</f>
      </c>
      <c r="B14573" s="5" t="s">
        <v>13548</v>
      </c>
      <c r="C14573" s="5" t="s">
        <v>11</v>
      </c>
      <c r="D14573" s="5" t="s">
        <v>12</v>
      </c>
      <c r="E14573" s="5" t="s">
        <v>2272</v>
      </c>
    </row>
    <row r="14574" spans="1:5" x14ac:dyDescent="0.25">
      <c r="A14574" s="5">
        <f>14566</f>
      </c>
      <c r="B14574" s="5" t="s">
        <v>13549</v>
      </c>
      <c r="C14574" s="5" t="s">
        <v>11</v>
      </c>
      <c r="D14574" s="5" t="s">
        <v>12</v>
      </c>
      <c r="E14574" s="5" t="s">
        <v>2272</v>
      </c>
    </row>
    <row r="14575" spans="1:5" x14ac:dyDescent="0.25">
      <c r="A14575" s="5">
        <f>14567</f>
      </c>
      <c r="B14575" s="5" t="s">
        <v>13550</v>
      </c>
      <c r="C14575" s="5" t="s">
        <v>11</v>
      </c>
      <c r="D14575" s="5" t="s">
        <v>12</v>
      </c>
      <c r="E14575" s="5" t="s">
        <v>2272</v>
      </c>
    </row>
    <row r="14576" spans="1:5" x14ac:dyDescent="0.25">
      <c r="A14576" s="5">
        <f>14568</f>
      </c>
      <c r="B14576" s="5" t="s">
        <v>13551</v>
      </c>
      <c r="C14576" s="5" t="s">
        <v>11</v>
      </c>
      <c r="D14576" s="5" t="s">
        <v>12</v>
      </c>
      <c r="E14576" s="5" t="s">
        <v>2272</v>
      </c>
    </row>
    <row r="14577" spans="1:5" x14ac:dyDescent="0.25">
      <c r="A14577" s="5">
        <f>14569</f>
      </c>
      <c r="B14577" s="5" t="s">
        <v>13552</v>
      </c>
      <c r="C14577" s="5" t="s">
        <v>11</v>
      </c>
      <c r="D14577" s="5" t="s">
        <v>12</v>
      </c>
      <c r="E14577" s="5" t="s">
        <v>2272</v>
      </c>
    </row>
    <row r="14578" spans="1:5" x14ac:dyDescent="0.25">
      <c r="A14578" s="5">
        <f>14570</f>
      </c>
      <c r="B14578" s="5" t="s">
        <v>13553</v>
      </c>
      <c r="C14578" s="5" t="s">
        <v>11</v>
      </c>
      <c r="D14578" s="5" t="s">
        <v>12</v>
      </c>
      <c r="E14578" s="5" t="s">
        <v>2272</v>
      </c>
    </row>
    <row r="14579" spans="1:5" x14ac:dyDescent="0.25">
      <c r="A14579" s="5">
        <f>14571</f>
      </c>
      <c r="B14579" s="5" t="s">
        <v>13554</v>
      </c>
      <c r="C14579" s="5" t="s">
        <v>11</v>
      </c>
      <c r="D14579" s="5" t="s">
        <v>12</v>
      </c>
      <c r="E14579" s="5" t="s">
        <v>2272</v>
      </c>
    </row>
    <row r="14580" spans="1:5" x14ac:dyDescent="0.25">
      <c r="A14580" s="5">
        <f>14572</f>
      </c>
      <c r="B14580" s="5" t="s">
        <v>13555</v>
      </c>
      <c r="C14580" s="5" t="s">
        <v>11</v>
      </c>
      <c r="D14580" s="5" t="s">
        <v>12</v>
      </c>
      <c r="E14580" s="5" t="s">
        <v>2272</v>
      </c>
    </row>
    <row r="14581" spans="1:5" x14ac:dyDescent="0.25">
      <c r="A14581" s="5">
        <f>14573</f>
      </c>
      <c r="B14581" s="5" t="s">
        <v>13556</v>
      </c>
      <c r="C14581" s="5" t="s">
        <v>11</v>
      </c>
      <c r="D14581" s="5" t="s">
        <v>12</v>
      </c>
      <c r="E14581" s="5" t="s">
        <v>2272</v>
      </c>
    </row>
    <row r="14582" spans="1:5" x14ac:dyDescent="0.25">
      <c r="A14582" s="5">
        <f>14574</f>
      </c>
      <c r="B14582" s="5" t="s">
        <v>13557</v>
      </c>
      <c r="C14582" s="5" t="s">
        <v>11</v>
      </c>
      <c r="D14582" s="5" t="s">
        <v>12</v>
      </c>
      <c r="E14582" s="5" t="s">
        <v>2272</v>
      </c>
    </row>
    <row r="14583" spans="1:5" x14ac:dyDescent="0.25">
      <c r="A14583" s="5">
        <f>14575</f>
      </c>
      <c r="B14583" s="5" t="s">
        <v>13558</v>
      </c>
      <c r="C14583" s="5" t="s">
        <v>11</v>
      </c>
      <c r="D14583" s="5" t="s">
        <v>12</v>
      </c>
      <c r="E14583" s="5" t="s">
        <v>2272</v>
      </c>
    </row>
    <row r="14584" spans="1:5" x14ac:dyDescent="0.25">
      <c r="A14584" s="5">
        <f>14576</f>
      </c>
      <c r="B14584" s="5" t="s">
        <v>13559</v>
      </c>
      <c r="C14584" s="5" t="s">
        <v>11</v>
      </c>
      <c r="D14584" s="5" t="s">
        <v>12</v>
      </c>
      <c r="E14584" s="5" t="s">
        <v>2272</v>
      </c>
    </row>
    <row r="14585" spans="1:5" x14ac:dyDescent="0.25">
      <c r="A14585" s="5">
        <f>14577</f>
      </c>
      <c r="B14585" s="5" t="s">
        <v>13560</v>
      </c>
      <c r="C14585" s="5" t="s">
        <v>11</v>
      </c>
      <c r="D14585" s="5" t="s">
        <v>12</v>
      </c>
      <c r="E14585" s="5" t="s">
        <v>2272</v>
      </c>
    </row>
    <row r="14586" spans="1:5" x14ac:dyDescent="0.25">
      <c r="A14586" s="5">
        <f>14578</f>
      </c>
      <c r="B14586" s="5" t="s">
        <v>13561</v>
      </c>
      <c r="C14586" s="5" t="s">
        <v>11</v>
      </c>
      <c r="D14586" s="5" t="s">
        <v>12</v>
      </c>
      <c r="E14586" s="5" t="s">
        <v>2272</v>
      </c>
    </row>
    <row r="14587" spans="1:5" x14ac:dyDescent="0.25">
      <c r="A14587" s="5">
        <f>14579</f>
      </c>
      <c r="B14587" s="5" t="s">
        <v>13562</v>
      </c>
      <c r="C14587" s="5" t="s">
        <v>11</v>
      </c>
      <c r="D14587" s="5" t="s">
        <v>12</v>
      </c>
      <c r="E14587" s="5" t="s">
        <v>2272</v>
      </c>
    </row>
    <row r="14588" spans="1:5" x14ac:dyDescent="0.25">
      <c r="A14588" s="5">
        <f>14580</f>
      </c>
      <c r="B14588" s="5" t="s">
        <v>13563</v>
      </c>
      <c r="C14588" s="5" t="s">
        <v>11</v>
      </c>
      <c r="D14588" s="5" t="s">
        <v>12</v>
      </c>
      <c r="E14588" s="5" t="s">
        <v>2272</v>
      </c>
    </row>
    <row r="14589" spans="1:5" x14ac:dyDescent="0.25">
      <c r="A14589" s="5">
        <f>14581</f>
      </c>
      <c r="B14589" s="5" t="s">
        <v>13564</v>
      </c>
      <c r="C14589" s="5" t="s">
        <v>11</v>
      </c>
      <c r="D14589" s="5" t="s">
        <v>12</v>
      </c>
      <c r="E14589" s="5" t="s">
        <v>2272</v>
      </c>
    </row>
    <row r="14590" spans="1:5" x14ac:dyDescent="0.25">
      <c r="A14590" s="5">
        <f>14582</f>
      </c>
      <c r="B14590" s="5" t="s">
        <v>13565</v>
      </c>
      <c r="C14590" s="5" t="s">
        <v>11</v>
      </c>
      <c r="D14590" s="5" t="s">
        <v>12</v>
      </c>
      <c r="E14590" s="5" t="s">
        <v>2272</v>
      </c>
    </row>
    <row r="14591" spans="1:5" x14ac:dyDescent="0.25">
      <c r="A14591" s="5">
        <f>14583</f>
      </c>
      <c r="B14591" s="5" t="s">
        <v>13566</v>
      </c>
      <c r="C14591" s="5" t="s">
        <v>11</v>
      </c>
      <c r="D14591" s="5" t="s">
        <v>12</v>
      </c>
      <c r="E14591" s="5" t="s">
        <v>2272</v>
      </c>
    </row>
    <row r="14592" spans="1:5" x14ac:dyDescent="0.25">
      <c r="A14592" s="5">
        <f>14584</f>
      </c>
      <c r="B14592" s="5" t="s">
        <v>13567</v>
      </c>
      <c r="C14592" s="5" t="s">
        <v>11</v>
      </c>
      <c r="D14592" s="5" t="s">
        <v>12</v>
      </c>
      <c r="E14592" s="5" t="s">
        <v>2272</v>
      </c>
    </row>
    <row r="14593" spans="1:5" x14ac:dyDescent="0.25">
      <c r="A14593" s="5">
        <f>14585</f>
      </c>
      <c r="B14593" s="5" t="s">
        <v>13568</v>
      </c>
      <c r="C14593" s="5" t="s">
        <v>11</v>
      </c>
      <c r="D14593" s="5" t="s">
        <v>12</v>
      </c>
      <c r="E14593" s="5" t="s">
        <v>2272</v>
      </c>
    </row>
    <row r="14594" spans="1:5" x14ac:dyDescent="0.25">
      <c r="A14594" s="5">
        <f>14586</f>
      </c>
      <c r="B14594" s="5" t="s">
        <v>13569</v>
      </c>
      <c r="C14594" s="5" t="s">
        <v>11</v>
      </c>
      <c r="D14594" s="5" t="s">
        <v>12</v>
      </c>
      <c r="E14594" s="5" t="s">
        <v>1002</v>
      </c>
    </row>
    <row r="14595" spans="1:5" x14ac:dyDescent="0.25">
      <c r="A14595" s="5">
        <f>14587</f>
      </c>
      <c r="B14595" s="5" t="s">
        <v>13570</v>
      </c>
      <c r="C14595" s="5" t="s">
        <v>11</v>
      </c>
      <c r="D14595" s="5" t="s">
        <v>12</v>
      </c>
      <c r="E14595" s="5" t="s">
        <v>2272</v>
      </c>
    </row>
    <row r="14596" spans="1:5" x14ac:dyDescent="0.25">
      <c r="A14596" s="5">
        <f>14588</f>
      </c>
      <c r="B14596" s="5" t="s">
        <v>13571</v>
      </c>
      <c r="C14596" s="5" t="s">
        <v>11</v>
      </c>
      <c r="D14596" s="5" t="s">
        <v>12</v>
      </c>
      <c r="E14596" s="5" t="s">
        <v>2272</v>
      </c>
    </row>
    <row r="14597" spans="1:5" x14ac:dyDescent="0.25">
      <c r="A14597" s="5">
        <f>14589</f>
      </c>
      <c r="B14597" s="5" t="s">
        <v>13572</v>
      </c>
      <c r="C14597" s="5" t="s">
        <v>11</v>
      </c>
      <c r="D14597" s="5" t="s">
        <v>12</v>
      </c>
      <c r="E14597" s="5" t="s">
        <v>2272</v>
      </c>
    </row>
    <row r="14598" spans="1:5" x14ac:dyDescent="0.25">
      <c r="A14598" s="5">
        <f>14590</f>
      </c>
      <c r="B14598" s="5" t="s">
        <v>13573</v>
      </c>
      <c r="C14598" s="5" t="s">
        <v>11</v>
      </c>
      <c r="D14598" s="5" t="s">
        <v>12</v>
      </c>
      <c r="E14598" s="5" t="s">
        <v>2272</v>
      </c>
    </row>
    <row r="14599" spans="1:5" x14ac:dyDescent="0.25">
      <c r="A14599" s="5">
        <f>14591</f>
      </c>
      <c r="B14599" s="5" t="s">
        <v>13574</v>
      </c>
      <c r="C14599" s="5" t="s">
        <v>11</v>
      </c>
      <c r="D14599" s="5" t="s">
        <v>12</v>
      </c>
      <c r="E14599" s="5" t="s">
        <v>2272</v>
      </c>
    </row>
    <row r="14600" spans="1:5" x14ac:dyDescent="0.25">
      <c r="A14600" s="5">
        <f>14592</f>
      </c>
      <c r="B14600" s="5" t="s">
        <v>13575</v>
      </c>
      <c r="C14600" s="5" t="s">
        <v>11</v>
      </c>
      <c r="D14600" s="5" t="s">
        <v>12</v>
      </c>
      <c r="E14600" s="5" t="s">
        <v>2272</v>
      </c>
    </row>
    <row r="14601" spans="1:5" x14ac:dyDescent="0.25">
      <c r="A14601" s="5">
        <f>14593</f>
      </c>
      <c r="B14601" s="5" t="s">
        <v>13576</v>
      </c>
      <c r="C14601" s="5" t="s">
        <v>11</v>
      </c>
      <c r="D14601" s="5" t="s">
        <v>12</v>
      </c>
      <c r="E14601" s="5" t="s">
        <v>2272</v>
      </c>
    </row>
    <row r="14602" spans="1:5" x14ac:dyDescent="0.25">
      <c r="A14602" s="5">
        <f>14594</f>
      </c>
      <c r="B14602" s="5" t="s">
        <v>13577</v>
      </c>
      <c r="C14602" s="5" t="s">
        <v>11</v>
      </c>
      <c r="D14602" s="5" t="s">
        <v>12</v>
      </c>
      <c r="E14602" s="5" t="s">
        <v>2272</v>
      </c>
    </row>
    <row r="14603" spans="1:5" x14ac:dyDescent="0.25">
      <c r="A14603" s="5">
        <f>14595</f>
      </c>
      <c r="B14603" s="5" t="s">
        <v>13578</v>
      </c>
      <c r="C14603" s="5" t="s">
        <v>11</v>
      </c>
      <c r="D14603" s="5" t="s">
        <v>12</v>
      </c>
      <c r="E14603" s="5" t="s">
        <v>2272</v>
      </c>
    </row>
    <row r="14604" spans="1:5" x14ac:dyDescent="0.25">
      <c r="A14604" s="5">
        <f>14596</f>
      </c>
      <c r="B14604" s="5" t="s">
        <v>13579</v>
      </c>
      <c r="C14604" s="5" t="s">
        <v>11</v>
      </c>
      <c r="D14604" s="5" t="s">
        <v>12</v>
      </c>
      <c r="E14604" s="5" t="s">
        <v>2272</v>
      </c>
    </row>
    <row r="14605" spans="1:5" x14ac:dyDescent="0.25">
      <c r="A14605" s="5">
        <f>14597</f>
      </c>
      <c r="B14605" s="5" t="s">
        <v>13580</v>
      </c>
      <c r="C14605" s="5" t="s">
        <v>11</v>
      </c>
      <c r="D14605" s="5" t="s">
        <v>12</v>
      </c>
      <c r="E14605" s="5" t="s">
        <v>2272</v>
      </c>
    </row>
    <row r="14606" spans="1:5" x14ac:dyDescent="0.25">
      <c r="A14606" s="5">
        <f>14598</f>
      </c>
      <c r="B14606" s="5" t="s">
        <v>13581</v>
      </c>
      <c r="C14606" s="5" t="s">
        <v>11</v>
      </c>
      <c r="D14606" s="5" t="s">
        <v>12</v>
      </c>
      <c r="E14606" s="5" t="s">
        <v>2272</v>
      </c>
    </row>
    <row r="14607" spans="1:5" x14ac:dyDescent="0.25">
      <c r="A14607" s="5">
        <f>14599</f>
      </c>
      <c r="B14607" s="5" t="s">
        <v>13582</v>
      </c>
      <c r="C14607" s="5" t="s">
        <v>11</v>
      </c>
      <c r="D14607" s="5" t="s">
        <v>12</v>
      </c>
      <c r="E14607" s="5" t="s">
        <v>2272</v>
      </c>
    </row>
    <row r="14608" spans="1:5" x14ac:dyDescent="0.25">
      <c r="A14608" s="5">
        <f>14600</f>
      </c>
      <c r="B14608" s="5" t="s">
        <v>13583</v>
      </c>
      <c r="C14608" s="5" t="s">
        <v>11</v>
      </c>
      <c r="D14608" s="5" t="s">
        <v>12</v>
      </c>
      <c r="E14608" s="5" t="s">
        <v>2272</v>
      </c>
    </row>
    <row r="14609" spans="1:5" x14ac:dyDescent="0.25">
      <c r="A14609" s="5">
        <f>14601</f>
      </c>
      <c r="B14609" s="5" t="s">
        <v>13584</v>
      </c>
      <c r="C14609" s="5" t="s">
        <v>11</v>
      </c>
      <c r="D14609" s="5" t="s">
        <v>12</v>
      </c>
      <c r="E14609" s="5" t="s">
        <v>2272</v>
      </c>
    </row>
    <row r="14610" spans="1:5" x14ac:dyDescent="0.25">
      <c r="A14610" s="5">
        <f>14602</f>
      </c>
      <c r="B14610" s="5" t="s">
        <v>13585</v>
      </c>
      <c r="C14610" s="5" t="s">
        <v>11</v>
      </c>
      <c r="D14610" s="5" t="s">
        <v>12</v>
      </c>
      <c r="E14610" s="5" t="s">
        <v>2272</v>
      </c>
    </row>
    <row r="14611" spans="1:5" x14ac:dyDescent="0.25">
      <c r="A14611" s="5">
        <f>14603</f>
      </c>
      <c r="B14611" s="5" t="s">
        <v>13586</v>
      </c>
      <c r="C14611" s="5" t="s">
        <v>11</v>
      </c>
      <c r="D14611" s="5" t="s">
        <v>12</v>
      </c>
      <c r="E14611" s="5" t="s">
        <v>2272</v>
      </c>
    </row>
    <row r="14612" spans="1:5" x14ac:dyDescent="0.25">
      <c r="A14612" s="5">
        <f>14604</f>
      </c>
      <c r="B14612" s="5" t="s">
        <v>13587</v>
      </c>
      <c r="C14612" s="5" t="s">
        <v>11</v>
      </c>
      <c r="D14612" s="5" t="s">
        <v>12</v>
      </c>
      <c r="E14612" s="5" t="s">
        <v>2272</v>
      </c>
    </row>
    <row r="14613" spans="1:5" x14ac:dyDescent="0.25">
      <c r="A14613" s="5">
        <f>14605</f>
      </c>
      <c r="B14613" s="5" t="s">
        <v>13588</v>
      </c>
      <c r="C14613" s="5" t="s">
        <v>11</v>
      </c>
      <c r="D14613" s="5" t="s">
        <v>12</v>
      </c>
      <c r="E14613" s="5" t="s">
        <v>2272</v>
      </c>
    </row>
    <row r="14614" spans="1:5" x14ac:dyDescent="0.25">
      <c r="A14614" s="5">
        <f>14606</f>
      </c>
      <c r="B14614" s="5" t="s">
        <v>13589</v>
      </c>
      <c r="C14614" s="5" t="s">
        <v>11</v>
      </c>
      <c r="D14614" s="5" t="s">
        <v>12</v>
      </c>
      <c r="E14614" s="5" t="s">
        <v>2272</v>
      </c>
    </row>
    <row r="14615" spans="1:5" x14ac:dyDescent="0.25">
      <c r="A14615" s="5">
        <f>14607</f>
      </c>
      <c r="B14615" s="5" t="s">
        <v>13590</v>
      </c>
      <c r="C14615" s="5" t="s">
        <v>11</v>
      </c>
      <c r="D14615" s="5" t="s">
        <v>12</v>
      </c>
      <c r="E14615" s="5" t="s">
        <v>2272</v>
      </c>
    </row>
    <row r="14616" spans="1:5" x14ac:dyDescent="0.25">
      <c r="A14616" s="5">
        <f>14608</f>
      </c>
      <c r="B14616" s="5" t="s">
        <v>13591</v>
      </c>
      <c r="C14616" s="5" t="s">
        <v>11</v>
      </c>
      <c r="D14616" s="5" t="s">
        <v>12</v>
      </c>
      <c r="E14616" s="5" t="s">
        <v>2272</v>
      </c>
    </row>
    <row r="14617" spans="1:5" x14ac:dyDescent="0.25">
      <c r="A14617" s="5">
        <f>14609</f>
      </c>
      <c r="B14617" s="5" t="s">
        <v>13592</v>
      </c>
      <c r="C14617" s="5" t="s">
        <v>11</v>
      </c>
      <c r="D14617" s="5" t="s">
        <v>12</v>
      </c>
      <c r="E14617" s="5" t="s">
        <v>2272</v>
      </c>
    </row>
    <row r="14618" spans="1:5" x14ac:dyDescent="0.25">
      <c r="A14618" s="5">
        <f>14610</f>
      </c>
      <c r="B14618" s="5" t="s">
        <v>13593</v>
      </c>
      <c r="C14618" s="5" t="s">
        <v>11</v>
      </c>
      <c r="D14618" s="5" t="s">
        <v>12</v>
      </c>
      <c r="E14618" s="5" t="s">
        <v>2272</v>
      </c>
    </row>
    <row r="14619" spans="1:5" x14ac:dyDescent="0.25">
      <c r="A14619" s="5">
        <f>14611</f>
      </c>
      <c r="B14619" s="5" t="s">
        <v>13594</v>
      </c>
      <c r="C14619" s="5" t="s">
        <v>11</v>
      </c>
      <c r="D14619" s="5" t="s">
        <v>12</v>
      </c>
      <c r="E14619" s="5" t="s">
        <v>2272</v>
      </c>
    </row>
    <row r="14620" spans="1:5" x14ac:dyDescent="0.25">
      <c r="A14620" s="5">
        <f>14612</f>
      </c>
      <c r="B14620" s="5" t="s">
        <v>13595</v>
      </c>
      <c r="C14620" s="5" t="s">
        <v>11</v>
      </c>
      <c r="D14620" s="5" t="s">
        <v>12</v>
      </c>
      <c r="E14620" s="5" t="s">
        <v>2272</v>
      </c>
    </row>
    <row r="14621" spans="1:5" x14ac:dyDescent="0.25">
      <c r="A14621" s="5">
        <f>14613</f>
      </c>
      <c r="B14621" s="5" t="s">
        <v>13596</v>
      </c>
      <c r="C14621" s="5" t="s">
        <v>11</v>
      </c>
      <c r="D14621" s="5" t="s">
        <v>12</v>
      </c>
      <c r="E14621" s="5" t="s">
        <v>2272</v>
      </c>
    </row>
    <row r="14622" spans="1:5" x14ac:dyDescent="0.25">
      <c r="A14622" s="5">
        <f>14614</f>
      </c>
      <c r="B14622" s="5" t="s">
        <v>13597</v>
      </c>
      <c r="C14622" s="5" t="s">
        <v>11</v>
      </c>
      <c r="D14622" s="5" t="s">
        <v>12</v>
      </c>
      <c r="E14622" s="5" t="s">
        <v>2272</v>
      </c>
    </row>
    <row r="14623" spans="1:5" x14ac:dyDescent="0.25">
      <c r="A14623" s="5">
        <f>14615</f>
      </c>
      <c r="B14623" s="5" t="s">
        <v>13598</v>
      </c>
      <c r="C14623" s="5" t="s">
        <v>11</v>
      </c>
      <c r="D14623" s="5" t="s">
        <v>12</v>
      </c>
      <c r="E14623" s="5" t="s">
        <v>2272</v>
      </c>
    </row>
    <row r="14624" spans="1:5" x14ac:dyDescent="0.25">
      <c r="A14624" s="5">
        <f>14616</f>
      </c>
      <c r="B14624" s="5" t="s">
        <v>13599</v>
      </c>
      <c r="C14624" s="5" t="s">
        <v>11</v>
      </c>
      <c r="D14624" s="5" t="s">
        <v>12</v>
      </c>
      <c r="E14624" s="5" t="s">
        <v>2272</v>
      </c>
    </row>
    <row r="14625" spans="1:5" x14ac:dyDescent="0.25">
      <c r="A14625" s="5">
        <f>14617</f>
      </c>
      <c r="B14625" s="5" t="s">
        <v>13600</v>
      </c>
      <c r="C14625" s="5" t="s">
        <v>11</v>
      </c>
      <c r="D14625" s="5" t="s">
        <v>12</v>
      </c>
      <c r="E14625" s="5" t="s">
        <v>2272</v>
      </c>
    </row>
    <row r="14626" spans="1:5" x14ac:dyDescent="0.25">
      <c r="A14626" s="5">
        <f>14618</f>
      </c>
      <c r="B14626" s="5" t="s">
        <v>13601</v>
      </c>
      <c r="C14626" s="5" t="s">
        <v>11</v>
      </c>
      <c r="D14626" s="5" t="s">
        <v>12</v>
      </c>
      <c r="E14626" s="5" t="s">
        <v>2272</v>
      </c>
    </row>
    <row r="14627" spans="1:5" x14ac:dyDescent="0.25">
      <c r="A14627" s="5">
        <f>14619</f>
      </c>
      <c r="B14627" s="5" t="s">
        <v>13602</v>
      </c>
      <c r="C14627" s="5" t="s">
        <v>11</v>
      </c>
      <c r="D14627" s="5" t="s">
        <v>12</v>
      </c>
      <c r="E14627" s="5" t="s">
        <v>2272</v>
      </c>
    </row>
    <row r="14628" spans="1:5" x14ac:dyDescent="0.25">
      <c r="A14628" s="5">
        <f>14620</f>
      </c>
      <c r="B14628" s="5" t="s">
        <v>13603</v>
      </c>
      <c r="C14628" s="5" t="s">
        <v>11</v>
      </c>
      <c r="D14628" s="5" t="s">
        <v>12</v>
      </c>
      <c r="E14628" s="5" t="s">
        <v>2272</v>
      </c>
    </row>
    <row r="14629" spans="1:5" x14ac:dyDescent="0.25">
      <c r="A14629" s="5">
        <f>14621</f>
      </c>
      <c r="B14629" s="5" t="s">
        <v>13604</v>
      </c>
      <c r="C14629" s="5" t="s">
        <v>11</v>
      </c>
      <c r="D14629" s="5" t="s">
        <v>12</v>
      </c>
      <c r="E14629" s="5" t="s">
        <v>2272</v>
      </c>
    </row>
    <row r="14630" spans="1:5" x14ac:dyDescent="0.25">
      <c r="A14630" s="5">
        <f>14622</f>
      </c>
      <c r="B14630" s="5" t="s">
        <v>13605</v>
      </c>
      <c r="C14630" s="5" t="s">
        <v>11</v>
      </c>
      <c r="D14630" s="5" t="s">
        <v>12</v>
      </c>
      <c r="E14630" s="5" t="s">
        <v>2272</v>
      </c>
    </row>
    <row r="14631" spans="1:5" x14ac:dyDescent="0.25">
      <c r="A14631" s="5">
        <f>14623</f>
      </c>
      <c r="B14631" s="5" t="s">
        <v>13606</v>
      </c>
      <c r="C14631" s="5" t="s">
        <v>11</v>
      </c>
      <c r="D14631" s="5" t="s">
        <v>12</v>
      </c>
      <c r="E14631" s="5" t="s">
        <v>2272</v>
      </c>
    </row>
    <row r="14632" spans="1:5" x14ac:dyDescent="0.25">
      <c r="A14632" s="5">
        <f>14624</f>
      </c>
      <c r="B14632" s="5" t="s">
        <v>13607</v>
      </c>
      <c r="C14632" s="5" t="s">
        <v>11</v>
      </c>
      <c r="D14632" s="5" t="s">
        <v>12</v>
      </c>
      <c r="E14632" s="5" t="s">
        <v>2272</v>
      </c>
    </row>
    <row r="14633" spans="1:5" x14ac:dyDescent="0.25">
      <c r="A14633" s="5">
        <f>14625</f>
      </c>
      <c r="B14633" s="5" t="s">
        <v>13608</v>
      </c>
      <c r="C14633" s="5" t="s">
        <v>11</v>
      </c>
      <c r="D14633" s="5" t="s">
        <v>12</v>
      </c>
      <c r="E14633" s="5" t="s">
        <v>2272</v>
      </c>
    </row>
    <row r="14634" spans="1:5" x14ac:dyDescent="0.25">
      <c r="A14634" s="5">
        <f>14626</f>
      </c>
      <c r="B14634" s="5" t="s">
        <v>13609</v>
      </c>
      <c r="C14634" s="5" t="s">
        <v>11</v>
      </c>
      <c r="D14634" s="5" t="s">
        <v>12</v>
      </c>
      <c r="E14634" s="5" t="s">
        <v>2272</v>
      </c>
    </row>
    <row r="14635" spans="1:5" x14ac:dyDescent="0.25">
      <c r="A14635" s="5">
        <f>14627</f>
      </c>
      <c r="B14635" s="5" t="s">
        <v>13610</v>
      </c>
      <c r="C14635" s="5" t="s">
        <v>11</v>
      </c>
      <c r="D14635" s="5" t="s">
        <v>12</v>
      </c>
      <c r="E14635" s="5" t="s">
        <v>2272</v>
      </c>
    </row>
    <row r="14636" spans="1:5" x14ac:dyDescent="0.25">
      <c r="A14636" s="5">
        <f>14628</f>
      </c>
      <c r="B14636" s="5" t="s">
        <v>13611</v>
      </c>
      <c r="C14636" s="5" t="s">
        <v>11</v>
      </c>
      <c r="D14636" s="5" t="s">
        <v>12</v>
      </c>
      <c r="E14636" s="5" t="s">
        <v>2272</v>
      </c>
    </row>
    <row r="14637" spans="1:5" x14ac:dyDescent="0.25">
      <c r="A14637" s="5">
        <f>14629</f>
      </c>
      <c r="B14637" s="5" t="s">
        <v>13612</v>
      </c>
      <c r="C14637" s="5" t="s">
        <v>11</v>
      </c>
      <c r="D14637" s="5" t="s">
        <v>12</v>
      </c>
      <c r="E14637" s="5" t="s">
        <v>2272</v>
      </c>
    </row>
    <row r="14638" spans="1:5" x14ac:dyDescent="0.25">
      <c r="A14638" s="5">
        <f>14630</f>
      </c>
      <c r="B14638" s="5" t="s">
        <v>13613</v>
      </c>
      <c r="C14638" s="5" t="s">
        <v>11</v>
      </c>
      <c r="D14638" s="5" t="s">
        <v>12</v>
      </c>
      <c r="E14638" s="5" t="s">
        <v>2272</v>
      </c>
    </row>
    <row r="14639" spans="1:5" x14ac:dyDescent="0.25">
      <c r="A14639" s="5">
        <f>14631</f>
      </c>
      <c r="B14639" s="5" t="s">
        <v>13614</v>
      </c>
      <c r="C14639" s="5" t="s">
        <v>11</v>
      </c>
      <c r="D14639" s="5" t="s">
        <v>12</v>
      </c>
      <c r="E14639" s="5" t="s">
        <v>2272</v>
      </c>
    </row>
    <row r="14640" spans="1:5" x14ac:dyDescent="0.25">
      <c r="A14640" s="5">
        <f>14632</f>
      </c>
      <c r="B14640" s="5" t="s">
        <v>13615</v>
      </c>
      <c r="C14640" s="5" t="s">
        <v>11</v>
      </c>
      <c r="D14640" s="5" t="s">
        <v>12</v>
      </c>
      <c r="E14640" s="5" t="s">
        <v>2272</v>
      </c>
    </row>
    <row r="14641" spans="1:5" x14ac:dyDescent="0.25">
      <c r="A14641" s="5">
        <f>14633</f>
      </c>
      <c r="B14641" s="5" t="s">
        <v>13616</v>
      </c>
      <c r="C14641" s="5" t="s">
        <v>11</v>
      </c>
      <c r="D14641" s="5" t="s">
        <v>12</v>
      </c>
      <c r="E14641" s="5" t="s">
        <v>2272</v>
      </c>
    </row>
    <row r="14642" spans="1:5" x14ac:dyDescent="0.25">
      <c r="A14642" s="5">
        <f>14634</f>
      </c>
      <c r="B14642" s="5" t="s">
        <v>13617</v>
      </c>
      <c r="C14642" s="5" t="s">
        <v>11</v>
      </c>
      <c r="D14642" s="5" t="s">
        <v>12</v>
      </c>
      <c r="E14642" s="5" t="s">
        <v>2272</v>
      </c>
    </row>
    <row r="14643" spans="1:5" x14ac:dyDescent="0.25">
      <c r="A14643" s="5">
        <f>14635</f>
      </c>
      <c r="B14643" s="5" t="s">
        <v>13618</v>
      </c>
      <c r="C14643" s="5" t="s">
        <v>11</v>
      </c>
      <c r="D14643" s="5" t="s">
        <v>12</v>
      </c>
      <c r="E14643" s="5" t="s">
        <v>2272</v>
      </c>
    </row>
    <row r="14644" spans="1:5" x14ac:dyDescent="0.25">
      <c r="A14644" s="5">
        <f>14636</f>
      </c>
      <c r="B14644" s="5" t="s">
        <v>13619</v>
      </c>
      <c r="C14644" s="5" t="s">
        <v>11</v>
      </c>
      <c r="D14644" s="5" t="s">
        <v>12</v>
      </c>
      <c r="E14644" s="5" t="s">
        <v>2272</v>
      </c>
    </row>
    <row r="14645" spans="1:5" x14ac:dyDescent="0.25">
      <c r="A14645" s="5">
        <f>14637</f>
      </c>
      <c r="B14645" s="5" t="s">
        <v>13620</v>
      </c>
      <c r="C14645" s="5" t="s">
        <v>11</v>
      </c>
      <c r="D14645" s="5" t="s">
        <v>12</v>
      </c>
      <c r="E14645" s="5" t="s">
        <v>2272</v>
      </c>
    </row>
    <row r="14646" spans="1:5" x14ac:dyDescent="0.25">
      <c r="A14646" s="5">
        <f>14638</f>
      </c>
      <c r="B14646" s="5" t="s">
        <v>13621</v>
      </c>
      <c r="C14646" s="5" t="s">
        <v>11</v>
      </c>
      <c r="D14646" s="5" t="s">
        <v>12</v>
      </c>
      <c r="E14646" s="5" t="s">
        <v>1002</v>
      </c>
    </row>
    <row r="14647" spans="1:5" x14ac:dyDescent="0.25">
      <c r="A14647" s="5">
        <f>14639</f>
      </c>
      <c r="B14647" s="5" t="s">
        <v>13622</v>
      </c>
      <c r="C14647" s="5" t="s">
        <v>11</v>
      </c>
      <c r="D14647" s="5" t="s">
        <v>12</v>
      </c>
      <c r="E14647" s="5" t="s">
        <v>2272</v>
      </c>
    </row>
    <row r="14648" spans="1:5" x14ac:dyDescent="0.25">
      <c r="A14648" s="5">
        <f>14640</f>
      </c>
      <c r="B14648" s="5" t="s">
        <v>13623</v>
      </c>
      <c r="C14648" s="5" t="s">
        <v>11</v>
      </c>
      <c r="D14648" s="5" t="s">
        <v>12</v>
      </c>
      <c r="E14648" s="5" t="s">
        <v>2272</v>
      </c>
    </row>
    <row r="14649" spans="1:5" x14ac:dyDescent="0.25">
      <c r="A14649" s="5">
        <f>14641</f>
      </c>
      <c r="B14649" s="5" t="s">
        <v>13624</v>
      </c>
      <c r="C14649" s="5" t="s">
        <v>11</v>
      </c>
      <c r="D14649" s="5" t="s">
        <v>12</v>
      </c>
      <c r="E14649" s="5" t="s">
        <v>2272</v>
      </c>
    </row>
    <row r="14650" spans="1:5" x14ac:dyDescent="0.25">
      <c r="A14650" s="5">
        <f>14642</f>
      </c>
      <c r="B14650" s="5" t="s">
        <v>13625</v>
      </c>
      <c r="C14650" s="5" t="s">
        <v>11</v>
      </c>
      <c r="D14650" s="5" t="s">
        <v>12</v>
      </c>
      <c r="E14650" s="5" t="s">
        <v>2272</v>
      </c>
    </row>
    <row r="14651" spans="1:5" x14ac:dyDescent="0.25">
      <c r="A14651" s="5">
        <f>14643</f>
      </c>
      <c r="B14651" s="5" t="s">
        <v>13626</v>
      </c>
      <c r="C14651" s="5" t="s">
        <v>11</v>
      </c>
      <c r="D14651" s="5" t="s">
        <v>12</v>
      </c>
      <c r="E14651" s="5" t="s">
        <v>2272</v>
      </c>
    </row>
    <row r="14652" spans="1:5" x14ac:dyDescent="0.25">
      <c r="A14652" s="5">
        <f>14644</f>
      </c>
      <c r="B14652" s="5" t="s">
        <v>13627</v>
      </c>
      <c r="C14652" s="5" t="s">
        <v>11</v>
      </c>
      <c r="D14652" s="5" t="s">
        <v>12</v>
      </c>
      <c r="E14652" s="5" t="s">
        <v>2272</v>
      </c>
    </row>
    <row r="14653" spans="1:5" x14ac:dyDescent="0.25">
      <c r="A14653" s="5">
        <f>14645</f>
      </c>
      <c r="B14653" s="5" t="s">
        <v>13628</v>
      </c>
      <c r="C14653" s="5" t="s">
        <v>11</v>
      </c>
      <c r="D14653" s="5" t="s">
        <v>12</v>
      </c>
      <c r="E14653" s="5" t="s">
        <v>2272</v>
      </c>
    </row>
    <row r="14654" spans="1:5" x14ac:dyDescent="0.25">
      <c r="A14654" s="5">
        <f>14646</f>
      </c>
      <c r="B14654" s="5" t="s">
        <v>13629</v>
      </c>
      <c r="C14654" s="5" t="s">
        <v>11</v>
      </c>
      <c r="D14654" s="5" t="s">
        <v>12</v>
      </c>
      <c r="E14654" s="5" t="s">
        <v>2272</v>
      </c>
    </row>
    <row r="14655" spans="1:5" x14ac:dyDescent="0.25">
      <c r="A14655" s="5">
        <f>14647</f>
      </c>
      <c r="B14655" s="5" t="s">
        <v>13630</v>
      </c>
      <c r="C14655" s="5" t="s">
        <v>11</v>
      </c>
      <c r="D14655" s="5" t="s">
        <v>12</v>
      </c>
      <c r="E14655" s="5" t="s">
        <v>2272</v>
      </c>
    </row>
    <row r="14656" spans="1:5" x14ac:dyDescent="0.25">
      <c r="A14656" s="5">
        <f>14648</f>
      </c>
      <c r="B14656" s="5" t="s">
        <v>13631</v>
      </c>
      <c r="C14656" s="5" t="s">
        <v>11</v>
      </c>
      <c r="D14656" s="5" t="s">
        <v>12</v>
      </c>
      <c r="E14656" s="5" t="s">
        <v>2272</v>
      </c>
    </row>
    <row r="14657" spans="1:5" x14ac:dyDescent="0.25">
      <c r="A14657" s="5">
        <f>14649</f>
      </c>
      <c r="B14657" s="5" t="s">
        <v>13632</v>
      </c>
      <c r="C14657" s="5" t="s">
        <v>11</v>
      </c>
      <c r="D14657" s="5" t="s">
        <v>12</v>
      </c>
      <c r="E14657" s="5" t="s">
        <v>2272</v>
      </c>
    </row>
    <row r="14658" spans="1:5" x14ac:dyDescent="0.25">
      <c r="A14658" s="5">
        <f>14650</f>
      </c>
      <c r="B14658" s="5" t="s">
        <v>13633</v>
      </c>
      <c r="C14658" s="5" t="s">
        <v>11</v>
      </c>
      <c r="D14658" s="5" t="s">
        <v>12</v>
      </c>
      <c r="E14658" s="5" t="s">
        <v>2272</v>
      </c>
    </row>
    <row r="14659" spans="1:5" x14ac:dyDescent="0.25">
      <c r="A14659" s="5">
        <f>14651</f>
      </c>
      <c r="B14659" s="5" t="s">
        <v>13634</v>
      </c>
      <c r="C14659" s="5" t="s">
        <v>11</v>
      </c>
      <c r="D14659" s="5" t="s">
        <v>12</v>
      </c>
      <c r="E14659" s="5" t="s">
        <v>2272</v>
      </c>
    </row>
    <row r="14660" spans="1:5" x14ac:dyDescent="0.25">
      <c r="A14660" s="5">
        <f>14652</f>
      </c>
      <c r="B14660" s="5" t="s">
        <v>13635</v>
      </c>
      <c r="C14660" s="5" t="s">
        <v>11</v>
      </c>
      <c r="D14660" s="5" t="s">
        <v>12</v>
      </c>
      <c r="E14660" s="5" t="s">
        <v>2272</v>
      </c>
    </row>
    <row r="14661" spans="1:5" x14ac:dyDescent="0.25">
      <c r="A14661" s="5">
        <f>14653</f>
      </c>
      <c r="B14661" s="5" t="s">
        <v>13636</v>
      </c>
      <c r="C14661" s="5" t="s">
        <v>11</v>
      </c>
      <c r="D14661" s="5" t="s">
        <v>12</v>
      </c>
      <c r="E14661" s="5" t="s">
        <v>2272</v>
      </c>
    </row>
    <row r="14662" spans="1:5" x14ac:dyDescent="0.25">
      <c r="A14662" s="5">
        <f>14654</f>
      </c>
      <c r="B14662" s="5" t="s">
        <v>13637</v>
      </c>
      <c r="C14662" s="5" t="s">
        <v>11</v>
      </c>
      <c r="D14662" s="5" t="s">
        <v>12</v>
      </c>
      <c r="E14662" s="5" t="s">
        <v>2272</v>
      </c>
    </row>
    <row r="14663" spans="1:5" x14ac:dyDescent="0.25">
      <c r="A14663" s="5">
        <f>14655</f>
      </c>
      <c r="B14663" s="5" t="s">
        <v>13638</v>
      </c>
      <c r="C14663" s="5" t="s">
        <v>11</v>
      </c>
      <c r="D14663" s="5" t="s">
        <v>12</v>
      </c>
      <c r="E14663" s="5" t="s">
        <v>2272</v>
      </c>
    </row>
    <row r="14664" spans="1:5" x14ac:dyDescent="0.25">
      <c r="A14664" s="5">
        <f>14656</f>
      </c>
      <c r="B14664" s="5" t="s">
        <v>13639</v>
      </c>
      <c r="C14664" s="5" t="s">
        <v>11</v>
      </c>
      <c r="D14664" s="5" t="s">
        <v>12</v>
      </c>
      <c r="E14664" s="5" t="s">
        <v>2272</v>
      </c>
    </row>
    <row r="14665" spans="1:5" x14ac:dyDescent="0.25">
      <c r="A14665" s="5">
        <f>14657</f>
      </c>
      <c r="B14665" s="5" t="s">
        <v>13640</v>
      </c>
      <c r="C14665" s="5" t="s">
        <v>11</v>
      </c>
      <c r="D14665" s="5" t="s">
        <v>12</v>
      </c>
      <c r="E14665" s="5" t="s">
        <v>2272</v>
      </c>
    </row>
    <row r="14666" spans="1:5" x14ac:dyDescent="0.25">
      <c r="A14666" s="5">
        <f>14658</f>
      </c>
      <c r="B14666" s="5" t="s">
        <v>13641</v>
      </c>
      <c r="C14666" s="5" t="s">
        <v>11</v>
      </c>
      <c r="D14666" s="5" t="s">
        <v>12</v>
      </c>
      <c r="E14666" s="5" t="s">
        <v>2272</v>
      </c>
    </row>
    <row r="14667" spans="1:5" x14ac:dyDescent="0.25">
      <c r="A14667" s="5">
        <f>14659</f>
      </c>
      <c r="B14667" s="5" t="s">
        <v>13642</v>
      </c>
      <c r="C14667" s="5" t="s">
        <v>11</v>
      </c>
      <c r="D14667" s="5" t="s">
        <v>12</v>
      </c>
      <c r="E14667" s="5" t="s">
        <v>2272</v>
      </c>
    </row>
    <row r="14668" spans="1:5" x14ac:dyDescent="0.25">
      <c r="A14668" s="5">
        <f>14660</f>
      </c>
      <c r="B14668" s="5" t="s">
        <v>13643</v>
      </c>
      <c r="C14668" s="5" t="s">
        <v>11</v>
      </c>
      <c r="D14668" s="5" t="s">
        <v>12</v>
      </c>
      <c r="E14668" s="5" t="s">
        <v>2272</v>
      </c>
    </row>
    <row r="14669" spans="1:5" x14ac:dyDescent="0.25">
      <c r="A14669" s="5">
        <f>14661</f>
      </c>
      <c r="B14669" s="5" t="s">
        <v>13644</v>
      </c>
      <c r="C14669" s="5" t="s">
        <v>11</v>
      </c>
      <c r="D14669" s="5" t="s">
        <v>12</v>
      </c>
      <c r="E14669" s="5" t="s">
        <v>2272</v>
      </c>
    </row>
    <row r="14670" spans="1:5" x14ac:dyDescent="0.25">
      <c r="A14670" s="5">
        <f>14662</f>
      </c>
      <c r="B14670" s="5" t="s">
        <v>13645</v>
      </c>
      <c r="C14670" s="5" t="s">
        <v>11</v>
      </c>
      <c r="D14670" s="5" t="s">
        <v>12</v>
      </c>
      <c r="E14670" s="5" t="s">
        <v>2272</v>
      </c>
    </row>
    <row r="14671" spans="1:5" x14ac:dyDescent="0.25">
      <c r="A14671" s="5">
        <f>14663</f>
      </c>
      <c r="B14671" s="5" t="s">
        <v>13646</v>
      </c>
      <c r="C14671" s="5" t="s">
        <v>11</v>
      </c>
      <c r="D14671" s="5" t="s">
        <v>12</v>
      </c>
      <c r="E14671" s="5" t="s">
        <v>2272</v>
      </c>
    </row>
    <row r="14672" spans="1:5" x14ac:dyDescent="0.25">
      <c r="A14672" s="5">
        <f>14664</f>
      </c>
      <c r="B14672" s="5" t="s">
        <v>13647</v>
      </c>
      <c r="C14672" s="5" t="s">
        <v>11</v>
      </c>
      <c r="D14672" s="5" t="s">
        <v>12</v>
      </c>
      <c r="E14672" s="5" t="s">
        <v>2272</v>
      </c>
    </row>
    <row r="14673" spans="1:5" x14ac:dyDescent="0.25">
      <c r="A14673" s="5">
        <f>14665</f>
      </c>
      <c r="B14673" s="5" t="s">
        <v>13648</v>
      </c>
      <c r="C14673" s="5" t="s">
        <v>11</v>
      </c>
      <c r="D14673" s="5" t="s">
        <v>12</v>
      </c>
      <c r="E14673" s="5" t="s">
        <v>2272</v>
      </c>
    </row>
    <row r="14674" spans="1:5" x14ac:dyDescent="0.25">
      <c r="A14674" s="5">
        <f>14666</f>
      </c>
      <c r="B14674" s="5" t="s">
        <v>13649</v>
      </c>
      <c r="C14674" s="5" t="s">
        <v>11</v>
      </c>
      <c r="D14674" s="5" t="s">
        <v>12</v>
      </c>
      <c r="E14674" s="5" t="s">
        <v>2272</v>
      </c>
    </row>
    <row r="14675" spans="1:5" x14ac:dyDescent="0.25">
      <c r="A14675" s="5">
        <f>14667</f>
      </c>
      <c r="B14675" s="5" t="s">
        <v>13650</v>
      </c>
      <c r="C14675" s="5" t="s">
        <v>11</v>
      </c>
      <c r="D14675" s="5" t="s">
        <v>12</v>
      </c>
      <c r="E14675" s="5" t="s">
        <v>2272</v>
      </c>
    </row>
    <row r="14676" spans="1:5" x14ac:dyDescent="0.25">
      <c r="A14676" s="5">
        <f>14668</f>
      </c>
      <c r="B14676" s="5" t="s">
        <v>13651</v>
      </c>
      <c r="C14676" s="5" t="s">
        <v>11</v>
      </c>
      <c r="D14676" s="5" t="s">
        <v>12</v>
      </c>
      <c r="E14676" s="5" t="s">
        <v>2272</v>
      </c>
    </row>
    <row r="14677" spans="1:5" x14ac:dyDescent="0.25">
      <c r="A14677" s="5">
        <f>14669</f>
      </c>
      <c r="B14677" s="5" t="s">
        <v>13652</v>
      </c>
      <c r="C14677" s="5" t="s">
        <v>11</v>
      </c>
      <c r="D14677" s="5" t="s">
        <v>12</v>
      </c>
      <c r="E14677" s="5" t="s">
        <v>2272</v>
      </c>
    </row>
    <row r="14678" spans="1:5" x14ac:dyDescent="0.25">
      <c r="A14678" s="5">
        <f>14670</f>
      </c>
      <c r="B14678" s="5" t="s">
        <v>13653</v>
      </c>
      <c r="C14678" s="5" t="s">
        <v>11</v>
      </c>
      <c r="D14678" s="5" t="s">
        <v>12</v>
      </c>
      <c r="E14678" s="5" t="s">
        <v>2272</v>
      </c>
    </row>
    <row r="14679" spans="1:5" x14ac:dyDescent="0.25">
      <c r="A14679" s="5">
        <f>14671</f>
      </c>
      <c r="B14679" s="5" t="s">
        <v>13654</v>
      </c>
      <c r="C14679" s="5" t="s">
        <v>11</v>
      </c>
      <c r="D14679" s="5" t="s">
        <v>12</v>
      </c>
      <c r="E14679" s="5" t="s">
        <v>2272</v>
      </c>
    </row>
    <row r="14680" spans="1:5" x14ac:dyDescent="0.25">
      <c r="A14680" s="5">
        <f>14672</f>
      </c>
      <c r="B14680" s="5" t="s">
        <v>13655</v>
      </c>
      <c r="C14680" s="5" t="s">
        <v>11</v>
      </c>
      <c r="D14680" s="5" t="s">
        <v>12</v>
      </c>
      <c r="E14680" s="5" t="s">
        <v>2272</v>
      </c>
    </row>
    <row r="14681" spans="1:5" x14ac:dyDescent="0.25">
      <c r="A14681" s="5">
        <f>14673</f>
      </c>
      <c r="B14681" s="5" t="s">
        <v>13656</v>
      </c>
      <c r="C14681" s="5" t="s">
        <v>11</v>
      </c>
      <c r="D14681" s="5" t="s">
        <v>12</v>
      </c>
      <c r="E14681" s="5" t="s">
        <v>2272</v>
      </c>
    </row>
    <row r="14682" spans="1:5" x14ac:dyDescent="0.25">
      <c r="A14682" s="5">
        <f>14674</f>
      </c>
      <c r="B14682" s="5" t="s">
        <v>13657</v>
      </c>
      <c r="C14682" s="5" t="s">
        <v>11</v>
      </c>
      <c r="D14682" s="5" t="s">
        <v>12</v>
      </c>
      <c r="E14682" s="5" t="s">
        <v>2272</v>
      </c>
    </row>
    <row r="14683" spans="1:5" x14ac:dyDescent="0.25">
      <c r="A14683" s="5">
        <f>14675</f>
      </c>
      <c r="B14683" s="5" t="s">
        <v>13658</v>
      </c>
      <c r="C14683" s="5" t="s">
        <v>11</v>
      </c>
      <c r="D14683" s="5" t="s">
        <v>12</v>
      </c>
      <c r="E14683" s="5" t="s">
        <v>2272</v>
      </c>
    </row>
    <row r="14684" spans="1:5" x14ac:dyDescent="0.25">
      <c r="A14684" s="5">
        <f>14676</f>
      </c>
      <c r="B14684" s="5" t="s">
        <v>13659</v>
      </c>
      <c r="C14684" s="5" t="s">
        <v>11</v>
      </c>
      <c r="D14684" s="5" t="s">
        <v>12</v>
      </c>
      <c r="E14684" s="5" t="s">
        <v>2272</v>
      </c>
    </row>
    <row r="14685" spans="1:5" x14ac:dyDescent="0.25">
      <c r="A14685" s="5">
        <f>14677</f>
      </c>
      <c r="B14685" s="5" t="s">
        <v>13660</v>
      </c>
      <c r="C14685" s="5" t="s">
        <v>11</v>
      </c>
      <c r="D14685" s="5" t="s">
        <v>12</v>
      </c>
      <c r="E14685" s="5" t="s">
        <v>2272</v>
      </c>
    </row>
    <row r="14686" spans="1:5" x14ac:dyDescent="0.25">
      <c r="A14686" s="5">
        <f>14678</f>
      </c>
      <c r="B14686" s="5" t="s">
        <v>13661</v>
      </c>
      <c r="C14686" s="5" t="s">
        <v>11</v>
      </c>
      <c r="D14686" s="5" t="s">
        <v>12</v>
      </c>
      <c r="E14686" s="5" t="s">
        <v>2272</v>
      </c>
    </row>
    <row r="14687" spans="1:5" x14ac:dyDescent="0.25">
      <c r="A14687" s="5">
        <f>14679</f>
      </c>
      <c r="B14687" s="5" t="s">
        <v>13662</v>
      </c>
      <c r="C14687" s="5" t="s">
        <v>11</v>
      </c>
      <c r="D14687" s="5" t="s">
        <v>12</v>
      </c>
      <c r="E14687" s="5" t="s">
        <v>2272</v>
      </c>
    </row>
    <row r="14688" spans="1:5" x14ac:dyDescent="0.25">
      <c r="A14688" s="5">
        <f>14680</f>
      </c>
      <c r="B14688" s="5" t="s">
        <v>13663</v>
      </c>
      <c r="C14688" s="5" t="s">
        <v>11</v>
      </c>
      <c r="D14688" s="5" t="s">
        <v>12</v>
      </c>
      <c r="E14688" s="5" t="s">
        <v>2272</v>
      </c>
    </row>
    <row r="14689" spans="1:5" x14ac:dyDescent="0.25">
      <c r="A14689" s="5">
        <f>14681</f>
      </c>
      <c r="B14689" s="5" t="s">
        <v>13664</v>
      </c>
      <c r="C14689" s="5" t="s">
        <v>11</v>
      </c>
      <c r="D14689" s="5" t="s">
        <v>12</v>
      </c>
      <c r="E14689" s="5" t="s">
        <v>2272</v>
      </c>
    </row>
    <row r="14690" spans="1:5" x14ac:dyDescent="0.25">
      <c r="A14690" s="5">
        <f>14682</f>
      </c>
      <c r="B14690" s="5" t="s">
        <v>13665</v>
      </c>
      <c r="C14690" s="5" t="s">
        <v>11</v>
      </c>
      <c r="D14690" s="5" t="s">
        <v>12</v>
      </c>
      <c r="E14690" s="5" t="s">
        <v>2272</v>
      </c>
    </row>
    <row r="14691" spans="1:5" x14ac:dyDescent="0.25">
      <c r="A14691" s="5">
        <f>14683</f>
      </c>
      <c r="B14691" s="5" t="s">
        <v>13666</v>
      </c>
      <c r="C14691" s="5" t="s">
        <v>11</v>
      </c>
      <c r="D14691" s="5" t="s">
        <v>12</v>
      </c>
      <c r="E14691" s="5" t="s">
        <v>2272</v>
      </c>
    </row>
    <row r="14692" spans="1:5" x14ac:dyDescent="0.25">
      <c r="A14692" s="5">
        <f>14684</f>
      </c>
      <c r="B14692" s="5" t="s">
        <v>13667</v>
      </c>
      <c r="C14692" s="5" t="s">
        <v>11</v>
      </c>
      <c r="D14692" s="5" t="s">
        <v>12</v>
      </c>
      <c r="E14692" s="5" t="s">
        <v>2272</v>
      </c>
    </row>
    <row r="14693" spans="1:5" x14ac:dyDescent="0.25">
      <c r="A14693" s="5">
        <f>14685</f>
      </c>
      <c r="B14693" s="5" t="s">
        <v>13668</v>
      </c>
      <c r="C14693" s="5" t="s">
        <v>11</v>
      </c>
      <c r="D14693" s="5" t="s">
        <v>12</v>
      </c>
      <c r="E14693" s="5" t="s">
        <v>2272</v>
      </c>
    </row>
    <row r="14694" spans="1:5" x14ac:dyDescent="0.25">
      <c r="A14694" s="5">
        <f>14686</f>
      </c>
      <c r="B14694" s="5" t="s">
        <v>13669</v>
      </c>
      <c r="C14694" s="5" t="s">
        <v>11</v>
      </c>
      <c r="D14694" s="5" t="s">
        <v>12</v>
      </c>
      <c r="E14694" s="5" t="s">
        <v>2272</v>
      </c>
    </row>
    <row r="14695" spans="1:5" x14ac:dyDescent="0.25">
      <c r="A14695" s="5">
        <f>14687</f>
      </c>
      <c r="B14695" s="5" t="s">
        <v>13670</v>
      </c>
      <c r="C14695" s="5" t="s">
        <v>11</v>
      </c>
      <c r="D14695" s="5" t="s">
        <v>12</v>
      </c>
      <c r="E14695" s="5" t="s">
        <v>2272</v>
      </c>
    </row>
    <row r="14696" spans="1:5" x14ac:dyDescent="0.25">
      <c r="A14696" s="5">
        <f>14688</f>
      </c>
      <c r="B14696" s="5" t="s">
        <v>13671</v>
      </c>
      <c r="C14696" s="5" t="s">
        <v>11</v>
      </c>
      <c r="D14696" s="5" t="s">
        <v>12</v>
      </c>
      <c r="E14696" s="5" t="s">
        <v>2272</v>
      </c>
    </row>
    <row r="14697" spans="1:5" x14ac:dyDescent="0.25">
      <c r="A14697" s="5">
        <f>14689</f>
      </c>
      <c r="B14697" s="5" t="s">
        <v>13672</v>
      </c>
      <c r="C14697" s="5" t="s">
        <v>11</v>
      </c>
      <c r="D14697" s="5" t="s">
        <v>12</v>
      </c>
      <c r="E14697" s="5" t="s">
        <v>2272</v>
      </c>
    </row>
    <row r="14698" spans="1:5" x14ac:dyDescent="0.25">
      <c r="A14698" s="5">
        <f>14690</f>
      </c>
      <c r="B14698" s="5" t="s">
        <v>13673</v>
      </c>
      <c r="C14698" s="5" t="s">
        <v>11</v>
      </c>
      <c r="D14698" s="5" t="s">
        <v>12</v>
      </c>
      <c r="E14698" s="5" t="s">
        <v>2272</v>
      </c>
    </row>
    <row r="14699" spans="1:5" x14ac:dyDescent="0.25">
      <c r="A14699" s="5">
        <f>14691</f>
      </c>
      <c r="B14699" s="5" t="s">
        <v>13674</v>
      </c>
      <c r="C14699" s="5" t="s">
        <v>11</v>
      </c>
      <c r="D14699" s="5" t="s">
        <v>12</v>
      </c>
      <c r="E14699" s="5" t="s">
        <v>2272</v>
      </c>
    </row>
    <row r="14700" spans="1:5" x14ac:dyDescent="0.25">
      <c r="A14700" s="5">
        <f>14692</f>
      </c>
      <c r="B14700" s="5" t="s">
        <v>13675</v>
      </c>
      <c r="C14700" s="5" t="s">
        <v>11</v>
      </c>
      <c r="D14700" s="5" t="s">
        <v>12</v>
      </c>
      <c r="E14700" s="5" t="s">
        <v>2272</v>
      </c>
    </row>
    <row r="14701" spans="1:5" x14ac:dyDescent="0.25">
      <c r="A14701" s="5">
        <f>14693</f>
      </c>
      <c r="B14701" s="5" t="s">
        <v>13676</v>
      </c>
      <c r="C14701" s="5" t="s">
        <v>11</v>
      </c>
      <c r="D14701" s="5" t="s">
        <v>12</v>
      </c>
      <c r="E14701" s="5" t="s">
        <v>2272</v>
      </c>
    </row>
    <row r="14702" spans="1:5" x14ac:dyDescent="0.25">
      <c r="A14702" s="5">
        <f>14694</f>
      </c>
      <c r="B14702" s="5" t="s">
        <v>13677</v>
      </c>
      <c r="C14702" s="5" t="s">
        <v>11</v>
      </c>
      <c r="D14702" s="5" t="s">
        <v>12</v>
      </c>
      <c r="E14702" s="5" t="s">
        <v>2272</v>
      </c>
    </row>
    <row r="14703" spans="1:5" x14ac:dyDescent="0.25">
      <c r="A14703" s="5">
        <f>14695</f>
      </c>
      <c r="B14703" s="5" t="s">
        <v>13678</v>
      </c>
      <c r="C14703" s="5" t="s">
        <v>11</v>
      </c>
      <c r="D14703" s="5" t="s">
        <v>12</v>
      </c>
      <c r="E14703" s="5" t="s">
        <v>2272</v>
      </c>
    </row>
    <row r="14704" spans="1:5" x14ac:dyDescent="0.25">
      <c r="A14704" s="5">
        <f>14696</f>
      </c>
      <c r="B14704" s="5" t="s">
        <v>13679</v>
      </c>
      <c r="C14704" s="5" t="s">
        <v>11</v>
      </c>
      <c r="D14704" s="5" t="s">
        <v>12</v>
      </c>
      <c r="E14704" s="5" t="s">
        <v>2272</v>
      </c>
    </row>
    <row r="14705" spans="1:5" x14ac:dyDescent="0.25">
      <c r="A14705" s="5">
        <f>14697</f>
      </c>
      <c r="B14705" s="5" t="s">
        <v>13680</v>
      </c>
      <c r="C14705" s="5" t="s">
        <v>11</v>
      </c>
      <c r="D14705" s="5" t="s">
        <v>12</v>
      </c>
      <c r="E14705" s="5" t="s">
        <v>2272</v>
      </c>
    </row>
    <row r="14706" spans="1:5" x14ac:dyDescent="0.25">
      <c r="A14706" s="5">
        <f>14698</f>
      </c>
      <c r="B14706" s="5" t="s">
        <v>13681</v>
      </c>
      <c r="C14706" s="5" t="s">
        <v>11</v>
      </c>
      <c r="D14706" s="5" t="s">
        <v>12</v>
      </c>
      <c r="E14706" s="5" t="s">
        <v>2272</v>
      </c>
    </row>
    <row r="14707" spans="1:5" x14ac:dyDescent="0.25">
      <c r="A14707" s="5">
        <f>14699</f>
      </c>
      <c r="B14707" s="5" t="s">
        <v>13682</v>
      </c>
      <c r="C14707" s="5" t="s">
        <v>11</v>
      </c>
      <c r="D14707" s="5" t="s">
        <v>12</v>
      </c>
      <c r="E14707" s="5" t="s">
        <v>2272</v>
      </c>
    </row>
    <row r="14708" spans="1:5" x14ac:dyDescent="0.25">
      <c r="A14708" s="5">
        <f>14700</f>
      </c>
      <c r="B14708" s="5" t="s">
        <v>13683</v>
      </c>
      <c r="C14708" s="5" t="s">
        <v>11</v>
      </c>
      <c r="D14708" s="5" t="s">
        <v>12</v>
      </c>
      <c r="E14708" s="5" t="s">
        <v>2272</v>
      </c>
    </row>
    <row r="14709" spans="1:5" x14ac:dyDescent="0.25">
      <c r="A14709" s="5">
        <f>14701</f>
      </c>
      <c r="B14709" s="5" t="s">
        <v>13684</v>
      </c>
      <c r="C14709" s="5" t="s">
        <v>11</v>
      </c>
      <c r="D14709" s="5" t="s">
        <v>12</v>
      </c>
      <c r="E14709" s="5" t="s">
        <v>2272</v>
      </c>
    </row>
    <row r="14710" spans="1:5" x14ac:dyDescent="0.25">
      <c r="A14710" s="5">
        <f>14702</f>
      </c>
      <c r="B14710" s="5" t="s">
        <v>13685</v>
      </c>
      <c r="C14710" s="5" t="s">
        <v>11</v>
      </c>
      <c r="D14710" s="5" t="s">
        <v>12</v>
      </c>
      <c r="E14710" s="5" t="s">
        <v>2272</v>
      </c>
    </row>
    <row r="14711" spans="1:5" x14ac:dyDescent="0.25">
      <c r="A14711" s="5">
        <f>14703</f>
      </c>
      <c r="B14711" s="5" t="s">
        <v>13686</v>
      </c>
      <c r="C14711" s="5" t="s">
        <v>11</v>
      </c>
      <c r="D14711" s="5" t="s">
        <v>12</v>
      </c>
      <c r="E14711" s="5" t="s">
        <v>2272</v>
      </c>
    </row>
    <row r="14712" spans="1:5" x14ac:dyDescent="0.25">
      <c r="A14712" s="5">
        <f>14704</f>
      </c>
      <c r="B14712" s="5" t="s">
        <v>13687</v>
      </c>
      <c r="C14712" s="5" t="s">
        <v>11</v>
      </c>
      <c r="D14712" s="5" t="s">
        <v>12</v>
      </c>
      <c r="E14712" s="5" t="s">
        <v>2272</v>
      </c>
    </row>
    <row r="14713" spans="1:5" x14ac:dyDescent="0.25">
      <c r="A14713" s="5">
        <f>14705</f>
      </c>
      <c r="B14713" s="5" t="s">
        <v>13688</v>
      </c>
      <c r="C14713" s="5" t="s">
        <v>11</v>
      </c>
      <c r="D14713" s="5" t="s">
        <v>12</v>
      </c>
      <c r="E14713" s="5" t="s">
        <v>2272</v>
      </c>
    </row>
    <row r="14714" spans="1:5" x14ac:dyDescent="0.25">
      <c r="A14714" s="5">
        <f>14706</f>
      </c>
      <c r="B14714" s="5" t="s">
        <v>13689</v>
      </c>
      <c r="C14714" s="5" t="s">
        <v>11</v>
      </c>
      <c r="D14714" s="5" t="s">
        <v>12</v>
      </c>
      <c r="E14714" s="5" t="s">
        <v>2272</v>
      </c>
    </row>
    <row r="14715" spans="1:5" x14ac:dyDescent="0.25">
      <c r="A14715" s="5">
        <f>14707</f>
      </c>
      <c r="B14715" s="5" t="s">
        <v>13690</v>
      </c>
      <c r="C14715" s="5" t="s">
        <v>11</v>
      </c>
      <c r="D14715" s="5" t="s">
        <v>12</v>
      </c>
      <c r="E14715" s="5" t="s">
        <v>2272</v>
      </c>
    </row>
    <row r="14716" spans="1:5" x14ac:dyDescent="0.25">
      <c r="A14716" s="5">
        <f>14708</f>
      </c>
      <c r="B14716" s="5" t="s">
        <v>13691</v>
      </c>
      <c r="C14716" s="5" t="s">
        <v>11</v>
      </c>
      <c r="D14716" s="5" t="s">
        <v>12</v>
      </c>
      <c r="E14716" s="5" t="s">
        <v>2272</v>
      </c>
    </row>
    <row r="14717" spans="1:5" x14ac:dyDescent="0.25">
      <c r="A14717" s="5">
        <f>14709</f>
      </c>
      <c r="B14717" s="5" t="s">
        <v>13692</v>
      </c>
      <c r="C14717" s="5" t="s">
        <v>11</v>
      </c>
      <c r="D14717" s="5" t="s">
        <v>12</v>
      </c>
      <c r="E14717" s="5" t="s">
        <v>2272</v>
      </c>
    </row>
    <row r="14718" spans="1:5" x14ac:dyDescent="0.25">
      <c r="A14718" s="5">
        <f>14710</f>
      </c>
      <c r="B14718" s="5" t="s">
        <v>13693</v>
      </c>
      <c r="C14718" s="5" t="s">
        <v>11</v>
      </c>
      <c r="D14718" s="5" t="s">
        <v>12</v>
      </c>
      <c r="E14718" s="5" t="s">
        <v>2272</v>
      </c>
    </row>
    <row r="14719" spans="1:5" x14ac:dyDescent="0.25">
      <c r="A14719" s="5">
        <f>14711</f>
      </c>
      <c r="B14719" s="5" t="s">
        <v>13694</v>
      </c>
      <c r="C14719" s="5" t="s">
        <v>11</v>
      </c>
      <c r="D14719" s="5" t="s">
        <v>12</v>
      </c>
      <c r="E14719" s="5" t="s">
        <v>2272</v>
      </c>
    </row>
    <row r="14720" spans="1:5" x14ac:dyDescent="0.25">
      <c r="A14720" s="5">
        <f>14712</f>
      </c>
      <c r="B14720" s="5" t="s">
        <v>13695</v>
      </c>
      <c r="C14720" s="5" t="s">
        <v>11</v>
      </c>
      <c r="D14720" s="5" t="s">
        <v>12</v>
      </c>
      <c r="E14720" s="5" t="s">
        <v>2272</v>
      </c>
    </row>
    <row r="14721" spans="1:5" x14ac:dyDescent="0.25">
      <c r="A14721" s="5">
        <f>14713</f>
      </c>
      <c r="B14721" s="5" t="s">
        <v>13696</v>
      </c>
      <c r="C14721" s="5" t="s">
        <v>11</v>
      </c>
      <c r="D14721" s="5" t="s">
        <v>12</v>
      </c>
      <c r="E14721" s="5" t="s">
        <v>2272</v>
      </c>
    </row>
    <row r="14722" spans="1:5" x14ac:dyDescent="0.25">
      <c r="A14722" s="5">
        <f>14714</f>
      </c>
      <c r="B14722" s="5" t="s">
        <v>13697</v>
      </c>
      <c r="C14722" s="5" t="s">
        <v>11</v>
      </c>
      <c r="D14722" s="5" t="s">
        <v>12</v>
      </c>
      <c r="E14722" s="5" t="s">
        <v>2272</v>
      </c>
    </row>
    <row r="14723" spans="1:5" x14ac:dyDescent="0.25">
      <c r="A14723" s="5">
        <f>14715</f>
      </c>
      <c r="B14723" s="5" t="s">
        <v>13698</v>
      </c>
      <c r="C14723" s="5" t="s">
        <v>11</v>
      </c>
      <c r="D14723" s="5" t="s">
        <v>12</v>
      </c>
      <c r="E14723" s="5" t="s">
        <v>2272</v>
      </c>
    </row>
    <row r="14724" spans="1:5" x14ac:dyDescent="0.25">
      <c r="A14724" s="5">
        <f>14716</f>
      </c>
      <c r="B14724" s="5" t="s">
        <v>13699</v>
      </c>
      <c r="C14724" s="5" t="s">
        <v>11</v>
      </c>
      <c r="D14724" s="5" t="s">
        <v>12</v>
      </c>
      <c r="E14724" s="5" t="s">
        <v>2272</v>
      </c>
    </row>
    <row r="14725" spans="1:5" x14ac:dyDescent="0.25">
      <c r="A14725" s="5">
        <f>14717</f>
      </c>
      <c r="B14725" s="5" t="s">
        <v>13700</v>
      </c>
      <c r="C14725" s="5" t="s">
        <v>11</v>
      </c>
      <c r="D14725" s="5" t="s">
        <v>12</v>
      </c>
      <c r="E14725" s="5" t="s">
        <v>2272</v>
      </c>
    </row>
    <row r="14726" spans="1:5" x14ac:dyDescent="0.25">
      <c r="A14726" s="5">
        <f>14718</f>
      </c>
      <c r="B14726" s="5" t="s">
        <v>13701</v>
      </c>
      <c r="C14726" s="5" t="s">
        <v>11</v>
      </c>
      <c r="D14726" s="5" t="s">
        <v>12</v>
      </c>
      <c r="E14726" s="5" t="s">
        <v>2272</v>
      </c>
    </row>
    <row r="14727" spans="1:5" x14ac:dyDescent="0.25">
      <c r="A14727" s="5">
        <f>14719</f>
      </c>
      <c r="B14727" s="5" t="s">
        <v>13702</v>
      </c>
      <c r="C14727" s="5" t="s">
        <v>11</v>
      </c>
      <c r="D14727" s="5" t="s">
        <v>12</v>
      </c>
      <c r="E14727" s="5" t="s">
        <v>2272</v>
      </c>
    </row>
    <row r="14728" spans="1:5" x14ac:dyDescent="0.25">
      <c r="A14728" s="5">
        <f>14720</f>
      </c>
      <c r="B14728" s="5" t="s">
        <v>13703</v>
      </c>
      <c r="C14728" s="5" t="s">
        <v>11</v>
      </c>
      <c r="D14728" s="5" t="s">
        <v>12</v>
      </c>
      <c r="E14728" s="5" t="s">
        <v>2272</v>
      </c>
    </row>
    <row r="14729" spans="1:5" x14ac:dyDescent="0.25">
      <c r="A14729" s="5">
        <f>14721</f>
      </c>
      <c r="B14729" s="5" t="s">
        <v>13704</v>
      </c>
      <c r="C14729" s="5" t="s">
        <v>11</v>
      </c>
      <c r="D14729" s="5" t="s">
        <v>12</v>
      </c>
      <c r="E14729" s="5" t="s">
        <v>2272</v>
      </c>
    </row>
    <row r="14730" spans="1:5" x14ac:dyDescent="0.25">
      <c r="A14730" s="5">
        <f>14722</f>
      </c>
      <c r="B14730" s="5" t="s">
        <v>13705</v>
      </c>
      <c r="C14730" s="5" t="s">
        <v>11</v>
      </c>
      <c r="D14730" s="5" t="s">
        <v>12</v>
      </c>
      <c r="E14730" s="5" t="s">
        <v>2272</v>
      </c>
    </row>
    <row r="14731" spans="1:5" x14ac:dyDescent="0.25">
      <c r="A14731" s="5">
        <f>14723</f>
      </c>
      <c r="B14731" s="5" t="s">
        <v>13706</v>
      </c>
      <c r="C14731" s="5" t="s">
        <v>11</v>
      </c>
      <c r="D14731" s="5" t="s">
        <v>12</v>
      </c>
      <c r="E14731" s="5" t="s">
        <v>2272</v>
      </c>
    </row>
    <row r="14732" spans="1:5" x14ac:dyDescent="0.25">
      <c r="A14732" s="5">
        <f>14724</f>
      </c>
      <c r="B14732" s="5" t="s">
        <v>13707</v>
      </c>
      <c r="C14732" s="5" t="s">
        <v>11</v>
      </c>
      <c r="D14732" s="5" t="s">
        <v>12</v>
      </c>
      <c r="E14732" s="5" t="s">
        <v>2272</v>
      </c>
    </row>
    <row r="14733" spans="1:5" x14ac:dyDescent="0.25">
      <c r="A14733" s="5">
        <f>14725</f>
      </c>
      <c r="B14733" s="5" t="s">
        <v>13708</v>
      </c>
      <c r="C14733" s="5" t="s">
        <v>11</v>
      </c>
      <c r="D14733" s="5" t="s">
        <v>12</v>
      </c>
      <c r="E14733" s="5" t="s">
        <v>2272</v>
      </c>
    </row>
    <row r="14734" spans="1:5" x14ac:dyDescent="0.25">
      <c r="A14734" s="5">
        <f>14726</f>
      </c>
      <c r="B14734" s="5" t="s">
        <v>13709</v>
      </c>
      <c r="C14734" s="5" t="s">
        <v>11</v>
      </c>
      <c r="D14734" s="5" t="s">
        <v>12</v>
      </c>
      <c r="E14734" s="5" t="s">
        <v>2272</v>
      </c>
    </row>
    <row r="14735" spans="1:5" x14ac:dyDescent="0.25">
      <c r="A14735" s="5">
        <f>14727</f>
      </c>
      <c r="B14735" s="5" t="s">
        <v>13710</v>
      </c>
      <c r="C14735" s="5" t="s">
        <v>11</v>
      </c>
      <c r="D14735" s="5" t="s">
        <v>12</v>
      </c>
      <c r="E14735" s="5" t="s">
        <v>2272</v>
      </c>
    </row>
    <row r="14736" spans="1:5" x14ac:dyDescent="0.25">
      <c r="A14736" s="5">
        <f>14728</f>
      </c>
      <c r="B14736" s="5" t="s">
        <v>13711</v>
      </c>
      <c r="C14736" s="5" t="s">
        <v>11</v>
      </c>
      <c r="D14736" s="5" t="s">
        <v>12</v>
      </c>
      <c r="E14736" s="5" t="s">
        <v>2272</v>
      </c>
    </row>
    <row r="14737" spans="1:5" x14ac:dyDescent="0.25">
      <c r="A14737" s="5">
        <f>14729</f>
      </c>
      <c r="B14737" s="5" t="s">
        <v>13712</v>
      </c>
      <c r="C14737" s="5" t="s">
        <v>11</v>
      </c>
      <c r="D14737" s="5" t="s">
        <v>12</v>
      </c>
      <c r="E14737" s="5" t="s">
        <v>2272</v>
      </c>
    </row>
    <row r="14738" spans="1:5" x14ac:dyDescent="0.25">
      <c r="A14738" s="5">
        <f>14730</f>
      </c>
      <c r="B14738" s="5" t="s">
        <v>13713</v>
      </c>
      <c r="C14738" s="5" t="s">
        <v>11</v>
      </c>
      <c r="D14738" s="5" t="s">
        <v>12</v>
      </c>
      <c r="E14738" s="5" t="s">
        <v>2272</v>
      </c>
    </row>
    <row r="14739" spans="1:5" x14ac:dyDescent="0.25">
      <c r="A14739" s="5">
        <f>14731</f>
      </c>
      <c r="B14739" s="5" t="s">
        <v>13714</v>
      </c>
      <c r="C14739" s="5" t="s">
        <v>11</v>
      </c>
      <c r="D14739" s="5" t="s">
        <v>12</v>
      </c>
      <c r="E14739" s="5" t="s">
        <v>2272</v>
      </c>
    </row>
    <row r="14740" spans="1:5" x14ac:dyDescent="0.25">
      <c r="A14740" s="5">
        <f>14732</f>
      </c>
      <c r="B14740" s="5" t="s">
        <v>13715</v>
      </c>
      <c r="C14740" s="5" t="s">
        <v>11</v>
      </c>
      <c r="D14740" s="5" t="s">
        <v>12</v>
      </c>
      <c r="E14740" s="5" t="s">
        <v>2272</v>
      </c>
    </row>
    <row r="14741" spans="1:5" x14ac:dyDescent="0.25">
      <c r="A14741" s="5">
        <f>14733</f>
      </c>
      <c r="B14741" s="5" t="s">
        <v>13716</v>
      </c>
      <c r="C14741" s="5" t="s">
        <v>11</v>
      </c>
      <c r="D14741" s="5" t="s">
        <v>12</v>
      </c>
      <c r="E14741" s="5" t="s">
        <v>2272</v>
      </c>
    </row>
    <row r="14742" spans="1:5" x14ac:dyDescent="0.25">
      <c r="A14742" s="5">
        <f>14734</f>
      </c>
      <c r="B14742" s="5" t="s">
        <v>13717</v>
      </c>
      <c r="C14742" s="5" t="s">
        <v>11</v>
      </c>
      <c r="D14742" s="5" t="s">
        <v>12</v>
      </c>
      <c r="E14742" s="5" t="s">
        <v>2272</v>
      </c>
    </row>
    <row r="14743" spans="1:5" x14ac:dyDescent="0.25">
      <c r="A14743" s="5">
        <f>14735</f>
      </c>
      <c r="B14743" s="5" t="s">
        <v>13718</v>
      </c>
      <c r="C14743" s="5" t="s">
        <v>11</v>
      </c>
      <c r="D14743" s="5" t="s">
        <v>12</v>
      </c>
      <c r="E14743" s="5" t="s">
        <v>2272</v>
      </c>
    </row>
    <row r="14744" spans="1:5" x14ac:dyDescent="0.25">
      <c r="A14744" s="5">
        <f>14736</f>
      </c>
      <c r="B14744" s="5" t="s">
        <v>13719</v>
      </c>
      <c r="C14744" s="5" t="s">
        <v>11</v>
      </c>
      <c r="D14744" s="5" t="s">
        <v>12</v>
      </c>
      <c r="E14744" s="5" t="s">
        <v>2272</v>
      </c>
    </row>
    <row r="14745" spans="1:5" x14ac:dyDescent="0.25">
      <c r="A14745" s="5">
        <f>14737</f>
      </c>
      <c r="B14745" s="5" t="s">
        <v>13720</v>
      </c>
      <c r="C14745" s="5" t="s">
        <v>11</v>
      </c>
      <c r="D14745" s="5" t="s">
        <v>12</v>
      </c>
      <c r="E14745" s="5" t="s">
        <v>2272</v>
      </c>
    </row>
    <row r="14746" spans="1:5" x14ac:dyDescent="0.25">
      <c r="A14746" s="5">
        <f>14738</f>
      </c>
      <c r="B14746" s="5" t="s">
        <v>13721</v>
      </c>
      <c r="C14746" s="5" t="s">
        <v>11</v>
      </c>
      <c r="D14746" s="5" t="s">
        <v>12</v>
      </c>
      <c r="E14746" s="5" t="s">
        <v>2272</v>
      </c>
    </row>
    <row r="14747" spans="1:5" x14ac:dyDescent="0.25">
      <c r="A14747" s="5">
        <f>14739</f>
      </c>
      <c r="B14747" s="5" t="s">
        <v>13722</v>
      </c>
      <c r="C14747" s="5" t="s">
        <v>11</v>
      </c>
      <c r="D14747" s="5" t="s">
        <v>12</v>
      </c>
      <c r="E14747" s="5" t="s">
        <v>2272</v>
      </c>
    </row>
    <row r="14748" spans="1:5" x14ac:dyDescent="0.25">
      <c r="A14748" s="5">
        <f>14740</f>
      </c>
      <c r="B14748" s="5" t="s">
        <v>13723</v>
      </c>
      <c r="C14748" s="5" t="s">
        <v>11</v>
      </c>
      <c r="D14748" s="5" t="s">
        <v>12</v>
      </c>
      <c r="E14748" s="5" t="s">
        <v>2272</v>
      </c>
    </row>
    <row r="14749" spans="1:5" x14ac:dyDescent="0.25">
      <c r="A14749" s="5">
        <f>14741</f>
      </c>
      <c r="B14749" s="5" t="s">
        <v>13724</v>
      </c>
      <c r="C14749" s="5" t="s">
        <v>11</v>
      </c>
      <c r="D14749" s="5" t="s">
        <v>12</v>
      </c>
      <c r="E14749" s="5" t="s">
        <v>2272</v>
      </c>
    </row>
    <row r="14750" spans="1:5" x14ac:dyDescent="0.25">
      <c r="A14750" s="5">
        <f>14742</f>
      </c>
      <c r="B14750" s="5" t="s">
        <v>13725</v>
      </c>
      <c r="C14750" s="5" t="s">
        <v>11</v>
      </c>
      <c r="D14750" s="5" t="s">
        <v>12</v>
      </c>
      <c r="E14750" s="5" t="s">
        <v>2272</v>
      </c>
    </row>
    <row r="14751" spans="1:5" x14ac:dyDescent="0.25">
      <c r="A14751" s="5">
        <f>14743</f>
      </c>
      <c r="B14751" s="5" t="s">
        <v>13726</v>
      </c>
      <c r="C14751" s="5" t="s">
        <v>11</v>
      </c>
      <c r="D14751" s="5" t="s">
        <v>12</v>
      </c>
      <c r="E14751" s="5" t="s">
        <v>2272</v>
      </c>
    </row>
    <row r="14752" spans="1:5" x14ac:dyDescent="0.25">
      <c r="A14752" s="5">
        <f>14744</f>
      </c>
      <c r="B14752" s="5" t="s">
        <v>13727</v>
      </c>
      <c r="C14752" s="5" t="s">
        <v>11</v>
      </c>
      <c r="D14752" s="5" t="s">
        <v>12</v>
      </c>
      <c r="E14752" s="5" t="s">
        <v>2272</v>
      </c>
    </row>
    <row r="14753" spans="1:5" x14ac:dyDescent="0.25">
      <c r="A14753" s="5">
        <f>14745</f>
      </c>
      <c r="B14753" s="5" t="s">
        <v>13728</v>
      </c>
      <c r="C14753" s="5" t="s">
        <v>11</v>
      </c>
      <c r="D14753" s="5" t="s">
        <v>12</v>
      </c>
      <c r="E14753" s="5" t="s">
        <v>2272</v>
      </c>
    </row>
    <row r="14754" spans="1:5" x14ac:dyDescent="0.25">
      <c r="A14754" s="5">
        <f>14746</f>
      </c>
      <c r="B14754" s="5" t="s">
        <v>13729</v>
      </c>
      <c r="C14754" s="5" t="s">
        <v>11</v>
      </c>
      <c r="D14754" s="5" t="s">
        <v>12</v>
      </c>
      <c r="E14754" s="5" t="s">
        <v>2272</v>
      </c>
    </row>
    <row r="14755" spans="1:5" x14ac:dyDescent="0.25">
      <c r="A14755" s="5">
        <f>14747</f>
      </c>
      <c r="B14755" s="5" t="s">
        <v>13730</v>
      </c>
      <c r="C14755" s="5" t="s">
        <v>11</v>
      </c>
      <c r="D14755" s="5" t="s">
        <v>12</v>
      </c>
      <c r="E14755" s="5" t="s">
        <v>2272</v>
      </c>
    </row>
    <row r="14756" spans="1:5" x14ac:dyDescent="0.25">
      <c r="A14756" s="5">
        <f>14748</f>
      </c>
      <c r="B14756" s="5" t="s">
        <v>13731</v>
      </c>
      <c r="C14756" s="5" t="s">
        <v>11</v>
      </c>
      <c r="D14756" s="5" t="s">
        <v>12</v>
      </c>
      <c r="E14756" s="5" t="s">
        <v>2272</v>
      </c>
    </row>
    <row r="14757" spans="1:5" x14ac:dyDescent="0.25">
      <c r="A14757" s="5">
        <f>14749</f>
      </c>
      <c r="B14757" s="5" t="s">
        <v>13732</v>
      </c>
      <c r="C14757" s="5" t="s">
        <v>11</v>
      </c>
      <c r="D14757" s="5" t="s">
        <v>12</v>
      </c>
      <c r="E14757" s="5" t="s">
        <v>2272</v>
      </c>
    </row>
    <row r="14758" spans="1:5" x14ac:dyDescent="0.25">
      <c r="A14758" s="5">
        <f>14750</f>
      </c>
      <c r="B14758" s="5" t="s">
        <v>13733</v>
      </c>
      <c r="C14758" s="5" t="s">
        <v>11</v>
      </c>
      <c r="D14758" s="5" t="s">
        <v>12</v>
      </c>
      <c r="E14758" s="5" t="s">
        <v>2272</v>
      </c>
    </row>
    <row r="14759" spans="1:5" x14ac:dyDescent="0.25">
      <c r="A14759" s="5">
        <f>14751</f>
      </c>
      <c r="B14759" s="5" t="s">
        <v>13734</v>
      </c>
      <c r="C14759" s="5" t="s">
        <v>11</v>
      </c>
      <c r="D14759" s="5" t="s">
        <v>12</v>
      </c>
      <c r="E14759" s="5" t="s">
        <v>2272</v>
      </c>
    </row>
    <row r="14760" spans="1:5" x14ac:dyDescent="0.25">
      <c r="A14760" s="5">
        <f>14752</f>
      </c>
      <c r="B14760" s="5" t="s">
        <v>13735</v>
      </c>
      <c r="C14760" s="5" t="s">
        <v>11</v>
      </c>
      <c r="D14760" s="5" t="s">
        <v>12</v>
      </c>
      <c r="E14760" s="5" t="s">
        <v>2272</v>
      </c>
    </row>
    <row r="14761" spans="1:5" x14ac:dyDescent="0.25">
      <c r="A14761" s="5">
        <f>14753</f>
      </c>
      <c r="B14761" s="5" t="s">
        <v>13736</v>
      </c>
      <c r="C14761" s="5" t="s">
        <v>11</v>
      </c>
      <c r="D14761" s="5" t="s">
        <v>12</v>
      </c>
      <c r="E14761" s="5" t="s">
        <v>2272</v>
      </c>
    </row>
    <row r="14762" spans="1:5" x14ac:dyDescent="0.25">
      <c r="A14762" s="5">
        <f>14754</f>
      </c>
      <c r="B14762" s="5" t="s">
        <v>13737</v>
      </c>
      <c r="C14762" s="5" t="s">
        <v>11</v>
      </c>
      <c r="D14762" s="5" t="s">
        <v>12</v>
      </c>
      <c r="E14762" s="5" t="s">
        <v>2272</v>
      </c>
    </row>
    <row r="14763" spans="1:5" x14ac:dyDescent="0.25">
      <c r="A14763" s="5">
        <f>14755</f>
      </c>
      <c r="B14763" s="5" t="s">
        <v>13738</v>
      </c>
      <c r="C14763" s="5" t="s">
        <v>11</v>
      </c>
      <c r="D14763" s="5" t="s">
        <v>12</v>
      </c>
      <c r="E14763" s="5" t="s">
        <v>2272</v>
      </c>
    </row>
    <row r="14764" spans="1:5" x14ac:dyDescent="0.25">
      <c r="A14764" s="5">
        <f>14756</f>
      </c>
      <c r="B14764" s="5" t="s">
        <v>13739</v>
      </c>
      <c r="C14764" s="5" t="s">
        <v>11</v>
      </c>
      <c r="D14764" s="5" t="s">
        <v>12</v>
      </c>
      <c r="E14764" s="5" t="s">
        <v>2272</v>
      </c>
    </row>
    <row r="14765" spans="1:5" x14ac:dyDescent="0.25">
      <c r="A14765" s="5">
        <f>14757</f>
      </c>
      <c r="B14765" s="5" t="s">
        <v>13740</v>
      </c>
      <c r="C14765" s="5" t="s">
        <v>11</v>
      </c>
      <c r="D14765" s="5" t="s">
        <v>12</v>
      </c>
      <c r="E14765" s="5" t="s">
        <v>2272</v>
      </c>
    </row>
    <row r="14766" spans="1:5" x14ac:dyDescent="0.25">
      <c r="A14766" s="5">
        <f>14758</f>
      </c>
      <c r="B14766" s="5" t="s">
        <v>13741</v>
      </c>
      <c r="C14766" s="5" t="s">
        <v>11</v>
      </c>
      <c r="D14766" s="5" t="s">
        <v>12</v>
      </c>
      <c r="E14766" s="5" t="s">
        <v>2272</v>
      </c>
    </row>
    <row r="14767" spans="1:5" x14ac:dyDescent="0.25">
      <c r="A14767" s="5">
        <f>14759</f>
      </c>
      <c r="B14767" s="5" t="s">
        <v>13742</v>
      </c>
      <c r="C14767" s="5" t="s">
        <v>11</v>
      </c>
      <c r="D14767" s="5" t="s">
        <v>12</v>
      </c>
      <c r="E14767" s="5" t="s">
        <v>1002</v>
      </c>
    </row>
    <row r="14768" spans="1:5" x14ac:dyDescent="0.25">
      <c r="A14768" s="5">
        <f>14760</f>
      </c>
      <c r="B14768" s="5" t="s">
        <v>13743</v>
      </c>
      <c r="C14768" s="5" t="s">
        <v>11</v>
      </c>
      <c r="D14768" s="5" t="s">
        <v>12</v>
      </c>
      <c r="E14768" s="5" t="s">
        <v>2272</v>
      </c>
    </row>
    <row r="14769" spans="1:5" x14ac:dyDescent="0.25">
      <c r="A14769" s="5">
        <f>14761</f>
      </c>
      <c r="B14769" s="5" t="s">
        <v>13744</v>
      </c>
      <c r="C14769" s="5" t="s">
        <v>11</v>
      </c>
      <c r="D14769" s="5" t="s">
        <v>12</v>
      </c>
      <c r="E14769" s="5" t="s">
        <v>2272</v>
      </c>
    </row>
    <row r="14770" spans="1:5" x14ac:dyDescent="0.25">
      <c r="A14770" s="5">
        <f>14762</f>
      </c>
      <c r="B14770" s="5" t="s">
        <v>13745</v>
      </c>
      <c r="C14770" s="5" t="s">
        <v>11</v>
      </c>
      <c r="D14770" s="5" t="s">
        <v>12</v>
      </c>
      <c r="E14770" s="5" t="s">
        <v>2272</v>
      </c>
    </row>
    <row r="14771" spans="1:5" x14ac:dyDescent="0.25">
      <c r="A14771" s="5">
        <f>14763</f>
      </c>
      <c r="B14771" s="5" t="s">
        <v>13746</v>
      </c>
      <c r="C14771" s="5" t="s">
        <v>11</v>
      </c>
      <c r="D14771" s="5" t="s">
        <v>12</v>
      </c>
      <c r="E14771" s="5" t="s">
        <v>2272</v>
      </c>
    </row>
    <row r="14772" spans="1:5" x14ac:dyDescent="0.25">
      <c r="A14772" s="5">
        <f>14764</f>
      </c>
      <c r="B14772" s="5" t="s">
        <v>13747</v>
      </c>
      <c r="C14772" s="5" t="s">
        <v>11</v>
      </c>
      <c r="D14772" s="5" t="s">
        <v>12</v>
      </c>
      <c r="E14772" s="5" t="s">
        <v>2272</v>
      </c>
    </row>
    <row r="14773" spans="1:5" x14ac:dyDescent="0.25">
      <c r="A14773" s="5">
        <f>14765</f>
      </c>
      <c r="B14773" s="5" t="s">
        <v>13748</v>
      </c>
      <c r="C14773" s="5" t="s">
        <v>11</v>
      </c>
      <c r="D14773" s="5" t="s">
        <v>12</v>
      </c>
      <c r="E14773" s="5" t="s">
        <v>2272</v>
      </c>
    </row>
    <row r="14774" spans="1:5" x14ac:dyDescent="0.25">
      <c r="A14774" s="5">
        <f>14766</f>
      </c>
      <c r="B14774" s="5" t="s">
        <v>13749</v>
      </c>
      <c r="C14774" s="5" t="s">
        <v>11</v>
      </c>
      <c r="D14774" s="5" t="s">
        <v>12</v>
      </c>
      <c r="E14774" s="5" t="s">
        <v>2272</v>
      </c>
    </row>
    <row r="14775" spans="1:5" x14ac:dyDescent="0.25">
      <c r="A14775" s="5">
        <f>14767</f>
      </c>
      <c r="B14775" s="5" t="s">
        <v>13750</v>
      </c>
      <c r="C14775" s="5" t="s">
        <v>11</v>
      </c>
      <c r="D14775" s="5" t="s">
        <v>12</v>
      </c>
      <c r="E14775" s="5" t="s">
        <v>2272</v>
      </c>
    </row>
    <row r="14776" spans="1:5" x14ac:dyDescent="0.25">
      <c r="A14776" s="5">
        <f>14768</f>
      </c>
      <c r="B14776" s="5" t="s">
        <v>13751</v>
      </c>
      <c r="C14776" s="5" t="s">
        <v>11</v>
      </c>
      <c r="D14776" s="5" t="s">
        <v>12</v>
      </c>
      <c r="E14776" s="5" t="s">
        <v>2272</v>
      </c>
    </row>
    <row r="14777" spans="1:5" x14ac:dyDescent="0.25">
      <c r="A14777" s="5">
        <f>14769</f>
      </c>
      <c r="B14777" s="5" t="s">
        <v>13752</v>
      </c>
      <c r="C14777" s="5" t="s">
        <v>11</v>
      </c>
      <c r="D14777" s="5" t="s">
        <v>12</v>
      </c>
      <c r="E14777" s="5" t="s">
        <v>2272</v>
      </c>
    </row>
    <row r="14778" spans="1:5" x14ac:dyDescent="0.25">
      <c r="A14778" s="5">
        <f>14770</f>
      </c>
      <c r="B14778" s="5" t="s">
        <v>13753</v>
      </c>
      <c r="C14778" s="5" t="s">
        <v>11</v>
      </c>
      <c r="D14778" s="5" t="s">
        <v>12</v>
      </c>
      <c r="E14778" s="5" t="s">
        <v>2272</v>
      </c>
    </row>
    <row r="14779" spans="1:5" x14ac:dyDescent="0.25">
      <c r="A14779" s="5">
        <f>14771</f>
      </c>
      <c r="B14779" s="5" t="s">
        <v>13754</v>
      </c>
      <c r="C14779" s="5" t="s">
        <v>11</v>
      </c>
      <c r="D14779" s="5" t="s">
        <v>12</v>
      </c>
      <c r="E14779" s="5" t="s">
        <v>2272</v>
      </c>
    </row>
    <row r="14780" spans="1:5" x14ac:dyDescent="0.25">
      <c r="A14780" s="5">
        <f>14772</f>
      </c>
      <c r="B14780" s="5" t="s">
        <v>13755</v>
      </c>
      <c r="C14780" s="5" t="s">
        <v>11</v>
      </c>
      <c r="D14780" s="5" t="s">
        <v>12</v>
      </c>
      <c r="E14780" s="5" t="s">
        <v>2272</v>
      </c>
    </row>
    <row r="14781" spans="1:5" x14ac:dyDescent="0.25">
      <c r="A14781" s="5">
        <f>14773</f>
      </c>
      <c r="B14781" s="5" t="s">
        <v>13756</v>
      </c>
      <c r="C14781" s="5" t="s">
        <v>11</v>
      </c>
      <c r="D14781" s="5" t="s">
        <v>12</v>
      </c>
      <c r="E14781" s="5" t="s">
        <v>2272</v>
      </c>
    </row>
    <row r="14782" spans="1:5" x14ac:dyDescent="0.25">
      <c r="A14782" s="5">
        <f>14774</f>
      </c>
      <c r="B14782" s="5" t="s">
        <v>13757</v>
      </c>
      <c r="C14782" s="5" t="s">
        <v>11</v>
      </c>
      <c r="D14782" s="5" t="s">
        <v>12</v>
      </c>
      <c r="E14782" s="5" t="s">
        <v>2272</v>
      </c>
    </row>
    <row r="14783" spans="1:5" x14ac:dyDescent="0.25">
      <c r="A14783" s="5">
        <f>14775</f>
      </c>
      <c r="B14783" s="5" t="s">
        <v>13758</v>
      </c>
      <c r="C14783" s="5" t="s">
        <v>11</v>
      </c>
      <c r="D14783" s="5" t="s">
        <v>12</v>
      </c>
      <c r="E14783" s="5" t="s">
        <v>2272</v>
      </c>
    </row>
    <row r="14784" spans="1:5" x14ac:dyDescent="0.25">
      <c r="A14784" s="5">
        <f>14776</f>
      </c>
      <c r="B14784" s="5" t="s">
        <v>13759</v>
      </c>
      <c r="C14784" s="5" t="s">
        <v>11</v>
      </c>
      <c r="D14784" s="5" t="s">
        <v>12</v>
      </c>
      <c r="E14784" s="5" t="s">
        <v>2272</v>
      </c>
    </row>
    <row r="14785" spans="1:5" x14ac:dyDescent="0.25">
      <c r="A14785" s="5">
        <f>14777</f>
      </c>
      <c r="B14785" s="5" t="s">
        <v>13760</v>
      </c>
      <c r="C14785" s="5" t="s">
        <v>11</v>
      </c>
      <c r="D14785" s="5" t="s">
        <v>12</v>
      </c>
      <c r="E14785" s="5" t="s">
        <v>2272</v>
      </c>
    </row>
    <row r="14786" spans="1:5" x14ac:dyDescent="0.25">
      <c r="A14786" s="5">
        <f>14778</f>
      </c>
      <c r="B14786" s="5" t="s">
        <v>13761</v>
      </c>
      <c r="C14786" s="5" t="s">
        <v>11</v>
      </c>
      <c r="D14786" s="5" t="s">
        <v>12</v>
      </c>
      <c r="E14786" s="5" t="s">
        <v>2272</v>
      </c>
    </row>
    <row r="14787" spans="1:5" x14ac:dyDescent="0.25">
      <c r="A14787" s="5">
        <f>14779</f>
      </c>
      <c r="B14787" s="5" t="s">
        <v>13762</v>
      </c>
      <c r="C14787" s="5" t="s">
        <v>11</v>
      </c>
      <c r="D14787" s="5" t="s">
        <v>12</v>
      </c>
      <c r="E14787" s="5" t="s">
        <v>2272</v>
      </c>
    </row>
    <row r="14788" spans="1:5" x14ac:dyDescent="0.25">
      <c r="A14788" s="5">
        <f>14780</f>
      </c>
      <c r="B14788" s="5" t="s">
        <v>13763</v>
      </c>
      <c r="C14788" s="5" t="s">
        <v>11</v>
      </c>
      <c r="D14788" s="5" t="s">
        <v>12</v>
      </c>
      <c r="E14788" s="5" t="s">
        <v>2272</v>
      </c>
    </row>
    <row r="14789" spans="1:5" x14ac:dyDescent="0.25">
      <c r="A14789" s="5">
        <f>14781</f>
      </c>
      <c r="B14789" s="5" t="s">
        <v>13764</v>
      </c>
      <c r="C14789" s="5" t="s">
        <v>11</v>
      </c>
      <c r="D14789" s="5" t="s">
        <v>12</v>
      </c>
      <c r="E14789" s="5" t="s">
        <v>2272</v>
      </c>
    </row>
    <row r="14790" spans="1:5" x14ac:dyDescent="0.25">
      <c r="A14790" s="5">
        <f>14782</f>
      </c>
      <c r="B14790" s="5" t="s">
        <v>13765</v>
      </c>
      <c r="C14790" s="5" t="s">
        <v>11</v>
      </c>
      <c r="D14790" s="5" t="s">
        <v>12</v>
      </c>
      <c r="E14790" s="5" t="s">
        <v>2272</v>
      </c>
    </row>
    <row r="14791" spans="1:5" x14ac:dyDescent="0.25">
      <c r="A14791" s="5">
        <f>14783</f>
      </c>
      <c r="B14791" s="5" t="s">
        <v>13766</v>
      </c>
      <c r="C14791" s="5" t="s">
        <v>11</v>
      </c>
      <c r="D14791" s="5" t="s">
        <v>12</v>
      </c>
      <c r="E14791" s="5" t="s">
        <v>2272</v>
      </c>
    </row>
    <row r="14792" spans="1:5" x14ac:dyDescent="0.25">
      <c r="A14792" s="5">
        <f>14784</f>
      </c>
      <c r="B14792" s="5" t="s">
        <v>13767</v>
      </c>
      <c r="C14792" s="5" t="s">
        <v>11</v>
      </c>
      <c r="D14792" s="5" t="s">
        <v>12</v>
      </c>
      <c r="E14792" s="5" t="s">
        <v>2272</v>
      </c>
    </row>
    <row r="14793" spans="1:5" x14ac:dyDescent="0.25">
      <c r="A14793" s="5">
        <f>14785</f>
      </c>
      <c r="B14793" s="5" t="s">
        <v>13768</v>
      </c>
      <c r="C14793" s="5" t="s">
        <v>11</v>
      </c>
      <c r="D14793" s="5" t="s">
        <v>12</v>
      </c>
      <c r="E14793" s="5" t="s">
        <v>2272</v>
      </c>
    </row>
    <row r="14794" spans="1:5" x14ac:dyDescent="0.25">
      <c r="A14794" s="5">
        <f>14786</f>
      </c>
      <c r="B14794" s="5" t="s">
        <v>13769</v>
      </c>
      <c r="C14794" s="5" t="s">
        <v>11</v>
      </c>
      <c r="D14794" s="5" t="s">
        <v>12</v>
      </c>
      <c r="E14794" s="5" t="s">
        <v>2272</v>
      </c>
    </row>
    <row r="14795" spans="1:5" x14ac:dyDescent="0.25">
      <c r="A14795" s="5">
        <f>14787</f>
      </c>
      <c r="B14795" s="5" t="s">
        <v>13770</v>
      </c>
      <c r="C14795" s="5" t="s">
        <v>11</v>
      </c>
      <c r="D14795" s="5" t="s">
        <v>12</v>
      </c>
      <c r="E14795" s="5" t="s">
        <v>2272</v>
      </c>
    </row>
    <row r="14796" spans="1:5" x14ac:dyDescent="0.25">
      <c r="A14796" s="5">
        <f>14788</f>
      </c>
      <c r="B14796" s="5" t="s">
        <v>13771</v>
      </c>
      <c r="C14796" s="5" t="s">
        <v>11</v>
      </c>
      <c r="D14796" s="5" t="s">
        <v>12</v>
      </c>
      <c r="E14796" s="5" t="s">
        <v>2272</v>
      </c>
    </row>
    <row r="14797" spans="1:5" x14ac:dyDescent="0.25">
      <c r="A14797" s="5">
        <f>14789</f>
      </c>
      <c r="B14797" s="5" t="s">
        <v>13772</v>
      </c>
      <c r="C14797" s="5" t="s">
        <v>11</v>
      </c>
      <c r="D14797" s="5" t="s">
        <v>12</v>
      </c>
      <c r="E14797" s="5" t="s">
        <v>2272</v>
      </c>
    </row>
    <row r="14798" spans="1:5" x14ac:dyDescent="0.25">
      <c r="A14798" s="5">
        <f>14790</f>
      </c>
      <c r="B14798" s="5" t="s">
        <v>13773</v>
      </c>
      <c r="C14798" s="5" t="s">
        <v>11</v>
      </c>
      <c r="D14798" s="5" t="s">
        <v>12</v>
      </c>
      <c r="E14798" s="5" t="s">
        <v>2272</v>
      </c>
    </row>
    <row r="14799" spans="1:5" x14ac:dyDescent="0.25">
      <c r="A14799" s="5">
        <f>14791</f>
      </c>
      <c r="B14799" s="5" t="s">
        <v>13774</v>
      </c>
      <c r="C14799" s="5" t="s">
        <v>11</v>
      </c>
      <c r="D14799" s="5" t="s">
        <v>12</v>
      </c>
      <c r="E14799" s="5" t="s">
        <v>2272</v>
      </c>
    </row>
    <row r="14800" spans="1:5" x14ac:dyDescent="0.25">
      <c r="A14800" s="5">
        <f>14792</f>
      </c>
      <c r="B14800" s="5" t="s">
        <v>13775</v>
      </c>
      <c r="C14800" s="5" t="s">
        <v>11</v>
      </c>
      <c r="D14800" s="5" t="s">
        <v>12</v>
      </c>
      <c r="E14800" s="5" t="s">
        <v>2272</v>
      </c>
    </row>
    <row r="14801" spans="1:5" x14ac:dyDescent="0.25">
      <c r="A14801" s="5">
        <f>14793</f>
      </c>
      <c r="B14801" s="5" t="s">
        <v>13776</v>
      </c>
      <c r="C14801" s="5" t="s">
        <v>11</v>
      </c>
      <c r="D14801" s="5" t="s">
        <v>12</v>
      </c>
      <c r="E14801" s="5" t="s">
        <v>2272</v>
      </c>
    </row>
    <row r="14802" spans="1:5" x14ac:dyDescent="0.25">
      <c r="A14802" s="5">
        <f>14794</f>
      </c>
      <c r="B14802" s="5" t="s">
        <v>13777</v>
      </c>
      <c r="C14802" s="5" t="s">
        <v>11</v>
      </c>
      <c r="D14802" s="5" t="s">
        <v>12</v>
      </c>
      <c r="E14802" s="5" t="s">
        <v>2272</v>
      </c>
    </row>
    <row r="14803" spans="1:5" x14ac:dyDescent="0.25">
      <c r="A14803" s="5">
        <f>14795</f>
      </c>
      <c r="B14803" s="5" t="s">
        <v>13778</v>
      </c>
      <c r="C14803" s="5" t="s">
        <v>11</v>
      </c>
      <c r="D14803" s="5" t="s">
        <v>12</v>
      </c>
      <c r="E14803" s="5" t="s">
        <v>2272</v>
      </c>
    </row>
    <row r="14804" spans="1:5" x14ac:dyDescent="0.25">
      <c r="A14804" s="5">
        <f>14796</f>
      </c>
      <c r="B14804" s="5" t="s">
        <v>13779</v>
      </c>
      <c r="C14804" s="5" t="s">
        <v>11</v>
      </c>
      <c r="D14804" s="5" t="s">
        <v>12</v>
      </c>
      <c r="E14804" s="5" t="s">
        <v>2272</v>
      </c>
    </row>
    <row r="14805" spans="1:5" x14ac:dyDescent="0.25">
      <c r="A14805" s="5">
        <f>14797</f>
      </c>
      <c r="B14805" s="5" t="s">
        <v>13780</v>
      </c>
      <c r="C14805" s="5" t="s">
        <v>11</v>
      </c>
      <c r="D14805" s="5" t="s">
        <v>12</v>
      </c>
      <c r="E14805" s="5" t="s">
        <v>2272</v>
      </c>
    </row>
    <row r="14806" spans="1:5" x14ac:dyDescent="0.25">
      <c r="A14806" s="5">
        <f>14798</f>
      </c>
      <c r="B14806" s="5" t="s">
        <v>13781</v>
      </c>
      <c r="C14806" s="5" t="s">
        <v>11</v>
      </c>
      <c r="D14806" s="5" t="s">
        <v>12</v>
      </c>
      <c r="E14806" s="5" t="s">
        <v>2272</v>
      </c>
    </row>
    <row r="14807" spans="1:5" x14ac:dyDescent="0.25">
      <c r="A14807" s="5">
        <f>14799</f>
      </c>
      <c r="B14807" s="5" t="s">
        <v>13782</v>
      </c>
      <c r="C14807" s="5" t="s">
        <v>11</v>
      </c>
      <c r="D14807" s="5" t="s">
        <v>12</v>
      </c>
      <c r="E14807" s="5" t="s">
        <v>2272</v>
      </c>
    </row>
    <row r="14808" spans="1:5" x14ac:dyDescent="0.25">
      <c r="A14808" s="5">
        <f>14800</f>
      </c>
      <c r="B14808" s="5" t="s">
        <v>13783</v>
      </c>
      <c r="C14808" s="5" t="s">
        <v>11</v>
      </c>
      <c r="D14808" s="5" t="s">
        <v>12</v>
      </c>
      <c r="E14808" s="5" t="s">
        <v>2272</v>
      </c>
    </row>
    <row r="14809" spans="1:5" x14ac:dyDescent="0.25">
      <c r="A14809" s="5">
        <f>14801</f>
      </c>
      <c r="B14809" s="5" t="s">
        <v>13784</v>
      </c>
      <c r="C14809" s="5" t="s">
        <v>11</v>
      </c>
      <c r="D14809" s="5" t="s">
        <v>12</v>
      </c>
      <c r="E14809" s="5" t="s">
        <v>2272</v>
      </c>
    </row>
    <row r="14810" spans="1:5" x14ac:dyDescent="0.25">
      <c r="A14810" s="5">
        <f>14802</f>
      </c>
      <c r="B14810" s="5" t="s">
        <v>13785</v>
      </c>
      <c r="C14810" s="5" t="s">
        <v>11</v>
      </c>
      <c r="D14810" s="5" t="s">
        <v>12</v>
      </c>
      <c r="E14810" s="5" t="s">
        <v>2272</v>
      </c>
    </row>
    <row r="14811" spans="1:5" x14ac:dyDescent="0.25">
      <c r="A14811" s="5">
        <f>14803</f>
      </c>
      <c r="B14811" s="5" t="s">
        <v>13786</v>
      </c>
      <c r="C14811" s="5" t="s">
        <v>11</v>
      </c>
      <c r="D14811" s="5" t="s">
        <v>12</v>
      </c>
      <c r="E14811" s="5" t="s">
        <v>2272</v>
      </c>
    </row>
    <row r="14812" spans="1:5" x14ac:dyDescent="0.25">
      <c r="A14812" s="5">
        <f>14804</f>
      </c>
      <c r="B14812" s="5" t="s">
        <v>13787</v>
      </c>
      <c r="C14812" s="5" t="s">
        <v>11</v>
      </c>
      <c r="D14812" s="5" t="s">
        <v>12</v>
      </c>
      <c r="E14812" s="5" t="s">
        <v>2272</v>
      </c>
    </row>
    <row r="14813" spans="1:5" x14ac:dyDescent="0.25">
      <c r="A14813" s="5">
        <f>14805</f>
      </c>
      <c r="B14813" s="5" t="s">
        <v>13788</v>
      </c>
      <c r="C14813" s="5" t="s">
        <v>11</v>
      </c>
      <c r="D14813" s="5" t="s">
        <v>12</v>
      </c>
      <c r="E14813" s="5" t="s">
        <v>1002</v>
      </c>
    </row>
    <row r="14814" spans="1:5" x14ac:dyDescent="0.25">
      <c r="A14814" s="5"/>
      <c r="B14814" s="5"/>
      <c r="C14814" s="5"/>
      <c r="D14814" s="5"/>
      <c r="E14814" s="5"/>
    </row>
    <row r="14815" spans="8:8" x14ac:dyDescent="0.25">
      <c r="H14815" s="6" t="s">
        <v>13789</v>
      </c>
    </row>
    <row r="14816" spans="1:8" x14ac:dyDescent="0.25">
      <c r="A14816" s="7" t="s">
        <v>13790</v>
      </c>
      <c r="E14816" s="7" t="s">
        <v>13791</v>
      </c>
      <c r="H14816" s="7" t="s">
        <v>13792</v>
      </c>
    </row>
    <row r="14817" spans="1:8" x14ac:dyDescent="0.25">
      <c r="A14817" s="8" t="s">
        <v>13793</v>
      </c>
      <c r="E14817" s="8" t="s">
        <v>13793</v>
      </c>
      <c r="H14817" s="8" t="s">
        <v>13793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2022-11-12T06:11:18Z</dcterms:created>
  <dcterms:modified xsi:type="dcterms:W3CDTF">2022-11-12T06:11:18Z</dcterms:modified>
</cp:coreProperties>
</file>