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<sst xmlns="http://schemas.openxmlformats.org/spreadsheetml/2006/main" count="63858" uniqueCount="15421">
  <si>
    <t>Công ty tổ hợp cơ khí</t>
  </si>
  <si>
    <t>Địa chỉ:  Thaco Chu Lai</t>
  </si>
  <si>
    <t>Hotline: + 090 180 64 11</t>
  </si>
  <si>
    <t>BÁO CÁO SẢN XUẤT</t>
  </si>
  <si>
    <t>Ngày in biểu: Thứ bảy,12/11/2022 14:52:48</t>
  </si>
  <si>
    <t>STT</t>
  </si>
  <si>
    <t>Thời gian</t>
  </si>
  <si>
    <t>Khu vực</t>
  </si>
  <si>
    <t>Tên thiết bị</t>
  </si>
  <si>
    <t>Nhiệt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</si>
  <si>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</si>
  <si>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</si>
  <si>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</si>
  <si>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</si>
  <si>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</si>
  <si>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</si>
  <si>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</si>
  <si>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</si>
  <si>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</si>
  <si>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</si>
  <si>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</si>
  <si>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</si>
  <si>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</si>
  <si>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</si>
  <si>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</si>
  <si>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</si>
  <si>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</si>
  <si>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</si>
  <si>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</si>
  <si>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</si>
  <si>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</si>
  <si>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</si>
  <si>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</si>
  <si>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</si>
  <si>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</si>
  <si>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</si>
  <si>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</si>
  <si>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</si>
  <si>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</si>
  <si>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</si>
  <si>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</si>
  <si>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</si>
  <si>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</si>
  <si>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</si>
  <si>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</si>
  <si>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</si>
  <si>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</si>
  <si>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</si>
  <si>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</si>
  <si>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</si>
  <si>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</si>
  <si>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</si>
  <si>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</si>
  <si>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</si>
  <si>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</si>
  <si>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</si>
  <si>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</si>
  <si>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</si>
  <si>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</si>
  <si>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</si>
  <si>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</si>
  <si>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</si>
  <si>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</si>
  <si>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</si>
  <si>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</si>
  <si>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</si>
  <si>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</si>
  <si>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</si>
  <si>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</si>
  <si>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</si>
  <si>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</si>
  <si>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</si>
  <si>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</si>
  <si>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</si>
  <si>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</si>
  <si>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</si>
  <si>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</si>
  <si>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</si>
  <si>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</si>
  <si>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</si>
  <si>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</si>
  <si>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</si>
  <si>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</si>
  <si>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</si>
  <si>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</si>
  <si>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</si>
  <si>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</si>
  <si>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</si>
  <si>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</si>
  <si>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</si>
  <si>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</si>
  <si>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</si>
  <si>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</si>
  <si>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</si>
  <si>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</si>
  <si>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</si>
  <si>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</si>
  <si>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</si>
  <si>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</si>
  <si>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</si>
  <si>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</si>
  <si>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</si>
  <si>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</si>
  <si>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</si>
  <si>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</si>
  <si>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</si>
  <si>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</si>
  <si>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</si>
  <si>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</si>
  <si>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</si>
  <si>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</si>
  <si>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</si>
  <si>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</si>
  <si>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</si>
  <si>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</si>
  <si>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</si>
  <si>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</si>
  <si>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</si>
  <si>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</si>
  <si>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</si>
  <si>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</si>
  <si>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</si>
  <si>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</si>
  <si>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</si>
  <si>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</si>
  <si>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</si>
  <si>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</si>
  <si>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</si>
  <si>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</si>
  <si>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</si>
  <si>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</si>
  <si>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</si>
  <si>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</si>
  <si>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</si>
  <si>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</si>
  <si>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</si>
  <si>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</si>
  <si>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</si>
  <si>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</si>
  <si>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</si>
  <si>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</si>
  <si>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</si>
  <si>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</si>
  <si>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</si>
  <si>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</si>
  <si>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</si>
  <si>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</si>
  <si>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</si>
  <si>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</si>
  <si>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</si>
  <si>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</si>
  <si>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</si>
  <si>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</si>
  <si>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</si>
  <si>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</si>
  <si>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</si>
  <si>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</si>
  <si>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</si>
  <si>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</si>
  <si>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</si>
  <si>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</si>
  <si>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</si>
  <si>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</si>
  <si>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</si>
  <si>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</si>
  <si>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</si>
  <si>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</si>
  <si>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</si>
  <si>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</si>
  <si>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</si>
  <si>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</si>
  <si>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</si>
  <si>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</si>
  <si>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</si>
  <si>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</si>
  <si>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</si>
  <si>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</si>
  <si>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</si>
  <si>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</si>
  <si>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</si>
  <si>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</si>
  <si>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</si>
  <si>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</si>
  <si>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</si>
  <si>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</si>
  <si>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</si>
  <si>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</si>
  <si>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</si>
  <si>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</si>
  <si>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</si>
  <si>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</si>
  <si>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</si>
  <si>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</si>
  <si>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</si>
  <si>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</si>
  <si>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</si>
  <si>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</si>
  <si>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</si>
  <si>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</si>
  <si>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</si>
  <si>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</si>
  <si>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</si>
  <si>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</si>
  <si>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</si>
  <si>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</si>
  <si>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</si>
  <si>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</si>
  <si>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</si>
  <si>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</si>
  <si>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</si>
  <si>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</si>
  <si>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</si>
  <si>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</si>
  <si>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</si>
  <si>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</si>
  <si>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</si>
  <si>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</si>
  <si>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</si>
  <si>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</si>
  <si>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</si>
  <si>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</si>
  <si>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</si>
  <si>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</si>
  <si>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</si>
  <si>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</si>
  <si>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</si>
  <si>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</si>
  <si>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</si>
  <si>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</si>
  <si>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</si>
  <si>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</si>
  <si>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</si>
  <si>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</si>
  <si>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</si>
  <si>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</si>
  <si>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</si>
  <si>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</si>
  <si>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</si>
  <si>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</si>
  <si>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</si>
  <si>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</si>
  <si>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</si>
  <si>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</si>
  <si>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</si>
  <si>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</si>
  <si>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</si>
  <si>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</si>
  <si>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</si>
  <si>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</si>
  <si>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</si>
  <si>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</si>
  <si>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</si>
  <si>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</si>
  <si>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</si>
  <si>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</si>
  <si>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</si>
  <si>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</si>
  <si>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</si>
  <si>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</si>
  <si>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</si>
  <si>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</si>
  <si>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</si>
  <si>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</si>
  <si>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</si>
  <si>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</si>
  <si>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</si>
  <si>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</si>
  <si>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</si>
  <si>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</si>
  <si>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</si>
  <si>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</si>
  <si>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</si>
  <si>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</si>
  <si>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</si>
  <si>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</si>
  <si>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</si>
  <si>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</si>
  <si>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</si>
  <si>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</si>
  <si>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</si>
  <si>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</si>
  <si>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</si>
  <si>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</si>
  <si>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</si>
  <si>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</si>
  <si>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</si>
  <si>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</si>
  <si>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</si>
  <si>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</si>
  <si>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</si>
  <si>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</si>
  <si>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</si>
  <si>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</si>
  <si>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</si>
  <si>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</si>
  <si>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</si>
  <si>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</si>
  <si>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</si>
  <si>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</si>
  <si>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</si>
  <si>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</si>
  <si>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</si>
  <si>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</si>
  <si>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</si>
  <si>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</si>
  <si>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</si>
  <si>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</si>
  <si>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</si>
  <si>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</si>
  <si>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</si>
  <si>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</si>
  <si>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</si>
  <si>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</si>
  <si>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</si>
  <si>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</si>
  <si>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</si>
  <si>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</si>
  <si>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</si>
  <si>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</si>
  <si>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</si>
  <si>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</si>
  <si>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</si>
  <si>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</si>
  <si>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</si>
  <si>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</si>
  <si>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</si>
  <si>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</si>
  <si>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</si>
  <si>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</si>
  <si>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</si>
  <si>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</si>
  <si>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</si>
  <si>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</si>
  <si>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</si>
  <si>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</si>
  <si>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</si>
  <si>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</si>
  <si>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</si>
  <si>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</si>
  <si>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</si>
  <si>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</si>
  <si>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</si>
  <si>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</si>
  <si>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</si>
  <si>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</si>
  <si>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</si>
  <si>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</si>
  <si>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</si>
  <si>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</si>
  <si>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</si>
  <si>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</si>
  <si>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</si>
  <si>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</si>
  <si>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</si>
  <si>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</si>
  <si>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</si>
  <si>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</si>
  <si>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</si>
  <si>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</si>
  <si>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</si>
  <si>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</si>
  <si>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</si>
  <si>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</si>
  <si>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</si>
  <si>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</si>
  <si>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</si>
  <si>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</si>
  <si>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</si>
  <si>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</si>
  <si>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</si>
  <si>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</si>
  <si>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</si>
  <si>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</si>
  <si>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</si>
  <si>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</si>
  <si>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</si>
  <si>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</si>
  <si>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</si>
  <si>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</si>
  <si>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</si>
  <si>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</si>
  <si>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</si>
  <si>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</si>
  <si>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</si>
  <si>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</si>
  <si>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</si>
  <si>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</si>
  <si>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</si>
  <si>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</si>
  <si>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</si>
  <si>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</si>
  <si>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</si>
  <si>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</si>
  <si>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</si>
  <si>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</si>
  <si>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</si>
  <si>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</si>
  <si>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</si>
  <si>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</si>
  <si>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</si>
  <si>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</si>
  <si>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</si>
  <si>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</si>
  <si>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</si>
  <si>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</si>
  <si>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</si>
  <si>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</si>
  <si>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</si>
  <si>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</si>
  <si>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</si>
  <si>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</si>
  <si>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</si>
  <si>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</si>
  <si>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</si>
  <si>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</si>
  <si>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</si>
  <si>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</si>
  <si>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</si>
  <si>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</si>
  <si>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</si>
  <si>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</si>
  <si>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</si>
  <si>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</si>
  <si>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</si>
  <si>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</si>
  <si>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</si>
  <si>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</si>
  <si>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</si>
  <si>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</si>
  <si>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</si>
  <si>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</si>
  <si>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</si>
  <si>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</si>
  <si>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</si>
  <si>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</si>
  <si>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</si>
  <si>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</si>
  <si>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</si>
  <si>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</si>
  <si>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</si>
  <si>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</si>
  <si>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</si>
  <si>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</si>
  <si>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</si>
  <si>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</si>
  <si>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</si>
  <si>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</si>
  <si>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</si>
  <si>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</si>
  <si>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</si>
  <si>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</si>
  <si>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</si>
  <si>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</si>
  <si>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</si>
  <si>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</si>
  <si>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</si>
  <si>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</si>
  <si>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</si>
  <si>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</si>
  <si>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</si>
  <si>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</si>
  <si>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</si>
  <si>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</si>
  <si>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</si>
  <si>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</si>
  <si>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</si>
  <si>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</si>
  <si>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</si>
  <si>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</si>
  <si>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</si>
  <si>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</si>
  <si>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</si>
  <si>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</si>
  <si>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</si>
  <si>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</si>
  <si>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</si>
  <si>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</si>
  <si>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</si>
  <si>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</si>
  <si>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</si>
  <si>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</si>
  <si>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</si>
  <si>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</si>
  <si>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</si>
  <si>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</si>
  <si>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</si>
  <si>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</si>
  <si>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</si>
  <si>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</si>
  <si>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</si>
  <si>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</si>
  <si>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</si>
  <si>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</si>
  <si>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</si>
  <si>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</si>
  <si>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</si>
  <si>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</si>
  <si>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</si>
  <si>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</si>
  <si>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</si>
  <si>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</si>
  <si>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</si>
  <si>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</si>
  <si>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</si>
  <si>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</si>
  <si>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</si>
  <si>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</si>
  <si>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</si>
  <si>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</si>
  <si>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</si>
  <si>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</si>
  <si>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</si>
  <si>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</si>
  <si>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</si>
  <si>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</si>
  <si>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</si>
  <si>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</si>
  <si>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</si>
  <si>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</si>
  <si>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</si>
  <si>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</si>
  <si>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</si>
  <si>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</si>
  <si>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</si>
  <si>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</si>
  <si>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</si>
  <si>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</si>
  <si>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</si>
  <si>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</si>
  <si>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</si>
  <si>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</si>
  <si>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</si>
  <si>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</si>
  <si>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</si>
  <si>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</si>
  <si>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</si>
  <si>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</si>
  <si>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</si>
  <si>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</si>
  <si>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</si>
  <si>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</si>
  <si>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</si>
  <si>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</si>
  <si>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</si>
  <si>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</si>
  <si>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</si>
  <si>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</si>
  <si>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</si>
  <si>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</si>
  <si>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</si>
  <si>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</si>
  <si>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</si>
  <si>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</si>
  <si>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</si>
  <si>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</si>
  <si>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</si>
  <si>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</si>
  <si>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</si>
  <si>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</si>
  <si>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</si>
  <si>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</si>
  <si>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</si>
  <si>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</si>
  <si>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</si>
  <si>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</si>
  <si>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</si>
  <si>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</si>
  <si>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</si>
  <si>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</si>
  <si>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</si>
  <si>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</si>
  <si>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</si>
  <si>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</si>
  <si>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</si>
  <si>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</si>
  <si>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</si>
  <si>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</si>
  <si>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</si>
  <si>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</si>
  <si>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</si>
  <si>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</si>
  <si>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</si>
  <si>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</si>
  <si>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</si>
  <si>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</si>
  <si>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</si>
  <si>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</si>
  <si>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</si>
  <si>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</si>
  <si>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</si>
  <si>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</si>
  <si>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</si>
  <si>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</si>
  <si>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</si>
  <si>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</si>
  <si>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</si>
  <si>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</si>
  <si>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</si>
  <si>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</si>
  <si>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</si>
  <si>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</si>
  <si>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</si>
  <si>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</si>
  <si>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</si>
  <si>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</si>
  <si>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</si>
  <si>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</si>
  <si>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</si>
  <si>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</si>
  <si>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</si>
  <si>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</si>
  <si>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</si>
  <si>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</si>
  <si>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</si>
  <si>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</si>
  <si>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</si>
  <si>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</si>
  <si>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</si>
  <si>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</si>
  <si>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</si>
  <si>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</si>
  <si>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</si>
  <si>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</si>
  <si>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</si>
  <si>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</si>
  <si>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</si>
  <si>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</si>
  <si>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</si>
  <si>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</si>
  <si>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</si>
  <si>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</si>
  <si>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</si>
  <si>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</si>
  <si>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</si>
  <si>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</si>
  <si>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</si>
  <si>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</si>
  <si>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</si>
  <si>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</si>
  <si>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</si>
  <si>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</si>
  <si>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</si>
  <si>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</si>
  <si>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</si>
  <si>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</si>
  <si>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</si>
  <si>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</si>
  <si>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</si>
  <si>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</si>
  <si>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</si>
  <si>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</si>
  <si>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</si>
  <si>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</si>
  <si>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</si>
  <si>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</si>
  <si>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</si>
  <si>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</si>
  <si>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</si>
  <si>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</si>
  <si>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</si>
  <si>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</si>
  <si>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</si>
  <si>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</si>
  <si>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</si>
  <si>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</si>
  <si>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</si>
  <si>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</si>
  <si>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</si>
  <si>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</si>
  <si>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</si>
  <si>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</si>
  <si>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</si>
  <si>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</si>
  <si>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</si>
  <si>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</si>
  <si>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</si>
  <si>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</si>
  <si>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</si>
  <si>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</si>
  <si>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</si>
  <si>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</si>
  <si>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</si>
  <si>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</si>
  <si>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</si>
  <si>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</si>
  <si>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</si>
  <si>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</si>
  <si>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</si>
  <si>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</si>
  <si>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</si>
  <si>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</si>
  <si>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</si>
  <si>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</si>
  <si>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</si>
  <si>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</si>
  <si>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</si>
  <si>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</si>
  <si>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</si>
  <si>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</si>
  <si>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</si>
  <si>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</si>
  <si>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</si>
  <si>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</si>
  <si>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</si>
  <si>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</si>
  <si>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</si>
  <si>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</si>
  <si>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</si>
  <si>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</si>
  <si>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</si>
  <si>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</si>
  <si>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</si>
  <si>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</si>
  <si>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</si>
  <si>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</si>
  <si>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</si>
  <si>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</si>
  <si>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</si>
  <si>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</si>
  <si>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</si>
  <si>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</si>
  <si>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</si>
  <si>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</si>
  <si>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</si>
  <si>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</si>
  <si>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</si>
  <si>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</si>
  <si>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</si>
  <si>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</si>
  <si>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</si>
  <si>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</si>
  <si>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</si>
  <si>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</si>
  <si>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</si>
  <si>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</si>
  <si>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</si>
  <si>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</si>
  <si>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</si>
  <si>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</si>
  <si>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</si>
  <si>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</si>
  <si>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</si>
  <si>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</si>
  <si>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</si>
  <si>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</si>
  <si>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</si>
  <si>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</si>
  <si>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</si>
  <si>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</si>
  <si>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</si>
  <si>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</si>
  <si>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</si>
  <si>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</si>
  <si>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</si>
  <si>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</si>
  <si>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</si>
  <si>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</si>
  <si>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</si>
  <si>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</si>
  <si>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</si>
  <si>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</si>
  <si>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</si>
  <si>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</si>
  <si>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</si>
  <si>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</si>
  <si>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</si>
  <si>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</si>
  <si>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</si>
  <si>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</si>
  <si>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</si>
  <si>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</si>
  <si>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</si>
  <si>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</si>
  <si>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</si>
  <si>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</si>
  <si>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</si>
  <si>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</si>
  <si>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</si>
  <si>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</si>
  <si>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</si>
  <si>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</si>
  <si>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</si>
  <si>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</si>
  <si>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</si>
  <si>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</si>
  <si>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</si>
  <si>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</si>
  <si>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</si>
  <si>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</si>
  <si>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</si>
  <si>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</si>
  <si>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</si>
  <si>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</si>
  <si>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</si>
  <si>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</si>
  <si>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</si>
  <si>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</si>
  <si>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</si>
  <si>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</si>
  <si>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</si>
  <si>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</si>
  <si>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</si>
  <si>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</si>
  <si>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</si>
  <si>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</si>
  <si>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</si>
  <si>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</si>
  <si>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</si>
  <si>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</si>
  <si>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</si>
  <si>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</si>
  <si>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</si>
  <si>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</si>
  <si>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</si>
  <si>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</si>
  <si>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</si>
  <si>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</si>
  <si>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</si>
  <si>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</si>
  <si>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</si>
  <si>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</si>
  <si>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</si>
  <si>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</si>
  <si>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</si>
  <si>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</si>
  <si>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</si>
  <si>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</si>
  <si>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</si>
  <si>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</si>
  <si>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</si>
  <si>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</si>
  <si>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</si>
  <si>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</si>
  <si>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</si>
  <si>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</si>
  <si>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</si>
  <si>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</si>
  <si>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</si>
  <si>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</si>
  <si>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</si>
  <si>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</si>
  <si>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</si>
  <si>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</si>
  <si>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</si>
  <si>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</si>
  <si>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</si>
  <si>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</si>
  <si>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</si>
  <si>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</si>
  <si>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</si>
  <si>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</si>
  <si>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</si>
  <si>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</si>
  <si>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</si>
  <si>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</si>
  <si>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</si>
  <si>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</si>
  <si>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</si>
  <si>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</si>
  <si>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</si>
  <si>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</si>
  <si>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</si>
  <si>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</si>
  <si>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</si>
  <si>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</si>
  <si>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</si>
  <si>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</si>
  <si>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</si>
  <si>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</si>
  <si>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</si>
  <si>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</si>
  <si>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</si>
  <si>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</si>
  <si>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</si>
  <si>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</si>
  <si>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</si>
  <si>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</si>
  <si>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</si>
  <si>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</si>
  <si>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</si>
  <si>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</si>
  <si>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</si>
  <si>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</si>
  <si>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</si>
  <si>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</si>
  <si>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</si>
  <si>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</si>
  <si>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</si>
  <si>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</si>
  <si>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</si>
  <si>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</si>
  <si>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</si>
  <si>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</si>
  <si>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</si>
  <si>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</si>
  <si>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</si>
  <si>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</si>
  <si>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</si>
  <si>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</si>
  <si>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</si>
  <si>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</si>
  <si>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</si>
  <si>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</si>
  <si>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</si>
  <si>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</si>
  <si>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</si>
  <si>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</si>
  <si>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</si>
  <si>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</si>
  <si>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</si>
  <si>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</si>
  <si>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</si>
  <si>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</si>
  <si>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</si>
  <si>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</si>
  <si>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</si>
  <si>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</si>
  <si>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</si>
  <si>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</si>
  <si>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</si>
  <si>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</si>
  <si>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</si>
  <si>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</si>
  <si>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</si>
  <si>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</si>
  <si>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</si>
  <si>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</si>
  <si>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</si>
  <si>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</si>
  <si>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</si>
  <si>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</si>
  <si>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</si>
  <si>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</si>
  <si>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</si>
  <si>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</si>
  <si>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</si>
  <si>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</si>
  <si>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</si>
  <si>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</si>
  <si>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</si>
  <si>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</si>
  <si>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</si>
  <si>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</si>
  <si>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</si>
  <si>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</si>
  <si>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</si>
  <si>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</si>
  <si>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</si>
  <si>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</si>
  <si>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</si>
  <si>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</si>
  <si>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</si>
  <si>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</si>
  <si>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</si>
  <si>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</si>
  <si>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</si>
  <si>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</si>
  <si>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</si>
  <si>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</si>
  <si>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</si>
  <si>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</si>
  <si>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</si>
  <si>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</si>
  <si>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</si>
  <si>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</si>
  <si>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</si>
  <si>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</si>
  <si>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</si>
  <si>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</si>
  <si>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</si>
  <si>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</si>
  <si>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</si>
  <si>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</si>
  <si>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</si>
  <si>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</si>
  <si>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</si>
  <si>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</si>
  <si>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</si>
  <si>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</si>
  <si>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</si>
  <si>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</si>
  <si>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</si>
  <si>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</si>
  <si>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</si>
  <si>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</si>
  <si>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</si>
  <si>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</si>
  <si>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</si>
  <si>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</si>
  <si>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</si>
  <si>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</si>
  <si>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</si>
  <si>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</si>
  <si>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</si>
  <si>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</si>
  <si>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</si>
  <si>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</si>
  <si>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</si>
  <si>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</si>
  <si>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</si>
  <si>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</si>
  <si>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</si>
  <si>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</si>
  <si>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</si>
  <si>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</si>
  <si>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</si>
  <si>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</si>
  <si>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</si>
  <si>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</si>
  <si>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</si>
  <si>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</si>
  <si>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</si>
  <si>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</si>
  <si>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</si>
  <si>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</si>
  <si>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</si>
  <si>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</si>
  <si>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</si>
  <si>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</si>
  <si>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</si>
  <si>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</si>
  <si>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</si>
  <si>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</si>
  <si>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</si>
  <si>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</si>
  <si>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</si>
  <si>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</si>
  <si>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</si>
  <si>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</si>
  <si>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</si>
  <si>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</si>
  <si>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</si>
  <si>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</si>
  <si>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</si>
  <si>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</si>
  <si>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</si>
  <si>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</si>
  <si>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</si>
  <si>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</si>
  <si>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</si>
  <si>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</si>
  <si>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</si>
  <si>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</si>
  <si>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</si>
  <si>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</si>
  <si>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</si>
  <si>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</si>
  <si>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</si>
  <si>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</si>
  <si>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</si>
  <si>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</si>
  <si>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</si>
  <si>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</si>
  <si>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</si>
  <si>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</si>
  <si>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</si>
  <si>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</si>
  <si>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</si>
  <si>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</si>
  <si>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</si>
  <si>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</si>
  <si>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</si>
  <si>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</si>
  <si>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</si>
  <si>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</si>
  <si>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</si>
  <si>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</si>
  <si>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</si>
  <si>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</si>
  <si>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</si>
  <si>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</si>
  <si>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</si>
  <si>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</si>
  <si>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</si>
  <si>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</si>
  <si>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</si>
  <si>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</si>
  <si>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</si>
  <si>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</si>
  <si>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</si>
  <si>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</si>
  <si>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</si>
  <si>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</si>
  <si>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</si>
  <si>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</si>
  <si>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</si>
  <si>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</si>
  <si>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</si>
  <si>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</si>
  <si>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</si>
  <si>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</si>
  <si>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</si>
  <si>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</si>
  <si>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</si>
  <si>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</si>
  <si>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</si>
  <si>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</si>
  <si>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</si>
  <si>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</si>
  <si>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</si>
  <si>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</si>
  <si>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</si>
  <si>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</si>
  <si>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</si>
  <si>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</si>
  <si>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</si>
  <si>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</si>
  <si>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</si>
  <si>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</si>
  <si>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</si>
  <si>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</si>
  <si>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</si>
  <si>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</si>
  <si>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</si>
  <si>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</si>
  <si>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</si>
  <si>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</si>
  <si>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</si>
  <si>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</si>
  <si>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</si>
  <si>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</si>
  <si>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</si>
  <si>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</si>
  <si>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</si>
  <si>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</si>
  <si>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</si>
  <si>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</si>
  <si>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</si>
  <si>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</si>
  <si>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</si>
  <si>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</si>
  <si>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</si>
  <si>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</si>
  <si>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</si>
  <si>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</si>
  <si>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</si>
  <si>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</si>
  <si>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</si>
  <si>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</si>
  <si>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</si>
  <si>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</si>
  <si>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</si>
  <si>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</si>
  <si>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</si>
  <si>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</si>
  <si>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</si>
  <si>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</si>
  <si>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</si>
  <si>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</si>
  <si>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</si>
  <si>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</si>
  <si>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</si>
  <si>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</si>
  <si>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</si>
  <si>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</si>
  <si>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</si>
  <si>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</si>
  <si>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</si>
  <si>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</si>
  <si>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</si>
  <si>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</si>
  <si>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</si>
  <si>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</si>
  <si>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</si>
  <si>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</si>
  <si>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</si>
  <si>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</si>
  <si>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</si>
  <si>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</si>
  <si>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</si>
  <si>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</si>
  <si>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</si>
  <si>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</si>
  <si>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</si>
  <si>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</si>
  <si>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</si>
  <si>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</si>
  <si>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</si>
  <si>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</si>
  <si>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</si>
  <si>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</si>
  <si>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</si>
  <si>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</si>
  <si>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</si>
  <si>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</si>
  <si>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</si>
  <si>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</si>
  <si>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</si>
  <si>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</si>
  <si>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</si>
  <si>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</si>
  <si>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</si>
  <si>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</si>
  <si>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</si>
  <si>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</si>
  <si>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</si>
  <si>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</si>
  <si>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</si>
  <si>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</si>
  <si>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</si>
  <si>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</si>
  <si>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</si>
  <si>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</si>
  <si>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</si>
  <si>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</si>
  <si>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</si>
  <si>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</si>
  <si>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</si>
  <si>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</si>
  <si>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</si>
  <si>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</si>
  <si>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</si>
  <si>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</si>
  <si>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</si>
  <si>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</si>
  <si>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</si>
  <si>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</si>
  <si>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</si>
  <si>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</si>
  <si>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</si>
  <si>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</si>
  <si>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</si>
  <si>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</si>
  <si>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</si>
  <si>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</si>
  <si>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</si>
  <si>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</si>
  <si>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</si>
  <si>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</si>
  <si>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</si>
  <si>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</si>
  <si>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</si>
  <si>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</si>
  <si>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</si>
  <si>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</si>
  <si>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</si>
  <si>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</si>
  <si>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</si>
  <si>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</si>
  <si>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</si>
  <si>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</si>
  <si>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</si>
  <si>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</si>
  <si>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</si>
  <si>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</si>
  <si>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</si>
  <si>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</si>
  <si>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</si>
  <si>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</si>
  <si>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</si>
  <si>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</si>
  <si>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</si>
  <si>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</si>
  <si>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</si>
  <si>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</si>
  <si>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</si>
  <si>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</si>
  <si>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</si>
  <si>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</si>
  <si>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</si>
  <si>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</si>
  <si>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</si>
  <si>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</si>
  <si>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</si>
  <si>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</si>
  <si>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</si>
  <si>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</si>
  <si>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</si>
  <si>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</si>
  <si>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</si>
  <si>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</si>
  <si>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</si>
  <si>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</si>
  <si>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</si>
  <si>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</si>
  <si>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</si>
  <si>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</si>
  <si>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</si>
  <si>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</si>
  <si>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</si>
  <si>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</si>
  <si>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</si>
  <si>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</si>
  <si>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</si>
  <si>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</si>
  <si>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</si>
  <si>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</si>
  <si>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</si>
  <si>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</si>
  <si>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</si>
  <si>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</si>
  <si>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</si>
  <si>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</si>
  <si>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</si>
  <si>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</si>
  <si>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</si>
  <si>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</si>
  <si>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</si>
  <si>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</si>
  <si>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</si>
  <si>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</si>
  <si>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</si>
  <si>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</si>
  <si>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</si>
  <si>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</si>
  <si>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</si>
  <si>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</si>
  <si>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</si>
  <si>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</si>
  <si>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</si>
  <si>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</si>
  <si>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</si>
  <si>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</si>
  <si>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</si>
  <si>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</si>
  <si>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</si>
  <si>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</si>
  <si>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</si>
  <si>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</si>
  <si>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</si>
  <si>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</si>
  <si>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</si>
  <si>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</si>
  <si>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</si>
  <si>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</si>
  <si>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</si>
  <si>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</si>
  <si>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</si>
  <si>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</si>
  <si>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</si>
  <si>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</si>
  <si>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</si>
  <si>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</si>
  <si>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</si>
  <si>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</si>
  <si>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</si>
  <si>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</si>
  <si>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</si>
  <si>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</si>
  <si>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</si>
  <si>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</si>
  <si>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</si>
  <si>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</si>
  <si>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</si>
  <si>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</si>
  <si>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</si>
  <si>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</si>
  <si>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</si>
  <si>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</si>
  <si>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</si>
  <si>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</si>
  <si>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</si>
  <si>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</si>
  <si>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</si>
  <si>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</si>
  <si>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</si>
  <si>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</si>
  <si>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</si>
  <si>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</si>
  <si>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</si>
  <si>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</si>
  <si>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</si>
  <si>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</si>
  <si>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</si>
  <si>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</si>
  <si>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</si>
  <si>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</si>
  <si>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</si>
  <si>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</si>
  <si>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</si>
  <si>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</si>
  <si>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</si>
  <si>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</si>
  <si>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</si>
  <si>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</si>
  <si>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</si>
  <si>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</si>
  <si>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</si>
  <si>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</si>
  <si>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</si>
  <si>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</si>
  <si>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</si>
  <si>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</si>
  <si>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</si>
  <si>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</si>
  <si>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</si>
  <si>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</si>
  <si>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</si>
  <si>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</si>
  <si>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</si>
  <si>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</si>
  <si>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</si>
  <si>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</si>
  <si>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</si>
  <si>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</si>
  <si>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</si>
  <si>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</si>
  <si>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</si>
  <si>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</si>
  <si>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</si>
  <si>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</si>
  <si>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</si>
  <si>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</si>
  <si>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</si>
  <si>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</si>
  <si>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</si>
  <si>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</si>
  <si>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</si>
  <si>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</si>
  <si>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</si>
  <si>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</si>
  <si>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</si>
  <si>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</si>
  <si>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</si>
  <si>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</si>
  <si>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</si>
  <si>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</si>
  <si>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</si>
  <si>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</si>
  <si>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</si>
  <si>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</si>
  <si>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</si>
  <si>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</si>
  <si>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</si>
  <si>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</si>
  <si>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</si>
  <si>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</si>
  <si>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</si>
  <si>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</si>
  <si>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</si>
  <si>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</si>
  <si>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</si>
  <si>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</si>
  <si>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</si>
  <si>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</si>
  <si>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</si>
  <si>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</si>
  <si>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</si>
  <si>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</si>
  <si>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</si>
  <si>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</si>
  <si>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</si>
  <si>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</si>
  <si>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</si>
  <si>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</si>
  <si>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</si>
  <si>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</si>
  <si>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</si>
  <si>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</si>
  <si>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</si>
  <si>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</si>
  <si>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</si>
  <si>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</si>
  <si>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</si>
  <si>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</si>
  <si>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</si>
  <si>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</si>
  <si>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</si>
  <si>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</si>
  <si>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</si>
  <si>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</si>
  <si>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</si>
  <si>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</si>
  <si>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</si>
  <si>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</si>
  <si>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</si>
  <si>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</si>
  <si>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</si>
  <si>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</si>
  <si>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</si>
  <si>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</si>
  <si>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</si>
  <si>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</si>
  <si>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</si>
  <si>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</si>
  <si>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</si>
  <si>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</si>
  <si>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</si>
  <si>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</si>
  <si>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</si>
  <si>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</si>
  <si>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</si>
  <si>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</si>
  <si>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</si>
  <si>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</si>
  <si>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</si>
  <si>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</si>
  <si>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</si>
  <si>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</si>
  <si>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</si>
  <si>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</si>
  <si>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</si>
  <si>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</si>
  <si>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</si>
  <si>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</si>
  <si>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</si>
  <si>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</si>
  <si>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</si>
  <si>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</si>
  <si>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</si>
  <si>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</si>
  <si>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</si>
  <si>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</si>
  <si>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</si>
  <si>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</si>
  <si>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</si>
  <si>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</si>
  <si>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</si>
  <si>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</si>
  <si>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</si>
  <si>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</si>
  <si>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</si>
  <si>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</si>
  <si>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</si>
  <si>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</si>
  <si>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</si>
  <si>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</si>
  <si>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</si>
  <si>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</si>
  <si>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</si>
  <si>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</si>
  <si>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</si>
  <si>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</si>
  <si>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</si>
  <si>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</si>
  <si>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</si>
  <si>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</si>
  <si>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</si>
  <si>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</si>
  <si>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</si>
  <si>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</si>
  <si>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</si>
  <si>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</si>
  <si>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</si>
  <si>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</si>
  <si>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</si>
  <si>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</si>
  <si>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</si>
  <si>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</si>
  <si>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</si>
  <si>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</si>
  <si>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</si>
  <si>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</si>
  <si>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</si>
  <si>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</si>
  <si>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</si>
  <si>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</si>
  <si>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</si>
  <si>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</si>
  <si>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</si>
  <si>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</si>
  <si>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</si>
  <si>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</si>
  <si>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</si>
  <si>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</si>
  <si>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</si>
  <si>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</si>
  <si>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</si>
  <si>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</si>
  <si>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</si>
  <si>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</si>
  <si>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</si>
  <si>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</si>
  <si>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</si>
  <si>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</si>
  <si>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</si>
  <si>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</si>
  <si>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</si>
  <si>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</si>
  <si>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</si>
  <si>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</si>
  <si>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</si>
  <si>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</si>
  <si>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</si>
  <si>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</si>
  <si>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</si>
  <si>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</si>
  <si>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</si>
  <si>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</si>
  <si>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</si>
  <si>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</si>
  <si>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</si>
  <si>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</si>
  <si>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</si>
  <si>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</si>
  <si>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</si>
  <si>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</si>
  <si>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</si>
  <si>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</si>
  <si>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</si>
  <si>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</si>
  <si>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</si>
  <si>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</si>
  <si>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</si>
  <si>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</si>
  <si>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</si>
  <si>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</si>
  <si>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</si>
  <si>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</si>
  <si>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</si>
  <si>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</si>
  <si>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</si>
  <si>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</si>
  <si>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</si>
  <si>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</si>
  <si>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</si>
  <si>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</si>
  <si>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</si>
  <si>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</si>
  <si>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</si>
  <si>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</si>
  <si>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</si>
  <si>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</si>
  <si>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</si>
  <si>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</si>
  <si>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</si>
  <si>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</si>
  <si>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</si>
  <si>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</si>
  <si>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</si>
  <si>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</si>
  <si>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</si>
  <si>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</si>
  <si>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</si>
  <si>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</si>
  <si>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</si>
  <si>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</si>
  <si>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</si>
  <si>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</si>
  <si>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</si>
  <si>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</si>
  <si>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</si>
  <si>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</si>
  <si>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</si>
  <si>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</si>
  <si>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</si>
  <si>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</si>
  <si>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</si>
  <si>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</si>
  <si>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</si>
  <si>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</si>
  <si>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</si>
  <si>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</si>
  <si>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</si>
  <si>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</si>
  <si>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</si>
  <si>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</si>
  <si>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</si>
  <si>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</si>
  <si>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</si>
  <si>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</si>
  <si>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</si>
  <si>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</si>
  <si>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</si>
  <si>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</si>
  <si>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</si>
  <si>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</si>
  <si>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</si>
  <si>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</si>
  <si>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</si>
  <si>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</si>
  <si>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</si>
  <si>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</si>
  <si>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</si>
  <si>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</si>
  <si>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</si>
  <si>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</si>
  <si>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</si>
  <si>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</si>
  <si>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</si>
  <si>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</si>
  <si>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</si>
  <si>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</si>
  <si>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</si>
  <si>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</si>
  <si>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</si>
  <si>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</si>
  <si>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</si>
  <si>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</si>
  <si>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</si>
  <si>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</si>
  <si>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</si>
  <si>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</si>
  <si>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</si>
  <si>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</si>
  <si>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</si>
  <si>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</si>
  <si>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</si>
  <si>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</si>
  <si>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</si>
  <si>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</si>
  <si>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</si>
  <si>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</si>
  <si>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</si>
  <si>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</si>
  <si>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</si>
  <si>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</si>
  <si>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</si>
  <si>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</si>
  <si>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</si>
  <si>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</si>
  <si>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</si>
  <si>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</si>
  <si>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</si>
  <si>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</si>
  <si>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</si>
  <si>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</si>
  <si>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</si>
  <si>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</si>
  <si>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</si>
  <si>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</si>
  <si>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</si>
  <si>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</si>
  <si>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</si>
  <si>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</si>
  <si>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</si>
  <si>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</si>
  <si>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</si>
  <si>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</si>
  <si>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</si>
  <si>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</si>
  <si>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</si>
  <si>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</si>
  <si>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</si>
  <si>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</si>
  <si>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</si>
  <si>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</si>
  <si>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</si>
  <si>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</si>
  <si>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</si>
  <si>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</si>
  <si>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</si>
  <si>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</si>
  <si>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</si>
  <si>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</si>
  <si>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</si>
  <si>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</si>
  <si>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</si>
  <si>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</si>
  <si>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</si>
  <si>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</si>
  <si>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</si>
  <si>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</si>
  <si>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</si>
  <si>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</si>
  <si>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</si>
  <si>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</si>
  <si>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</si>
  <si>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</si>
  <si>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</si>
  <si>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</si>
  <si>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</si>
  <si>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</si>
  <si>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</si>
  <si>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</si>
  <si>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</si>
  <si>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</si>
  <si>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</si>
  <si>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</si>
  <si>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</si>
  <si>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</si>
  <si>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</si>
  <si>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</si>
  <si>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</si>
  <si>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</si>
  <si>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</si>
  <si>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</si>
  <si>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</si>
  <si>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</si>
  <si>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</si>
  <si>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</si>
  <si>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</si>
  <si>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</si>
  <si>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</si>
  <si>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</si>
  <si>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</si>
  <si>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</si>
  <si>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</si>
  <si>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</si>
  <si>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</si>
  <si>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</si>
  <si>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</si>
  <si>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</si>
  <si>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</si>
  <si>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</si>
  <si>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</si>
  <si>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</si>
  <si>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</si>
  <si>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</si>
  <si>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</si>
  <si>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</si>
  <si>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</si>
  <si>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</si>
  <si>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</si>
  <si>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</si>
  <si>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</si>
  <si>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</si>
  <si>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</si>
  <si>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</si>
  <si>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</si>
  <si>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</si>
  <si>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</si>
  <si>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</si>
  <si>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</si>
  <si>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</si>
  <si>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</si>
  <si>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</si>
  <si>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</si>
  <si>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</si>
  <si>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</si>
  <si>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</si>
  <si>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</si>
  <si>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</si>
  <si>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</si>
  <si>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</si>
  <si>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</si>
  <si>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</si>
  <si>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</si>
  <si>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</si>
  <si>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</si>
  <si>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</si>
  <si>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</si>
  <si>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</si>
  <si>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</si>
  <si>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</si>
  <si>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</si>
  <si>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</si>
  <si>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</si>
  <si>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</si>
  <si>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</si>
  <si>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</si>
  <si>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</si>
  <si>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</si>
  <si>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</si>
  <si>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</si>
  <si>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</si>
  <si>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</si>
  <si>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</si>
  <si>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</si>
  <si>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</si>
  <si>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</si>
  <si>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</si>
  <si>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</si>
  <si>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</si>
  <si>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</si>
  <si>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</si>
  <si>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</si>
  <si>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</si>
  <si>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</si>
  <si>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</si>
  <si>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</si>
  <si>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</si>
  <si>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</si>
  <si>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</si>
  <si>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</si>
  <si>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</si>
  <si>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</si>
  <si>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</si>
  <si>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</si>
  <si>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</si>
  <si>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</si>
  <si>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</si>
  <si>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</si>
  <si>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</si>
  <si>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</si>
  <si>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</si>
  <si>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</si>
  <si>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</si>
  <si>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</si>
  <si>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</si>
  <si>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</si>
  <si>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</si>
  <si>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</si>
  <si>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</si>
  <si>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</si>
  <si>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</si>
  <si>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</si>
  <si>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</si>
  <si>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</si>
  <si>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</si>
  <si>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</si>
  <si>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</si>
  <si>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</si>
  <si>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</si>
  <si>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</si>
  <si>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</si>
  <si>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</si>
  <si>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</si>
  <si>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</si>
  <si>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</si>
  <si>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</si>
  <si>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</si>
  <si>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</si>
  <si>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</si>
  <si>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</si>
  <si>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</si>
  <si>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</si>
  <si>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</si>
  <si>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</si>
  <si>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</si>
  <si>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</si>
  <si>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</si>
  <si>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</si>
  <si>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</si>
  <si>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</si>
  <si>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</si>
  <si>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</si>
  <si>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</si>
  <si>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</si>
  <si>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</si>
  <si>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</si>
  <si>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</si>
  <si>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</si>
  <si>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</si>
  <si>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</si>
  <si>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</si>
  <si>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</si>
  <si>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</si>
  <si>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</si>
  <si>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</si>
  <si>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</si>
  <si>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</si>
  <si>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</si>
  <si>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</si>
  <si>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</si>
  <si>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</si>
  <si>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</si>
  <si>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</si>
  <si>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</si>
  <si>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</si>
  <si>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</si>
  <si>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</si>
  <si>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</si>
  <si>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</si>
  <si>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</si>
  <si>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</si>
  <si>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</si>
  <si>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</si>
  <si>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</si>
  <si>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</si>
  <si>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</si>
  <si>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</si>
  <si>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</si>
  <si>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</si>
  <si>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</si>
  <si>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</si>
  <si>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</si>
  <si>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</si>
  <si>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</si>
  <si>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</si>
  <si>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</si>
  <si>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</si>
  <si>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</si>
  <si>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</si>
  <si>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</si>
  <si>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</si>
  <si>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</si>
  <si>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</si>
  <si>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</si>
  <si>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</si>
  <si>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</si>
  <si>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</si>
  <si>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</si>
  <si>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</si>
  <si>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</si>
  <si>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</si>
  <si>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</si>
  <si>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</si>
  <si>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</si>
  <si>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</si>
  <si>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</si>
  <si>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</si>
  <si>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</si>
  <si>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</si>
  <si>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</si>
  <si>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</si>
  <si>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</si>
  <si>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</si>
  <si>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</si>
  <si>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</si>
  <si>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</si>
  <si>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</si>
  <si>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</si>
  <si>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</si>
  <si>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</si>
  <si>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</si>
  <si>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</si>
  <si>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</si>
  <si>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</si>
  <si>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</si>
  <si>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</si>
  <si>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</si>
  <si>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</si>
  <si>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</si>
  <si>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</si>
  <si>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</si>
  <si>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</si>
  <si>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</si>
  <si>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</si>
  <si>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</si>
  <si>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</si>
  <si>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</si>
  <si>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</si>
  <si>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</si>
  <si>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</si>
  <si>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</si>
  <si>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</si>
  <si>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</si>
  <si>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</si>
  <si>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</si>
  <si>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</si>
  <si>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</si>
  <si>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</si>
  <si>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</si>
  <si>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</si>
  <si>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</si>
  <si>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</si>
  <si>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</si>
  <si>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</si>
  <si>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</si>
  <si>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</si>
  <si>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</si>
  <si>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</si>
  <si>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</si>
  <si>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</si>
  <si>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</si>
  <si>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</si>
  <si>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</si>
  <si>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</si>
  <si>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</si>
  <si>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</si>
  <si>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</si>
  <si>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</si>
  <si>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</si>
  <si>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</si>
  <si>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</si>
  <si>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</si>
  <si>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</si>
  <si>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</si>
  <si>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</si>
  <si>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</si>
  <si>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</si>
  <si>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</si>
  <si>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</si>
  <si>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</si>
  <si>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</si>
  <si>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</si>
  <si>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</si>
  <si>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</si>
  <si>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</si>
  <si>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</si>
  <si>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</si>
  <si>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</si>
  <si>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</si>
  <si>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</si>
  <si>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</si>
  <si>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</si>
  <si>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</si>
  <si>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</si>
  <si>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</si>
  <si>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</si>
  <si>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</si>
  <si>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</si>
  <si>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</si>
  <si>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</si>
  <si>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</si>
  <si>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</si>
  <si>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</si>
  <si>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</si>
  <si>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</si>
  <si>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</si>
  <si>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</si>
  <si>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</si>
  <si>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</si>
  <si>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</si>
  <si>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</si>
  <si>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</si>
  <si>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</si>
  <si>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</si>
  <si>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</si>
  <si>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</si>
  <si>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</si>
  <si>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</si>
  <si>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</si>
  <si>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</si>
  <si>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</si>
  <si>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</si>
  <si>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</si>
  <si>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</si>
  <si>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</si>
  <si>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</si>
  <si>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</si>
  <si>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</si>
  <si>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</si>
  <si>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</si>
  <si>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</si>
  <si>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</si>
  <si>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</si>
  <si>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</si>
  <si>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</si>
  <si>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</si>
  <si>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</si>
  <si>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</si>
  <si>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</si>
  <si>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</si>
  <si>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</si>
  <si>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</si>
  <si>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</si>
  <si>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</si>
  <si>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</si>
  <si>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</si>
  <si>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</si>
  <si>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</si>
  <si>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</si>
  <si>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</si>
  <si>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</si>
  <si>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</si>
  <si>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</si>
  <si>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</si>
  <si>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</si>
  <si>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</si>
  <si>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</si>
  <si>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</si>
  <si>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</si>
  <si>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</si>
  <si>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</si>
  <si>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</si>
  <si>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</si>
  <si>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</si>
  <si>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</si>
  <si>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</si>
  <si>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</si>
  <si>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</si>
  <si>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</si>
  <si>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</si>
  <si>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</si>
  <si>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</si>
  <si>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</si>
  <si>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</si>
  <si>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</si>
  <si>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</si>
  <si>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</si>
  <si>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</si>
  <si>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</si>
  <si>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</si>
  <si>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</si>
  <si>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</si>
  <si>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</si>
  <si>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</si>
  <si>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</si>
  <si>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</si>
  <si>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</si>
  <si>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</si>
  <si>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</si>
  <si>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</si>
  <si>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</si>
  <si>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</si>
  <si>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</si>
  <si>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</si>
  <si>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</si>
  <si>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</si>
  <si>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</si>
  <si>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</si>
  <si>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</si>
  <si>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</si>
  <si>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</si>
  <si>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</si>
  <si>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</si>
  <si>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</si>
  <si>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</si>
  <si>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</si>
  <si>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</si>
  <si>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</si>
  <si>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</si>
  <si>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</si>
  <si>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</si>
  <si>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</si>
  <si>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</si>
  <si>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</si>
  <si>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</si>
  <si>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</si>
  <si>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</si>
  <si>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</si>
  <si>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</si>
  <si>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</si>
  <si>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</si>
  <si>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</si>
  <si>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</si>
  <si>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</si>
  <si>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</si>
  <si>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</si>
  <si>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</si>
  <si>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</si>
  <si>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</si>
  <si>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</si>
  <si>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</si>
  <si>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</si>
  <si>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</si>
  <si>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</si>
  <si>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</si>
  <si>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</si>
  <si>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</si>
  <si>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</si>
  <si>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</si>
  <si>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</si>
  <si>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</si>
  <si>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</si>
  <si>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</si>
  <si>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</si>
  <si>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</si>
  <si>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</si>
  <si>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</si>
  <si>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</si>
  <si>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</si>
  <si>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</si>
  <si>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</si>
  <si>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</si>
  <si>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</si>
  <si>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</si>
  <si>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</si>
  <si>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</si>
  <si>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</si>
  <si>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</si>
  <si>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</si>
  <si>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</si>
  <si>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</si>
  <si>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</si>
  <si>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</si>
  <si>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</si>
  <si>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</si>
  <si>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</si>
  <si>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</si>
  <si>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</si>
  <si>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</si>
  <si>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</si>
  <si>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</si>
  <si>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</si>
  <si>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</si>
  <si>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</si>
  <si>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</si>
  <si>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</si>
  <si>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</si>
  <si>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</si>
  <si>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</si>
  <si>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</si>
  <si>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</si>
  <si>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</si>
  <si>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</si>
  <si>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</si>
  <si>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</si>
  <si>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</si>
  <si>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</si>
  <si>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</si>
  <si>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</si>
  <si>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</si>
  <si>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</si>
  <si>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</si>
  <si>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</si>
  <si>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</si>
  <si>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</si>
  <si>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</si>
  <si>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</si>
  <si>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</si>
  <si>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</si>
  <si>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</si>
  <si>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</si>
  <si>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</si>
  <si>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</si>
  <si>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</si>
  <si>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</si>
  <si>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</si>
  <si>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</si>
  <si>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</si>
  <si>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</si>
  <si>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</si>
  <si>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</si>
  <si>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</si>
  <si>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</si>
  <si>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</si>
  <si>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</si>
  <si>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</si>
  <si>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</si>
  <si>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</si>
  <si>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</si>
  <si>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</si>
  <si>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</si>
  <si>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</si>
  <si>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</si>
  <si>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</si>
  <si>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</si>
  <si>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</si>
  <si>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</si>
  <si>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</si>
  <si>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</si>
  <si>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</si>
  <si>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</si>
  <si>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</si>
  <si>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</si>
  <si>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</si>
  <si>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</si>
  <si>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</si>
  <si>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</si>
  <si>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</si>
  <si>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</si>
  <si>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</si>
  <si>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</si>
  <si>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</si>
  <si>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</si>
  <si>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</si>
  <si>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</si>
  <si>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</si>
  <si>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</si>
  <si>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</si>
  <si>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</si>
  <si>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</si>
  <si>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</si>
  <si>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</si>
  <si>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</si>
  <si>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</si>
  <si>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</si>
  <si>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</si>
  <si>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</si>
  <si>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</si>
  <si>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</si>
  <si>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</si>
  <si>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</si>
  <si>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</si>
  <si>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</si>
  <si>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</si>
  <si>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</si>
  <si>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</si>
  <si>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</si>
  <si>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</si>
  <si>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</si>
  <si>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</si>
  <si>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</si>
  <si>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</si>
  <si>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</si>
  <si>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</si>
  <si>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</si>
  <si>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</si>
  <si>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</si>
  <si>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</si>
  <si>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</si>
  <si>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</si>
  <si>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</si>
  <si>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</si>
  <si>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</si>
  <si>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</si>
  <si>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</si>
  <si>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</si>
  <si>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</si>
  <si>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</si>
  <si>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</si>
  <si>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</si>
  <si>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</si>
  <si>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</si>
  <si>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</si>
  <si>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</si>
  <si>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</si>
  <si>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</si>
  <si>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</si>
  <si>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</si>
  <si>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</si>
  <si>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</si>
  <si>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</si>
  <si>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</si>
  <si>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</si>
  <si>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</si>
  <si>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</si>
  <si>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</si>
  <si>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</si>
  <si>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</si>
  <si>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</si>
  <si>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</si>
  <si>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</si>
  <si>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</si>
  <si>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</si>
  <si>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</si>
  <si>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</si>
  <si>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</si>
  <si>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</si>
  <si>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</si>
  <si>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</si>
  <si>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</si>
  <si>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</si>
  <si>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</si>
  <si>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</si>
  <si>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</si>
  <si>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</si>
  <si>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</si>
  <si>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</si>
  <si>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</si>
  <si>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</si>
  <si>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</si>
  <si>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</si>
  <si>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</si>
  <si>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</si>
  <si>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</si>
  <si>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</si>
  <si>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</si>
  <si>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</si>
  <si>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</si>
  <si>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</si>
  <si>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</si>
  <si>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</si>
  <si>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</si>
  <si>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</si>
  <si>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</si>
  <si>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</si>
  <si>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</si>
  <si>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</si>
  <si>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</si>
  <si>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</si>
  <si>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</si>
  <si>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</si>
  <si>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</si>
  <si>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</si>
  <si>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</si>
  <si>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</si>
  <si>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</si>
  <si>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</si>
  <si>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</si>
  <si>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</si>
  <si>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</si>
  <si>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</si>
  <si>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</si>
  <si>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</si>
  <si>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</si>
  <si>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</si>
  <si>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</si>
  <si>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</si>
  <si>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</si>
  <si>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</si>
  <si>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</si>
  <si>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</si>
  <si>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</si>
  <si>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</si>
  <si>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</si>
  <si>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</si>
  <si>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</si>
  <si>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</si>
  <si>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</si>
  <si>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</si>
  <si>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</si>
  <si>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</si>
  <si>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</si>
  <si>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</si>
  <si>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</si>
  <si>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</si>
  <si>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</si>
  <si>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</si>
  <si>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</si>
  <si>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</si>
  <si>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</si>
  <si>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</si>
  <si>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</si>
  <si>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</si>
  <si>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</si>
  <si>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</si>
  <si>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</si>
  <si>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</si>
  <si>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</si>
  <si>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</si>
  <si>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</si>
  <si>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</si>
  <si>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</si>
  <si>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</si>
  <si>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</si>
  <si>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</si>
  <si>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</si>
  <si>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</si>
  <si>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</si>
  <si>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</si>
  <si>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</si>
  <si>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</si>
  <si>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</si>
  <si>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</si>
  <si>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</si>
  <si>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</si>
  <si>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</si>
  <si>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</si>
  <si>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</si>
  <si>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</si>
  <si>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</si>
  <si>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</si>
  <si>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</si>
  <si>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</si>
  <si>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</si>
  <si>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</si>
  <si>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</si>
  <si>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</si>
  <si>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</si>
  <si>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</si>
  <si>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</si>
  <si>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</si>
  <si>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</si>
  <si>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</si>
  <si>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</si>
  <si>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</si>
  <si>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</si>
  <si>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</si>
  <si>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</si>
  <si>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</si>
  <si>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</si>
  <si>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</si>
  <si>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</si>
  <si>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</si>
  <si>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</si>
  <si>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</si>
  <si>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</si>
  <si>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</si>
  <si>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</si>
  <si>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</si>
  <si>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</si>
  <si>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</si>
  <si>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</si>
  <si>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</si>
  <si>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</si>
  <si>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</si>
  <si>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</si>
  <si>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</si>
  <si>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</si>
  <si>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</si>
  <si>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</si>
  <si>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</si>
  <si>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</si>
  <si>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</si>
  <si>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</si>
  <si>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</si>
  <si>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</si>
  <si>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</si>
  <si>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</si>
  <si>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</si>
  <si>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</si>
  <si>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</si>
  <si>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</si>
  <si>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</si>
  <si>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</si>
  <si>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</si>
  <si>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</si>
  <si>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</si>
  <si>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</si>
  <si>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</si>
  <si>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</si>
  <si>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</si>
  <si>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</si>
  <si>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</si>
  <si>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</si>
  <si>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</si>
  <si>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</si>
  <si>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</si>
  <si>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</si>
  <si>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</si>
  <si>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</si>
  <si>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</si>
  <si>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</si>
  <si>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</si>
  <si>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</si>
  <si>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</si>
  <si>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</si>
  <si>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</si>
  <si>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</si>
  <si>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</si>
  <si>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</si>
  <si>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</si>
  <si>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</si>
  <si>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</si>
  <si>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</si>
  <si>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</si>
  <si>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</si>
  <si>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</si>
  <si>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</si>
  <si>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</si>
  <si>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</si>
  <si>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</si>
  <si>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</si>
  <si>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</si>
  <si>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</si>
  <si>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</si>
  <si>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</si>
  <si>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</si>
  <si>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</si>
  <si>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</si>
  <si>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</si>
  <si>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</si>
  <si>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</si>
  <si>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</si>
  <si>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</si>
  <si>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</si>
  <si>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</si>
  <si>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</si>
  <si>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</si>
  <si>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</si>
  <si>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</si>
  <si>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</si>
  <si>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</si>
  <si>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</si>
  <si>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</si>
  <si>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</si>
  <si>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</si>
  <si>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</si>
  <si>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</si>
  <si>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</si>
  <si>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</si>
  <si>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</si>
  <si>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</si>
  <si>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</si>
  <si>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</si>
  <si>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</si>
  <si>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</si>
  <si>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</si>
  <si>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</si>
  <si>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</si>
  <si>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</si>
  <si>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</si>
  <si>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</si>
  <si>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</si>
  <si>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</si>
  <si>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</si>
  <si>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</si>
  <si>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</si>
  <si>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</si>
  <si>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</si>
  <si>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</si>
  <si>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</si>
  <si>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</si>
  <si>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</si>
  <si>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</si>
  <si>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</si>
  <si>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</si>
  <si>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</si>
  <si>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</si>
  <si>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</si>
  <si>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</si>
  <si>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</si>
  <si>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</si>
  <si>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</si>
  <si>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</si>
  <si>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</si>
  <si>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</si>
  <si>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</si>
  <si>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</si>
  <si>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</si>
  <si>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</si>
  <si>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</si>
  <si>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</si>
  <si>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</si>
  <si>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</si>
  <si>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</si>
  <si>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</si>
  <si>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</si>
  <si>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</si>
  <si>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</si>
  <si>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</si>
  <si>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</si>
  <si>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</si>
  <si>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</si>
  <si>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</si>
  <si>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</si>
  <si>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</si>
  <si>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</si>
  <si>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</si>
  <si>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</si>
  <si>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</si>
  <si>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</si>
  <si>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</si>
  <si>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</si>
  <si>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</si>
  <si>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</si>
  <si>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</si>
  <si>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</si>
  <si>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</si>
  <si>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</si>
  <si>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</si>
  <si>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</si>
  <si>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</si>
  <si>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</si>
  <si>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</si>
  <si>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</si>
  <si>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</si>
  <si>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</si>
  <si>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</si>
  <si>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</si>
  <si>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</si>
  <si>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</si>
  <si>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</si>
  <si>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</si>
  <si>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</si>
  <si>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</si>
  <si>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</si>
  <si>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</si>
  <si>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</si>
  <si>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</si>
  <si>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</si>
  <si>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</si>
  <si>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</si>
  <si>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</si>
  <si>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</si>
  <si>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</si>
  <si>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</si>
  <si>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</si>
  <si>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</si>
  <si>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</si>
  <si>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</si>
  <si>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</si>
  <si>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</si>
  <si>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</si>
  <si>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</si>
  <si>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</si>
  <si>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</si>
  <si>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</si>
  <si>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</si>
  <si>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</si>
  <si>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</si>
  <si>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</si>
  <si>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</si>
  <si>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</si>
  <si>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</si>
  <si>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</si>
  <si>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</si>
  <si>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</si>
  <si>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</si>
  <si>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</si>
  <si>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</si>
  <si>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</si>
  <si>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</si>
  <si>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</si>
  <si>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</si>
  <si>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</si>
  <si>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</si>
  <si>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</si>
  <si>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</si>
  <si>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</si>
  <si>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</si>
  <si>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</si>
  <si>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</si>
  <si>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</si>
  <si>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</si>
  <si>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</si>
  <si>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</si>
  <si>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</si>
  <si>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</si>
  <si>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</si>
  <si>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</si>
  <si>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</si>
  <si>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</si>
  <si>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</si>
  <si>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</si>
  <si>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</si>
  <si>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</si>
  <si>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</si>
  <si>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</si>
  <si>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</si>
  <si>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</si>
  <si>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</si>
  <si>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</si>
  <si>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</si>
  <si>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</si>
  <si>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</si>
  <si>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</si>
  <si>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</si>
  <si>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</si>
  <si>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</si>
  <si>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</si>
  <si>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</si>
  <si>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</si>
  <si>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</si>
  <si>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</si>
  <si>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</si>
  <si>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</si>
  <si>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</si>
  <si>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</si>
  <si>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</si>
  <si>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</si>
  <si>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</si>
  <si>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</si>
  <si>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</si>
  <si>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</si>
  <si>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</si>
  <si>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</si>
  <si>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</si>
  <si>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</si>
  <si>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</si>
  <si>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</si>
  <si>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</si>
  <si>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</si>
  <si>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</si>
  <si>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</si>
  <si>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</si>
  <si>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</si>
  <si>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</si>
  <si>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</si>
  <si>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</si>
  <si>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</si>
  <si>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</si>
  <si>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</si>
  <si>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</si>
  <si>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</si>
  <si>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</si>
  <si>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</si>
  <si>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</si>
  <si>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</si>
  <si>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</si>
  <si>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</si>
  <si>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</si>
  <si>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</si>
  <si>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</si>
  <si>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</si>
  <si>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</si>
  <si>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</si>
  <si>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</si>
  <si>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</si>
  <si>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</si>
  <si>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</si>
  <si>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</si>
  <si>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</si>
  <si>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</si>
  <si>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</si>
  <si>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</si>
  <si>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</si>
  <si>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</si>
  <si>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</si>
  <si>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</si>
  <si>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</si>
  <si>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</si>
  <si>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</si>
  <si>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</si>
  <si>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</si>
  <si>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</si>
  <si>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</si>
  <si>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</si>
  <si>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</si>
  <si>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</si>
  <si>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</si>
  <si>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</si>
  <si>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</si>
  <si>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</si>
  <si>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</si>
  <si>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</si>
  <si>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</si>
  <si>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</si>
  <si>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</si>
  <si>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</si>
  <si>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</si>
  <si>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</si>
  <si>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</si>
  <si>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</si>
  <si>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</si>
  <si>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</si>
  <si>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</si>
  <si>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</si>
  <si>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</si>
  <si>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</si>
  <si>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</si>
  <si>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</si>
  <si>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</si>
  <si>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</si>
  <si>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</si>
  <si>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</si>
  <si>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</si>
  <si>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</si>
  <si>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</si>
  <si>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</si>
  <si>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</si>
  <si>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</si>
  <si>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</si>
  <si>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</si>
  <si>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</si>
  <si>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</si>
  <si>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</si>
  <si>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</si>
  <si>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</si>
  <si>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</si>
  <si>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</si>
  <si>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</si>
  <si>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</si>
  <si>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</si>
  <si>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</si>
  <si>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</si>
  <si>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</si>
  <si>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</si>
  <si>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</si>
  <si>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</si>
  <si>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</si>
  <si>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</si>
  <si>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</si>
  <si>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</si>
  <si>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</si>
  <si>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</si>
  <si>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</si>
  <si>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</si>
  <si>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</si>
  <si>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</si>
  <si>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</si>
  <si>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</si>
  <si>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</si>
  <si>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</si>
  <si>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</si>
  <si>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</si>
  <si>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</si>
  <si>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</si>
  <si>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</si>
  <si>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</si>
  <si>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</si>
  <si>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</si>
  <si>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</si>
  <si>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</si>
  <si>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</si>
  <si>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</si>
  <si>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</si>
  <si>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</si>
  <si>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</si>
  <si>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</si>
  <si>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</si>
  <si>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</si>
  <si>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</si>
  <si>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</si>
  <si>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</si>
  <si>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</si>
  <si>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</si>
  <si>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</si>
  <si>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</si>
  <si>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</si>
  <si>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</si>
  <si>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</si>
  <si>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</si>
  <si>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</si>
  <si>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</si>
  <si>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</si>
  <si>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</si>
  <si>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</si>
  <si>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</si>
  <si>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</si>
  <si>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</si>
  <si>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</si>
  <si>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</si>
  <si>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</si>
  <si>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</si>
  <si>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</si>
  <si>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</si>
  <si>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</si>
  <si>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</si>
  <si>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</si>
  <si>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</si>
  <si>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</si>
  <si>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</si>
  <si>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</si>
  <si>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</si>
  <si>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</si>
  <si>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</si>
  <si>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</si>
  <si>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</si>
  <si>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</si>
  <si>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</si>
  <si>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</si>
  <si>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</si>
  <si>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</si>
  <si>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</si>
  <si>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</si>
  <si>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</si>
  <si>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</si>
  <si>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</si>
  <si>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</si>
  <si>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</si>
  <si>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</si>
  <si>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</si>
  <si>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</si>
  <si>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</si>
  <si>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</si>
  <si>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</si>
  <si>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</si>
  <si>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</si>
  <si>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</si>
  <si>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</si>
  <si>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</si>
  <si>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</si>
  <si>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</si>
  <si>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</si>
  <si>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</si>
  <si>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</si>
  <si>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</si>
  <si>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</si>
  <si>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</si>
  <si>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</si>
  <si>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</si>
  <si>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</si>
  <si>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</si>
  <si>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</si>
  <si>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</si>
  <si>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</si>
  <si>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</si>
  <si>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</si>
  <si>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</si>
  <si>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</si>
  <si>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</si>
  <si>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</si>
  <si>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</si>
  <si>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</si>
  <si>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</si>
  <si>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</si>
  <si>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</si>
  <si>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</si>
  <si>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</si>
  <si>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</si>
  <si>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</si>
  <si>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</si>
  <si>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</si>
  <si>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</si>
  <si>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</si>
  <si>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</si>
  <si>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</si>
  <si>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</si>
  <si>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</si>
  <si>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</si>
  <si>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</si>
  <si>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</si>
  <si>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</si>
  <si>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</si>
  <si>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</si>
  <si>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</si>
  <si>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</si>
  <si>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</si>
  <si>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</si>
  <si>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</si>
  <si>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</si>
  <si>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</si>
  <si>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</si>
  <si>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</si>
  <si>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</si>
  <si>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</si>
  <si>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</si>
  <si>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</si>
  <si>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</si>
  <si>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</si>
  <si>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</si>
  <si>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</si>
  <si>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</si>
  <si>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</si>
  <si>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</si>
  <si>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</si>
  <si>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</si>
  <si>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</si>
  <si>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</si>
  <si>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</si>
  <si>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</si>
  <si>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</si>
  <si>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</si>
  <si>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</si>
  <si>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</si>
  <si>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</si>
  <si>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</si>
  <si>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</si>
  <si>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</si>
  <si>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</si>
  <si>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</si>
  <si>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</si>
  <si>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</si>
  <si>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</si>
  <si>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</si>
  <si>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</si>
  <si>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</si>
  <si>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</si>
  <si>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</si>
  <si>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</si>
  <si>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</si>
  <si>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</si>
  <si>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</si>
  <si>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</si>
  <si>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</si>
  <si>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</si>
  <si>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</si>
  <si>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</si>
  <si>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</si>
  <si>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</si>
  <si>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</si>
  <si>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</si>
  <si>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</si>
  <si>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</si>
  <si>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</si>
  <si>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</si>
  <si>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</si>
  <si>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</si>
  <si>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</si>
  <si>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</si>
  <si>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</si>
  <si>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</si>
  <si>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</si>
  <si>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</si>
  <si>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</si>
  <si>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</si>
  <si>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</si>
  <si>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</si>
  <si>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</si>
  <si>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</si>
  <si>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</si>
  <si>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</si>
  <si>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</si>
  <si>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</si>
  <si>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</si>
  <si>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</si>
  <si>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</si>
  <si>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</si>
  <si>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</si>
  <si>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</si>
  <si>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</si>
  <si>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</si>
  <si>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</si>
  <si>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</si>
  <si>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</si>
  <si>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</si>
  <si>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</si>
  <si>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</si>
  <si>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</si>
  <si>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</si>
  <si>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</si>
  <si>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</si>
  <si>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</si>
  <si>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</si>
  <si>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</si>
  <si>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</si>
  <si>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</si>
  <si>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</si>
  <si>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</si>
  <si>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</si>
  <si>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</si>
  <si>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</si>
  <si>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</si>
  <si>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</si>
  <si>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</si>
  <si>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</si>
  <si>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</si>
  <si>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</si>
  <si>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</si>
  <si>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</si>
  <si>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</si>
  <si>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</si>
  <si>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</si>
  <si>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</si>
  <si>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</si>
  <si>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</si>
  <si>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</si>
  <si>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</si>
  <si>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</si>
  <si>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</si>
  <si>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</si>
  <si>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</si>
  <si>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</si>
  <si>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</si>
  <si>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</si>
  <si>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</si>
  <si>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</si>
  <si>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</si>
  <si>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</si>
  <si>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</si>
  <si>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</si>
  <si>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</si>
  <si>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</si>
  <si>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</si>
  <si>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</si>
  <si>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</si>
  <si>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</si>
  <si>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</si>
  <si>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</si>
  <si>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</si>
  <si>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</si>
  <si>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</si>
  <si>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</si>
  <si>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</si>
  <si>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</si>
  <si>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</si>
  <si>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</si>
  <si>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</si>
  <si>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</si>
  <si>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</si>
  <si>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</si>
  <si>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</si>
  <si>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</si>
  <si>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</si>
  <si>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</si>
  <si>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</si>
  <si>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</si>
  <si>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</si>
  <si>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</si>
  <si>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</si>
  <si>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</si>
  <si>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</si>
  <si>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</si>
  <si>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</si>
  <si>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</si>
  <si>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</si>
  <si>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</si>
  <si>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</si>
  <si>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</si>
  <si>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</si>
  <si>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</si>
  <si>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</si>
  <si>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</si>
  <si>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</si>
  <si>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</si>
  <si>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</si>
  <si>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</si>
  <si>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</si>
  <si>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</si>
  <si>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</si>
  <si>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</si>
  <si>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</si>
  <si>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</si>
  <si>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</si>
  <si>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</si>
  <si>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</si>
  <si>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</si>
  <si>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</si>
  <si>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</si>
  <si>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</si>
  <si>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</si>
  <si>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</si>
  <si>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</si>
  <si>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</si>
  <si>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</si>
  <si>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</si>
  <si>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</si>
  <si>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</si>
  <si>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</si>
  <si>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</si>
  <si>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</si>
  <si>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</si>
  <si>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</si>
  <si>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</si>
  <si>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</si>
  <si>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</si>
  <si>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</si>
  <si>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</si>
  <si>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</si>
  <si>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</si>
  <si>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</si>
  <si>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</si>
  <si>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</si>
  <si>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</si>
  <si>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</si>
  <si>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</si>
  <si>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</si>
  <si>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</si>
  <si>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</si>
  <si>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</si>
  <si>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</si>
  <si>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</si>
  <si>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</si>
  <si>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</si>
  <si>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</si>
  <si>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</si>
  <si>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</si>
  <si>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</si>
  <si>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</si>
  <si>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</si>
  <si>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</si>
  <si>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</si>
  <si>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</si>
  <si>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</si>
  <si>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</si>
  <si>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</si>
  <si>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</si>
  <si>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</si>
  <si>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</si>
  <si>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</si>
  <si>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</si>
  <si>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</si>
  <si>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</si>
  <si>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</si>
  <si>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</si>
  <si>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</si>
  <si>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</si>
  <si>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</si>
  <si>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</si>
  <si>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</si>
  <si>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</si>
  <si>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</si>
  <si>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</si>
  <si>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</si>
  <si>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</si>
  <si>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</si>
  <si>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</si>
  <si>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</si>
  <si>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</si>
  <si>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</si>
  <si>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</si>
  <si>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</si>
  <si>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</si>
  <si>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</si>
  <si>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</si>
  <si>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</si>
  <si>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</si>
  <si>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</si>
  <si>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</si>
  <si>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</si>
  <si>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</si>
  <si>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</si>
  <si>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</si>
  <si>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</si>
  <si>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</si>
  <si>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</si>
  <si>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</si>
  <si>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</si>
  <si>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</si>
  <si>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</si>
  <si>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</si>
  <si>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</si>
  <si>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</si>
  <si>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</si>
  <si>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</si>
  <si>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</si>
  <si>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</si>
  <si>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</si>
  <si>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</si>
  <si>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</si>
  <si>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</si>
  <si>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</si>
  <si>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</si>
  <si>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</si>
  <si>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</si>
  <si>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</si>
  <si>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</si>
  <si>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</si>
  <si>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</si>
  <si>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</si>
  <si>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</si>
  <si>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</si>
  <si>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</si>
  <si>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</si>
  <si>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</si>
  <si>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</si>
  <si>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</si>
  <si>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</si>
  <si>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</si>
  <si>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</si>
  <si>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</si>
  <si>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</si>
  <si>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</si>
  <si>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</si>
  <si>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</si>
  <si>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</si>
  <si>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</si>
  <si>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</si>
  <si>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</si>
  <si>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</si>
  <si>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</si>
  <si>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</si>
  <si>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</si>
  <si>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</si>
  <si>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</si>
  <si>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</si>
  <si>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</si>
  <si>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</si>
  <si>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</si>
  <si>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</si>
  <si>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</si>
  <si>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</si>
  <si>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</si>
  <si>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</si>
  <si>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</si>
  <si>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</si>
  <si>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</si>
  <si>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</si>
  <si>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</si>
  <si>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</si>
  <si>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</si>
  <si>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</si>
  <si>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</si>
  <si>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</si>
  <si>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</si>
  <si>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</si>
  <si>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</si>
  <si>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</si>
  <si>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</si>
  <si>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</si>
  <si>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</si>
  <si>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</si>
  <si>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</si>
  <si>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</si>
  <si>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</si>
  <si>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</si>
  <si>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</si>
  <si>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</si>
  <si>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</si>
  <si>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</si>
  <si>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</si>
  <si>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</si>
  <si>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</si>
  <si>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</si>
  <si>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</si>
  <si>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</si>
  <si>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</si>
  <si>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</si>
  <si>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</si>
  <si>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</si>
  <si>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</si>
  <si>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</si>
  <si>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</si>
  <si>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</si>
  <si>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</si>
  <si>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</si>
  <si>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</si>
  <si>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</si>
  <si>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</si>
  <si>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</si>
  <si>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</si>
  <si>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</si>
  <si>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</si>
  <si>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</si>
  <si>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</si>
  <si>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</si>
  <si>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</si>
  <si>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</si>
  <si>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</si>
  <si>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</si>
  <si>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</si>
  <si>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</si>
  <si>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</si>
  <si>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</si>
  <si>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</si>
  <si>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</si>
  <si>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</si>
  <si>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</si>
  <si>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</si>
  <si>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</si>
  <si>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</si>
  <si>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</si>
  <si>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</si>
  <si>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</si>
  <si>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</si>
  <si>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</si>
  <si>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</si>
  <si>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</si>
  <si>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</si>
  <si>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</si>
  <si>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</si>
  <si>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</si>
  <si>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</si>
  <si>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</si>
  <si>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</si>
  <si>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</si>
  <si>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</si>
  <si>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</si>
  <si>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</si>
  <si>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</si>
  <si>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</si>
  <si>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</si>
  <si>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</si>
  <si>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</si>
  <si>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</si>
  <si>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</si>
  <si>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</si>
  <si>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</si>
  <si>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</si>
  <si>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</si>
  <si>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</si>
  <si>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</si>
  <si>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</si>
  <si>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</si>
  <si>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</si>
  <si>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</si>
  <si>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</si>
  <si>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</si>
  <si>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</si>
  <si>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</si>
  <si>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</si>
  <si>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</si>
  <si>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</si>
  <si>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</si>
  <si>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</si>
  <si>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</si>
  <si>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</si>
  <si>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</si>
  <si>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</si>
  <si>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</si>
  <si>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</si>
  <si>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</si>
  <si>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</si>
  <si>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</si>
  <si>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</si>
  <si>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</si>
  <si>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</si>
  <si>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</si>
  <si>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</si>
  <si>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</si>
  <si>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</si>
  <si>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</si>
  <si>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</si>
  <si>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</si>
  <si>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</si>
  <si>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</si>
  <si>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</si>
  <si>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</si>
  <si>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</si>
  <si>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</si>
  <si>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</si>
  <si>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</si>
  <si>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</si>
  <si>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</si>
  <si>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</si>
  <si>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</si>
  <si>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</si>
  <si>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</si>
  <si>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</si>
  <si>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</si>
  <si>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</si>
  <si>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</si>
  <si>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</si>
  <si>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</si>
  <si>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</si>
  <si>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</si>
  <si>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</si>
  <si>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</si>
  <si>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</si>
  <si>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</si>
  <si>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</si>
  <si>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</si>
  <si>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</si>
  <si>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</si>
  <si>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</si>
  <si>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</si>
  <si>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</si>
  <si>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</si>
  <si>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</si>
  <si>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</si>
  <si>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</si>
  <si>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</si>
  <si>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</si>
  <si>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</si>
  <si>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</si>
  <si>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</si>
  <si>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</si>
  <si>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</si>
  <si>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</si>
  <si>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</si>
  <si>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</si>
  <si>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</si>
  <si>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</si>
  <si>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</si>
  <si>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</si>
  <si>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</si>
  <si>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</si>
  <si>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</si>
  <si>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</si>
  <si>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</si>
  <si>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</si>
  <si>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</si>
  <si>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</si>
  <si>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</si>
  <si>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</si>
  <si>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</si>
  <si>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</si>
  <si>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</si>
  <si>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</si>
  <si>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</si>
  <si>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</si>
  <si>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</si>
  <si>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</si>
  <si>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</si>
  <si>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</si>
  <si>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</si>
  <si>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</si>
  <si>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</si>
  <si>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</si>
  <si>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</si>
  <si>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</si>
  <si>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</si>
  <si>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</si>
  <si>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</si>
  <si>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</si>
  <si>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</si>
  <si>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</si>
  <si>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</si>
  <si>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</si>
  <si>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</si>
  <si>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</si>
  <si>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</si>
  <si>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</si>
  <si>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</si>
  <si>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</si>
  <si>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</si>
  <si>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</si>
  <si>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</si>
  <si>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</si>
  <si>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</si>
  <si>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</si>
  <si>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</si>
  <si>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</si>
  <si>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</si>
  <si>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</si>
  <si>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</si>
  <si>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</si>
  <si>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</si>
  <si>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</si>
  <si>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</si>
  <si>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</si>
  <si>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</si>
  <si>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</si>
  <si>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</si>
  <si>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</si>
  <si>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</si>
  <si>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</si>
  <si>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</si>
  <si>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</si>
  <si>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</si>
  <si>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</si>
  <si>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</si>
  <si>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</si>
  <si>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</si>
  <si>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</si>
  <si>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</si>
  <si>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</si>
  <si>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</si>
  <si>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</si>
  <si>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</si>
  <si>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</si>
  <si>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</si>
  <si>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</si>
  <si>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</si>
  <si>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</si>
  <si>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</si>
  <si>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</si>
  <si>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</si>
  <si>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</si>
  <si>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</si>
  <si>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</si>
  <si>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</si>
  <si>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</si>
  <si>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</si>
  <si>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</si>
  <si>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</si>
  <si>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</si>
  <si>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</si>
  <si>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</si>
  <si>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</si>
  <si>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</si>
  <si>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</si>
  <si>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</si>
  <si>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</si>
  <si>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</si>
  <si>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</si>
  <si>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</si>
  <si>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</si>
  <si>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</si>
  <si>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</si>
  <si>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</si>
  <si>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</si>
  <si>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</si>
  <si>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</si>
  <si>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</si>
  <si>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</si>
  <si>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</si>
  <si>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</si>
  <si>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</si>
  <si>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</si>
  <si>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</si>
  <si>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</si>
  <si>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</si>
  <si>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</si>
  <si>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</si>
  <si>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</si>
  <si>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</si>
  <si>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</si>
  <si>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</si>
  <si>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</si>
  <si>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</si>
  <si>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</si>
  <si>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</si>
  <si>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</si>
  <si>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</si>
  <si>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</si>
  <si>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</si>
  <si>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</si>
  <si>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</si>
  <si>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</si>
  <si>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</si>
  <si>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</si>
  <si>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</si>
  <si>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</si>
  <si>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</si>
  <si>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</si>
  <si>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</si>
  <si>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</si>
  <si>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</si>
  <si>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</si>
  <si>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</si>
  <si>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</si>
  <si>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</si>
  <si>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</si>
  <si>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</si>
  <si>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</si>
  <si>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</si>
  <si>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</si>
  <si>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</si>
  <si>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</si>
  <si>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</si>
  <si>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</si>
  <si>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</si>
  <si>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</si>
  <si>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</si>
  <si>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</si>
  <si>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</si>
  <si>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</si>
  <si>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</si>
  <si>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</si>
  <si>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</si>
  <si>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</si>
  <si>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</si>
  <si>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</si>
  <si>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</si>
  <si>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</si>
  <si>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</si>
  <si>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</si>
  <si>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</si>
  <si>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</si>
  <si>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</si>
  <si>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</si>
  <si>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</si>
  <si>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</si>
  <si>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</si>
  <si>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</si>
  <si>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</si>
  <si>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</si>
  <si>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</si>
  <si>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</si>
  <si>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</si>
  <si>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</si>
  <si>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</si>
  <si>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</si>
  <si>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</si>
  <si>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</si>
  <si>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</si>
  <si>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</si>
  <si>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</si>
  <si>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</si>
  <si>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</si>
  <si>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</si>
  <si>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</si>
  <si>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</si>
  <si>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</si>
  <si>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</si>
  <si>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</si>
  <si>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</si>
  <si>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</si>
  <si>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</si>
  <si>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</si>
  <si>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</si>
  <si>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</si>
  <si>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</si>
  <si>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</si>
  <si>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</si>
  <si>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</si>
  <si>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</si>
  <si>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</si>
  <si>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</si>
  <si>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</si>
  <si>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</si>
  <si>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</si>
  <si>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</si>
  <si>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</si>
  <si>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</si>
  <si>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</si>
  <si>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</si>
  <si>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</si>
  <si>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</si>
  <si>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</si>
  <si>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</si>
  <si>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</si>
  <si>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</si>
  <si>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</si>
  <si>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</si>
  <si>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</si>
  <si>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</si>
  <si>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</si>
  <si>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</si>
  <si>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</si>
  <si>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</si>
  <si>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</si>
  <si>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</si>
  <si>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</si>
  <si>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</si>
  <si>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</si>
  <si>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</si>
  <si>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</si>
  <si>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</si>
  <si>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</si>
  <si>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</si>
  <si>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</si>
  <si>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</si>
  <si>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</si>
  <si>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</si>
  <si>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</si>
  <si>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</si>
  <si>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</si>
  <si>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</si>
  <si>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</si>
  <si>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</si>
  <si>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</si>
  <si>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</si>
  <si>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</si>
  <si>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</si>
  <si>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</si>
  <si>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</si>
  <si>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</si>
  <si>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</si>
  <si>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</si>
  <si>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</si>
  <si>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</si>
  <si>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</si>
  <si>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</si>
  <si>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</si>
  <si>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</si>
  <si>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</si>
  <si>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</si>
  <si>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</si>
  <si>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</si>
  <si>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</si>
  <si>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</si>
  <si>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</si>
  <si>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</si>
  <si>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</si>
  <si>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</si>
  <si>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</si>
  <si>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</si>
  <si>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</si>
  <si>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</si>
  <si>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</si>
  <si>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</si>
  <si>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</si>
  <si>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</si>
  <si>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</si>
  <si>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</si>
  <si>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</si>
  <si>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</si>
  <si>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</si>
  <si>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</si>
  <si>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</si>
  <si>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</si>
  <si>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</si>
  <si>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</si>
  <si>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</si>
  <si>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</si>
  <si>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</si>
  <si>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</si>
  <si>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</si>
  <si>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</si>
  <si>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</si>
  <si>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</si>
  <si>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</si>
  <si>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</si>
  <si>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</si>
  <si>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</si>
  <si>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</si>
  <si>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</si>
  <si>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</si>
  <si>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</si>
  <si>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</si>
  <si>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</si>
  <si>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</si>
  <si>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</si>
  <si>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</si>
  <si>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</si>
  <si>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</si>
  <si>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</si>
  <si>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</si>
  <si>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</si>
  <si>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</si>
  <si>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</si>
  <si>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</si>
  <si>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</si>
  <si>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</si>
  <si>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</si>
  <si>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</si>
  <si>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</si>
  <si>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</si>
  <si>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</si>
  <si>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</si>
  <si>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</si>
  <si>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</si>
  <si>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</si>
  <si>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</si>
  <si>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</si>
  <si>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</si>
  <si>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</si>
  <si>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</si>
  <si>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</si>
  <si>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</si>
  <si>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</si>
  <si>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</si>
  <si>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</si>
  <si>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</si>
  <si>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</si>
  <si>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</si>
  <si>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</si>
  <si>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</si>
  <si>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</si>
  <si>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</si>
  <si>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</si>
  <si>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</si>
  <si>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</si>
  <si>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</si>
  <si>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</si>
  <si>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</si>
  <si>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</si>
  <si>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</si>
  <si>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</si>
  <si>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</si>
  <si>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</si>
  <si>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</si>
  <si>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</si>
  <si>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</si>
  <si>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</si>
  <si>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</si>
  <si>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</si>
  <si>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</si>
  <si>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</si>
  <si>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</si>
  <si>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</si>
  <si>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</si>
  <si>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</si>
  <si>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</si>
  <si>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</si>
  <si>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</si>
  <si>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</si>
  <si>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</si>
  <si>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</si>
  <si>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</si>
  <si>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</si>
  <si>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</si>
  <si>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</si>
  <si>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</si>
  <si>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</si>
  <si>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</si>
  <si>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</si>
  <si>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</si>
  <si>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</si>
  <si>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</si>
  <si>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</si>
  <si>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</si>
  <si>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</si>
  <si>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</si>
  <si>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</si>
  <si>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</si>
  <si>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</si>
  <si>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</si>
  <si>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</si>
  <si>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</si>
  <si>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</si>
  <si>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</si>
  <si>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</si>
  <si>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</si>
  <si>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</si>
  <si>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</si>
  <si>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</si>
  <si>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</si>
  <si>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</si>
  <si>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</si>
  <si>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</si>
  <si>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</si>
  <si>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</si>
  <si>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</si>
  <si>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</si>
  <si>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</si>
  <si>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</si>
  <si>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</si>
  <si>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</si>
  <si>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</si>
  <si>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</si>
  <si>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</si>
  <si>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</si>
  <si>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</si>
  <si>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</si>
  <si>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</si>
  <si>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</si>
  <si>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</si>
  <si>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</si>
  <si>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</si>
  <si>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</si>
  <si>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</si>
  <si>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</si>
  <si>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</si>
  <si>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</si>
  <si>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</si>
  <si>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</si>
  <si>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</si>
  <si>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</si>
  <si>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</si>
  <si>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</si>
  <si>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</si>
  <si>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</si>
  <si>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</si>
  <si>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</si>
  <si>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</si>
  <si>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</si>
  <si>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</si>
  <si>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</si>
  <si>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</si>
  <si>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</si>
  <si>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</si>
  <si>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</si>
  <si>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</si>
  <si>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</si>
  <si>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</si>
  <si>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</si>
  <si>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</si>
  <si>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</si>
  <si>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</si>
  <si>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</si>
  <si>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</si>
  <si>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</si>
  <si>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</si>
  <si>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</si>
  <si>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</si>
  <si>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</si>
  <si>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</si>
  <si>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</si>
  <si>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</si>
  <si>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</si>
  <si>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</si>
  <si>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</si>
  <si>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</si>
  <si>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</si>
  <si>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</si>
  <si>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</si>
  <si>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</si>
  <si>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</si>
  <si>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</si>
  <si>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</si>
  <si>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</si>
  <si>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</si>
  <si>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</si>
  <si>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</si>
  <si>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</si>
  <si>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</si>
  <si>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</si>
  <si>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</si>
  <si>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</si>
  <si>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</si>
  <si>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</si>
  <si>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</si>
  <si>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</si>
  <si>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</si>
  <si>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</si>
  <si>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</si>
  <si>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</si>
  <si>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</si>
  <si>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</si>
  <si>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</si>
  <si>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</si>
  <si>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</si>
  <si>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</si>
  <si>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</si>
  <si>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</si>
  <si>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</si>
  <si>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</si>
  <si>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</si>
  <si>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</si>
  <si>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</si>
  <si>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</si>
  <si>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</si>
  <si>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</si>
  <si>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</si>
  <si>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</si>
  <si>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</si>
  <si>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</si>
  <si>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</si>
  <si>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</si>
  <si>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</si>
  <si>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</si>
  <si>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</si>
  <si>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</si>
  <si>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</si>
  <si>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</si>
  <si>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</si>
  <si>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</si>
  <si>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</si>
  <si>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</si>
  <si>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</si>
  <si>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</si>
  <si>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</si>
  <si>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</si>
  <si>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</si>
  <si>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</si>
  <si>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</si>
  <si>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</si>
  <si>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</si>
  <si>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</si>
  <si>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</si>
  <si>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</si>
  <si>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</si>
  <si>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</si>
  <si>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</si>
  <si>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</si>
  <si>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</si>
  <si>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</si>
  <si>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</si>
  <si>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</si>
  <si>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</si>
  <si>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</si>
  <si>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</si>
  <si>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</si>
  <si>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</si>
  <si>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</si>
  <si>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</si>
  <si>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</si>
  <si>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</si>
  <si>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</si>
  <si>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</si>
  <si>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</si>
  <si>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</si>
  <si>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</si>
  <si>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</si>
  <si>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</si>
  <si>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</si>
  <si>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</si>
  <si>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</si>
  <si>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</si>
  <si>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</si>
  <si>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</si>
  <si>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</si>
  <si>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</si>
  <si>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</si>
  <si>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</si>
  <si>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</si>
  <si>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</si>
  <si>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</si>
  <si>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</si>
  <si>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</si>
  <si>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</si>
  <si>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</si>
  <si>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</si>
  <si>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</si>
  <si>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</si>
  <si>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</si>
  <si>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</si>
  <si>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</si>
  <si>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</si>
  <si>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</si>
  <si>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</si>
  <si>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</si>
  <si>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</si>
  <si>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</si>
  <si>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</si>
  <si>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</si>
  <si>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</si>
  <si>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</si>
  <si>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</si>
  <si>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</si>
  <si>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</si>
  <si>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</si>
  <si>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</si>
  <si>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</si>
  <si>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</si>
  <si>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</si>
  <si>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</si>
  <si>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</si>
  <si>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</si>
  <si>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</si>
  <si>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</si>
  <si>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</si>
  <si>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</si>
  <si>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</si>
  <si>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</si>
  <si>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</si>
  <si>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</si>
  <si>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</si>
  <si>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</si>
  <si>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</si>
  <si>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</si>
  <si>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</si>
  <si>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</si>
  <si>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</si>
  <si>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</si>
  <si>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</si>
  <si>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</si>
  <si>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</si>
  <si>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</si>
  <si>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</si>
  <si>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</si>
  <si>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</si>
  <si>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</si>
  <si>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</si>
  <si>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</si>
  <si>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</si>
  <si>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</si>
  <si>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</si>
  <si>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</si>
  <si>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</si>
  <si>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</si>
  <si>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</si>
  <si>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</si>
  <si>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</si>
  <si>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</si>
  <si>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</si>
  <si>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</si>
  <si>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</si>
  <si>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</si>
  <si>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</si>
  <si>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</si>
  <si>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</si>
  <si>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</si>
  <si>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</si>
  <si>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</si>
  <si>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</si>
  <si>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</si>
  <si>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</si>
  <si>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</si>
  <si>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</si>
  <si>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</si>
  <si>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</si>
  <si>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</si>
  <si>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</si>
  <si>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</si>
  <si>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</si>
  <si>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</si>
  <si>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</si>
  <si>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</si>
  <si>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</si>
  <si>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</si>
  <si>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</si>
  <si>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</si>
  <si>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</si>
  <si>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</si>
  <si>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</si>
  <si>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</si>
  <si>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</si>
  <si>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</si>
  <si>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</si>
  <si>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</si>
  <si>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</si>
  <si>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</si>
  <si>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</si>
  <si>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</si>
  <si>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</si>
  <si>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</si>
  <si>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</si>
  <si>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</si>
  <si>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</si>
  <si>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</si>
  <si>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</si>
  <si>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</si>
  <si>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</si>
  <si>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</si>
  <si>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</si>
  <si>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</si>
  <si>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</si>
  <si>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</si>
  <si>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</si>
  <si>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</si>
  <si>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</si>
  <si>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</si>
  <si>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</si>
  <si>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</si>
  <si>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</si>
  <si>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</si>
  <si>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</si>
  <si>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</si>
  <si>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</si>
  <si>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</si>
  <si>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</si>
  <si>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</si>
  <si>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</si>
  <si>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</si>
  <si>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</si>
  <si>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</si>
  <si>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</si>
  <si>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</si>
  <si>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</si>
  <si>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</si>
  <si>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</si>
  <si>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</si>
  <si>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</si>
  <si>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</si>
  <si>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</si>
  <si>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</si>
  <si>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</si>
  <si>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</si>
  <si>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</si>
  <si>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</si>
  <si>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</si>
  <si>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</si>
  <si>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</si>
  <si>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</si>
  <si>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</si>
  <si>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</si>
  <si>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</si>
  <si>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</si>
  <si>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</si>
  <si>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</si>
  <si>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</si>
  <si>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</si>
  <si>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</si>
  <si>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</si>
  <si>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</si>
  <si>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</si>
  <si>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</si>
  <si>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</si>
  <si>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</si>
  <si>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</si>
  <si>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</si>
  <si>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</si>
  <si>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</si>
  <si>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</si>
  <si>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</si>
  <si>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</si>
  <si>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</si>
  <si>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</si>
  <si>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</si>
  <si>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</si>
  <si>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</si>
  <si>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</si>
  <si>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</si>
  <si>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</si>
  <si>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</si>
  <si>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</si>
  <si>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</si>
  <si>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</si>
  <si>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</si>
  <si>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</si>
  <si>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</si>
  <si>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</si>
  <si>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</si>
  <si>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</si>
  <si>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</si>
  <si>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</si>
  <si>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</si>
  <si>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</si>
  <si>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</si>
  <si>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</si>
  <si>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</si>
  <si>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</si>
  <si>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</si>
  <si>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</si>
  <si>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</si>
  <si>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</si>
  <si>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</si>
  <si>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</si>
  <si>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</si>
  <si>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</si>
  <si>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</si>
  <si>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</si>
  <si>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</si>
  <si>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</si>
  <si>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</si>
  <si>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</si>
  <si>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</si>
  <si>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</si>
  <si>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</si>
  <si>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</si>
  <si>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</si>
  <si>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</si>
  <si>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</si>
  <si>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</si>
  <si>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</si>
  <si>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</si>
  <si>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</si>
  <si>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</si>
  <si>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</si>
  <si>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</si>
  <si>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</si>
  <si>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</si>
  <si>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</si>
  <si>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</si>
  <si>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</si>
  <si>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</si>
  <si>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</si>
  <si>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</si>
  <si>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</si>
  <si>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</si>
  <si>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</si>
  <si>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</si>
  <si>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</si>
  <si>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</si>
  <si>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</si>
  <si>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</si>
  <si>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</si>
  <si>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</si>
  <si>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</si>
  <si>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</si>
  <si>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</si>
  <si>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</si>
  <si>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</si>
  <si>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</si>
  <si>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</si>
  <si>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</si>
  <si>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</si>
  <si>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</si>
  <si>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</si>
  <si>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</si>
  <si>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</si>
  <si>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</si>
  <si>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</si>
  <si>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</si>
  <si>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</si>
  <si>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</si>
  <si>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</si>
  <si>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</si>
  <si>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</si>
  <si>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</si>
  <si>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</si>
  <si>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</si>
  <si>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</si>
  <si>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</si>
  <si>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</si>
  <si>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</si>
  <si>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</si>
  <si>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</si>
  <si>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</si>
  <si>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</si>
  <si>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</si>
  <si>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</si>
  <si>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</si>
  <si>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</si>
  <si>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</si>
  <si>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</si>
  <si>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</si>
  <si>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</si>
  <si>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</si>
  <si>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</si>
  <si>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</si>
  <si>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</si>
  <si>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</si>
  <si>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</si>
  <si>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</si>
  <si>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</si>
  <si>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</si>
  <si>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</si>
  <si>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</si>
  <si>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</si>
  <si>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</si>
  <si>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</si>
  <si>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</si>
  <si>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</si>
  <si>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</si>
  <si>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</si>
  <si>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</si>
  <si>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</si>
  <si>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</si>
  <si>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</si>
  <si>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</si>
  <si>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</si>
  <si>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</si>
  <si>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</si>
  <si>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</si>
  <si>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</si>
  <si>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</si>
  <si>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</si>
  <si>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</si>
  <si>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</si>
  <si>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</si>
  <si>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</si>
  <si>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</si>
  <si>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</si>
  <si>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</si>
  <si>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</si>
  <si>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</si>
  <si>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</si>
  <si>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</si>
  <si>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</si>
  <si>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</si>
  <si>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</si>
  <si>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</si>
  <si>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</si>
  <si>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</si>
  <si>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</si>
  <si>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</si>
  <si>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</si>
  <si>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</si>
  <si>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</si>
  <si>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</si>
  <si>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</si>
  <si>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</si>
  <si>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</si>
  <si>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</si>
  <si>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</si>
  <si>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</si>
  <si>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</si>
  <si>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</si>
  <si>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</si>
  <si>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</si>
  <si>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</si>
  <si>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</si>
  <si>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</si>
  <si>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</si>
  <si>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</si>
  <si>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</si>
  <si>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</si>
  <si>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</si>
  <si>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</si>
  <si>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</si>
  <si>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</si>
  <si>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</si>
  <si>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</si>
  <si>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</si>
  <si>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</si>
  <si>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</si>
  <si>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</si>
  <si>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</si>
  <si>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</si>
  <si>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</si>
  <si>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</si>
  <si>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</si>
  <si>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</si>
  <si>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</si>
  <si>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</si>
  <si>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</si>
  <si>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</si>
  <si>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</si>
  <si>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</si>
  <si>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</si>
  <si>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</si>
  <si>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</si>
  <si>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</si>
  <si>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</si>
  <si>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</si>
  <si>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</si>
  <si>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</si>
  <si>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</si>
  <si>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</si>
  <si>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</si>
  <si>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</si>
  <si>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</si>
  <si>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</si>
  <si>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</si>
  <si>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</si>
  <si>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</si>
  <si>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</si>
  <si>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</si>
  <si>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</si>
  <si>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</si>
  <si>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</si>
  <si>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</si>
  <si>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</si>
  <si>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</si>
  <si>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</si>
  <si>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</si>
  <si>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</si>
  <si>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</si>
  <si>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</si>
  <si>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</si>
  <si>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</si>
  <si>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</si>
  <si>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</si>
  <si>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</si>
  <si>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</si>
  <si>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</si>
  <si>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</si>
  <si>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</si>
  <si>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</si>
  <si>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</si>
  <si>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</si>
  <si>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</si>
  <si>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</si>
  <si>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</si>
  <si>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</si>
  <si>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</si>
  <si>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</si>
  <si>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</si>
  <si>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</si>
  <si>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</si>
  <si>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</si>
  <si>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</si>
  <si>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</si>
  <si>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</si>
  <si>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</si>
  <si>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</si>
  <si>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</si>
  <si>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</si>
  <si>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</si>
  <si>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</si>
  <si>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</si>
  <si>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</si>
  <si>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</si>
  <si>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</si>
  <si>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</si>
  <si>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</si>
  <si>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</si>
  <si>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</si>
  <si>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</si>
  <si>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</si>
  <si>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</si>
  <si>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</si>
  <si>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</si>
  <si>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</si>
  <si>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</si>
  <si>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</si>
  <si>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</si>
  <si>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</si>
  <si>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</si>
  <si>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</si>
  <si>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</si>
  <si>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</si>
  <si>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</si>
  <si>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</si>
  <si>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</si>
  <si>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</si>
  <si>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</si>
  <si>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</si>
  <si>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</si>
  <si>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</si>
  <si>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</si>
  <si>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</si>
  <si>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</si>
  <si>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</si>
  <si>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</si>
  <si>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</si>
  <si>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</si>
  <si>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</si>
  <si>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</si>
  <si>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</si>
  <si>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</si>
  <si>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</si>
  <si>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</si>
  <si>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</si>
  <si>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</si>
  <si>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</si>
  <si>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</si>
  <si>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</si>
  <si>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</si>
  <si>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</si>
  <si>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</si>
  <si>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</si>
  <si>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</si>
  <si>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</si>
  <si>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</si>
  <si>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</si>
  <si>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</si>
  <si>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</si>
  <si>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</si>
  <si>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</si>
  <si>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</si>
  <si>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</si>
  <si>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</si>
  <si>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</si>
  <si>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</si>
  <si>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</si>
  <si>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</si>
  <si>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</si>
  <si>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</si>
  <si>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</si>
  <si>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</si>
  <si>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</si>
  <si>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</si>
  <si>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</si>
  <si>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</si>
  <si>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</si>
  <si>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</si>
  <si>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</si>
  <si>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</si>
  <si>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</si>
  <si>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</si>
  <si>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</si>
  <si>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</si>
  <si>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</si>
  <si>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</si>
  <si>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</si>
  <si>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</si>
  <si>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</si>
  <si>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</si>
  <si>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</si>
  <si>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</si>
  <si>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</si>
  <si>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</si>
  <si>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</si>
  <si>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</si>
  <si>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</si>
  <si>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</si>
  <si>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</si>
  <si>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</si>
  <si>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</si>
  <si>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</si>
  <si>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</si>
  <si>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</si>
  <si>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</si>
  <si>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</si>
  <si>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</si>
  <si>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</si>
  <si>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</si>
  <si>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</si>
  <si>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</si>
  <si>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</si>
  <si>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</si>
  <si>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</si>
  <si>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</si>
  <si>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</si>
  <si>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</si>
  <si>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</si>
  <si>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</si>
  <si>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</si>
  <si>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</si>
  <si>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</si>
  <si>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</si>
  <si>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</si>
  <si>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</si>
  <si>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</si>
  <si>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</si>
  <si>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</si>
  <si>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</si>
  <si>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</si>
  <si>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</si>
  <si>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</si>
  <si>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</si>
  <si>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</si>
  <si>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</si>
  <si>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</si>
  <si>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</si>
  <si>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</si>
  <si>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</si>
  <si>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</si>
  <si>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</si>
  <si>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</si>
  <si>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</si>
  <si>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</si>
  <si>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</si>
  <si>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</si>
  <si>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</si>
  <si>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</si>
  <si>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</si>
  <si>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</si>
  <si>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</si>
  <si>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</si>
  <si>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</si>
  <si>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</si>
  <si>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</si>
  <si>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</si>
  <si>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</si>
  <si>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</si>
  <si>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</si>
  <si>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</si>
  <si>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</si>
  <si>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</si>
  <si>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</si>
  <si>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</si>
  <si>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</si>
  <si>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</si>
  <si>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</si>
  <si>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</si>
  <si>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</si>
  <si>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</si>
  <si>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</si>
  <si>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</si>
  <si>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</si>
  <si>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</si>
  <si>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</si>
  <si>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</si>
  <si>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</si>
  <si>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</si>
  <si>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</si>
  <si>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</si>
  <si>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</si>
  <si>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</si>
  <si>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</si>
  <si>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</si>
  <si>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</si>
  <si>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</si>
  <si>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</si>
  <si>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</si>
  <si>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</si>
  <si>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</si>
  <si>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</si>
  <si>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</si>
  <si>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</si>
  <si>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</si>
  <si>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</si>
  <si>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</si>
  <si>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</si>
  <si>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</si>
  <si>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</si>
  <si>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</si>
  <si>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</si>
  <si>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</si>
  <si>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</si>
  <si>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</si>
  <si>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</si>
  <si>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</si>
  <si>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</si>
  <si>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</si>
  <si>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</si>
  <si>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</si>
  <si>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</si>
  <si>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</si>
  <si>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</si>
  <si>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</si>
  <si>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</si>
  <si>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</si>
  <si>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</si>
  <si>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</si>
  <si>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</si>
  <si>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</si>
  <si>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</si>
  <si>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</si>
  <si>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</si>
  <si>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</si>
  <si>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</si>
  <si>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</si>
  <si>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</si>
  <si>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</si>
  <si>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</si>
  <si>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</si>
  <si>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</si>
  <si>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</si>
  <si>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</si>
  <si>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</si>
  <si>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</si>
  <si>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</si>
  <si>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</si>
  <si>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</si>
  <si>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</si>
  <si>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</si>
  <si>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</si>
  <si>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</si>
  <si>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</si>
  <si>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</si>
  <si>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</si>
  <si>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</si>
  <si>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</si>
  <si>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</si>
  <si>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</si>
  <si>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</si>
  <si>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</si>
  <si>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</si>
  <si>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</si>
  <si>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</si>
  <si>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</si>
  <si>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</si>
  <si>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</si>
  <si>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</si>
  <si>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</si>
  <si>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</si>
  <si>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</si>
  <si>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</si>
  <si>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</si>
  <si>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</si>
  <si>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</si>
  <si>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</si>
  <si>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</si>
  <si>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</si>
  <si>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</si>
  <si>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</si>
  <si>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</si>
  <si>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</si>
  <si>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</si>
  <si>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</si>
  <si>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</si>
  <si>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</si>
  <si>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</si>
  <si>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</si>
  <si>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</si>
  <si>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</si>
  <si>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</si>
  <si>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</si>
  <si>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</si>
  <si>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</si>
  <si>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</si>
  <si>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</si>
  <si>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</si>
  <si>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</si>
  <si>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</si>
  <si>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</si>
  <si>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</si>
  <si>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</si>
  <si>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</si>
  <si>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</si>
  <si>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</si>
  <si>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</si>
  <si>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</si>
  <si>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</si>
  <si>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</si>
  <si>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</si>
  <si>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</si>
  <si>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</si>
  <si>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</si>
  <si>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</si>
  <si>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</si>
  <si>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</si>
  <si>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</si>
  <si>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</si>
  <si>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</si>
  <si>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</si>
  <si>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</si>
  <si>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</si>
  <si>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</si>
  <si>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</si>
  <si>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</si>
  <si>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</si>
  <si>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</si>
  <si>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</si>
  <si>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</si>
  <si>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</si>
  <si>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</si>
  <si>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</si>
  <si>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</si>
  <si>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</si>
  <si>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</si>
  <si>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</si>
  <si>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</si>
  <si>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</si>
  <si>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</si>
  <si>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</si>
  <si>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</si>
  <si>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</si>
  <si>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</si>
  <si>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</si>
  <si>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</si>
  <si>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</si>
  <si>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</si>
  <si>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</si>
  <si>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</si>
  <si>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</si>
  <si>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</si>
  <si>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</si>
  <si>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</si>
  <si>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</si>
  <si>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</si>
  <si>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</si>
  <si>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</si>
  <si>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</si>
  <si>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</si>
  <si>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</si>
  <si>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</si>
  <si>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</si>
  <si>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</si>
  <si>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</si>
  <si>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</si>
  <si>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</si>
  <si>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</si>
  <si>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</si>
  <si>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</si>
  <si>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</si>
  <si>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</si>
  <si>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</si>
  <si>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</si>
  <si>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</si>
  <si>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</si>
  <si>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</si>
  <si>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</si>
  <si>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</si>
  <si>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</si>
  <si>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</si>
  <si>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</si>
  <si>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</si>
  <si>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</si>
  <si>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</si>
  <si>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</si>
  <si>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</si>
  <si>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</si>
  <si>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</si>
  <si>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</si>
  <si>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</si>
  <si>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</si>
  <si>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</si>
  <si>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</si>
  <si>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</si>
  <si>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</si>
  <si>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</si>
  <si>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</si>
  <si>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</si>
  <si>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</si>
  <si>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</si>
  <si>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</si>
  <si>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</si>
  <si>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</si>
  <si>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</si>
  <si>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</si>
  <si>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</si>
  <si>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</si>
  <si>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</si>
  <si>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</si>
  <si>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</si>
  <si>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</si>
  <si>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</si>
  <si>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</si>
  <si>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</si>
  <si>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</si>
  <si>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</si>
  <si>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</si>
  <si>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</si>
  <si>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</si>
  <si>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</si>
  <si>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</si>
  <si>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</si>
  <si>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</si>
  <si>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</si>
  <si>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</si>
  <si>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</si>
  <si>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</si>
  <si>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</si>
  <si>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</si>
  <si>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</si>
  <si>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</si>
  <si>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</si>
  <si>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</si>
  <si>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</si>
  <si>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</si>
  <si>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</si>
  <si>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</si>
  <si>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</si>
  <si>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</si>
  <si>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</si>
  <si>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</si>
  <si>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</si>
  <si>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</si>
  <si>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</si>
  <si>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</si>
  <si>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</si>
  <si>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</si>
  <si>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</si>
  <si>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</si>
  <si>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</si>
  <si>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</si>
  <si>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</si>
  <si>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</si>
  <si>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</si>
  <si>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</si>
  <si>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</si>
  <si>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</si>
  <si>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</si>
  <si>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</si>
  <si>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</si>
  <si>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</si>
  <si>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</si>
  <si>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</si>
  <si>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</si>
  <si>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</si>
  <si>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</si>
  <si>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</si>
  <si>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</si>
  <si>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</si>
  <si>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</si>
  <si>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</si>
  <si>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</si>
  <si>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</si>
  <si>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</si>
  <si>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</si>
  <si>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</si>
  <si>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</si>
  <si>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</si>
  <si>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</si>
  <si>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</si>
  <si>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</si>
  <si>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</si>
  <si>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</si>
  <si>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</si>
  <si>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</si>
  <si>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</si>
  <si>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</si>
  <si>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</si>
  <si>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</si>
  <si>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</si>
  <si>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</si>
  <si>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</si>
  <si>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</si>
  <si>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</si>
  <si>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</si>
  <si>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</si>
  <si>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</si>
  <si>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</si>
  <si>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</si>
  <si>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</si>
  <si>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</si>
  <si>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</si>
  <si>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</si>
  <si>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</si>
  <si>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</si>
  <si>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</si>
  <si>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</si>
  <si>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</si>
  <si>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</si>
  <si>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</si>
  <si>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</si>
  <si>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</si>
  <si>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</si>
  <si>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</si>
  <si>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</si>
  <si>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</si>
  <si>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</si>
  <si>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</si>
  <si>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</si>
  <si>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</si>
  <si>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</si>
  <si>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</si>
  <si>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</si>
  <si>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</si>
  <si>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</si>
  <si>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</si>
  <si>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</si>
  <si>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</si>
  <si>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</si>
  <si>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</si>
  <si>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</si>
  <si>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</si>
  <si>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</si>
  <si>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</si>
  <si>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</si>
  <si>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</si>
  <si>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</si>
  <si>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</si>
  <si>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</si>
  <si>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</si>
  <si>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</si>
  <si>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</si>
  <si>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</si>
  <si>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</si>
  <si>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</si>
  <si>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</si>
  <si>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</si>
  <si>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</si>
  <si>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</si>
  <si>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</si>
  <si>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</si>
  <si>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</si>
  <si>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</si>
  <si>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</si>
  <si>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</si>
  <si>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</si>
  <si>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</si>
  <si>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</si>
  <si>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</si>
  <si>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</si>
  <si>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</si>
  <si>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</si>
  <si>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</si>
  <si>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</si>
  <si>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</si>
  <si>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</si>
  <si>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</si>
  <si>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</si>
  <si>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</si>
  <si>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</si>
  <si>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</si>
  <si>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</si>
  <si>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</si>
  <si>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</si>
  <si>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</si>
  <si>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</si>
  <si>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</si>
  <si>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</si>
  <si>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</si>
  <si>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</si>
  <si>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</si>
  <si>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</si>
  <si>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</si>
  <si>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</si>
  <si>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</si>
  <si>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</si>
  <si>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</si>
  <si>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</si>
  <si>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</si>
  <si>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</si>
  <si>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</si>
  <si>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</si>
  <si>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</si>
  <si>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</si>
  <si>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</si>
  <si>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</si>
  <si>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</si>
  <si>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</si>
  <si>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</si>
  <si>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</si>
  <si>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</si>
  <si>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</si>
  <si>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</si>
  <si>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</si>
  <si>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</si>
  <si>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</si>
  <si>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</si>
  <si>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</si>
  <si>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</si>
  <si>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</si>
  <si>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</si>
  <si>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</si>
  <si>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</si>
  <si>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</si>
  <si>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</si>
  <si>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</si>
  <si>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</si>
  <si>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</si>
  <si>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</si>
  <si>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</si>
  <si>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</si>
  <si>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</si>
  <si>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</si>
  <si>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</si>
  <si>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</si>
  <si>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</si>
  <si>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</si>
  <si>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</si>
  <si>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</si>
  <si>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</si>
  <si>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</si>
  <si>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</si>
  <si>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</si>
  <si>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</si>
  <si>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</si>
  <si>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</si>
  <si>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</si>
  <si>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</si>
  <si>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</si>
  <si>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</si>
  <si>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</si>
  <si>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</si>
  <si>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</si>
  <si>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</si>
  <si>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</si>
  <si>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</si>
  <si>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</si>
  <si>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</si>
  <si>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</si>
  <si>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</si>
  <si>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</si>
  <si>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</si>
  <si>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</si>
  <si>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</si>
  <si>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</si>
  <si>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</si>
  <si>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</si>
  <si>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</si>
  <si>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</si>
  <si>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</si>
  <si>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</si>
  <si>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</si>
  <si>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</si>
  <si>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</si>
  <si>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</si>
  <si>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</si>
  <si>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</si>
  <si>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</si>
  <si>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</si>
  <si>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</si>
  <si>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</si>
  <si>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</si>
  <si>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</si>
  <si>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</si>
  <si>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</si>
  <si>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</si>
  <si>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</si>
  <si>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</si>
  <si>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</si>
  <si>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</si>
  <si>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</si>
  <si>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</si>
  <si>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</si>
  <si>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</si>
  <si>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</si>
  <si>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</si>
  <si>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</si>
  <si>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</si>
  <si>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</si>
  <si>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</si>
  <si>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</si>
  <si>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</si>
  <si>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</si>
  <si>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</si>
  <si>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</si>
  <si>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</si>
  <si>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</si>
  <si>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</si>
  <si>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</si>
  <si>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</si>
  <si>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</si>
  <si>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</si>
  <si>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</si>
  <si>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</si>
  <si>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</si>
  <si>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</si>
  <si>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</si>
  <si>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</si>
  <si>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</si>
  <si>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</si>
  <si>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</si>
  <si>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</si>
  <si>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</si>
  <si>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</si>
  <si>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</si>
  <si>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</si>
  <si>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</si>
  <si>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</si>
  <si>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</si>
  <si>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</si>
  <si>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</si>
  <si>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</si>
  <si>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</si>
  <si>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</si>
  <si>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</si>
  <si>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</si>
  <si>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</si>
  <si>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</si>
  <si>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</si>
  <si>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</si>
  <si>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</si>
  <si>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</si>
  <si>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</si>
  <si>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</si>
  <si>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</si>
  <si>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</si>
  <si>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</si>
  <si>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</si>
  <si>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</si>
  <si>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</si>
  <si>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</si>
  <si>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</si>
  <si>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</si>
  <si>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</si>
  <si>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</si>
  <si>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</si>
  <si>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</si>
  <si>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</si>
  <si>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</si>
  <si>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</si>
  <si>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</si>
  <si>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</si>
  <si>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</si>
  <si>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</si>
  <si>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</si>
  <si>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</si>
  <si>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</si>
  <si>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</si>
  <si>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</si>
  <si>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</si>
  <si>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</si>
  <si>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</si>
  <si>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</si>
  <si>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</si>
  <si>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</si>
  <si>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</si>
  <si>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</si>
  <si>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</si>
  <si>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</si>
  <si>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</si>
  <si>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</si>
  <si>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</si>
  <si>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</si>
  <si>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</si>
  <si>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</si>
  <si>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</si>
  <si>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</si>
  <si>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</si>
  <si>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</si>
  <si>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</si>
  <si>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</si>
  <si>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</si>
  <si>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</si>
  <si>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</si>
  <si>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</si>
  <si>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</si>
  <si>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</si>
  <si>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</si>
  <si>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</si>
  <si>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</si>
  <si>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</si>
  <si>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</si>
  <si>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</si>
  <si>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</si>
  <si>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</si>
  <si>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</si>
  <si>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</si>
  <si>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</si>
  <si>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</si>
  <si>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</si>
  <si>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</si>
  <si>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</si>
  <si>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</si>
  <si>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</si>
  <si>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</si>
  <si>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</si>
  <si>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</si>
  <si>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</si>
  <si>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</si>
  <si>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</si>
  <si>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</si>
  <si>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</si>
  <si>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</si>
  <si>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</si>
  <si>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</si>
  <si>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</si>
  <si>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</si>
  <si>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</si>
  <si>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</si>
  <si>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</si>
  <si>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</si>
  <si>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</si>
  <si>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</si>
  <si>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</si>
  <si>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</si>
  <si>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</si>
  <si>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</si>
  <si>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</si>
  <si>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</si>
  <si>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</si>
  <si>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</si>
  <si>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</si>
  <si>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</si>
  <si>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</si>
  <si>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</si>
  <si>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</si>
  <si>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</si>
  <si>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</si>
  <si>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</si>
  <si>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</si>
  <si>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</si>
  <si>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</si>
  <si>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</si>
  <si>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</si>
  <si>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</si>
  <si>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</si>
  <si>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</si>
  <si>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</si>
  <si>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</si>
  <si>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</si>
  <si>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</si>
  <si>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</si>
  <si>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</si>
  <si>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</si>
  <si>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</si>
  <si>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</si>
  <si>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</si>
  <si>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</si>
  <si>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</si>
  <si>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</si>
  <si>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</si>
  <si>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</si>
  <si>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</si>
  <si>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</si>
  <si>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</si>
  <si>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</si>
  <si>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</si>
  <si>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</si>
  <si>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</si>
  <si>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</si>
  <si>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</si>
  <si>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</si>
  <si>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</si>
  <si>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</si>
  <si>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</si>
  <si>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</si>
  <si>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</si>
  <si>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</si>
  <si>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</si>
  <si>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</si>
  <si>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</si>
  <si>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</si>
  <si>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</si>
  <si>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</si>
  <si>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</si>
  <si>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</si>
  <si>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</si>
  <si>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</si>
  <si>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</si>
  <si>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</si>
  <si>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</si>
  <si>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</si>
  <si>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</si>
  <si>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</si>
  <si>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</si>
  <si>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</si>
  <si>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</si>
  <si>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</si>
  <si>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</si>
  <si>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</si>
  <si>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</si>
  <si>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</si>
  <si>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</si>
  <si>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</si>
  <si>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</si>
  <si>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</si>
  <si>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</si>
  <si>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</si>
  <si>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</si>
  <si>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</si>
  <si>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</si>
  <si>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</si>
  <si>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</si>
  <si>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</si>
  <si>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</si>
  <si>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</si>
  <si>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</si>
  <si>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</si>
  <si>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</si>
  <si>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</si>
  <si>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</si>
  <si>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</si>
  <si>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</si>
  <si>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</si>
  <si>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</si>
  <si>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</si>
  <si>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</si>
  <si>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</si>
  <si>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</si>
  <si>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</si>
  <si>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</si>
  <si>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</si>
  <si>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</si>
  <si>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</si>
  <si>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</si>
  <si>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</si>
  <si>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</si>
  <si>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</si>
  <si>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</si>
  <si>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</si>
  <si>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</si>
  <si>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</si>
  <si>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</si>
  <si>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</si>
  <si>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</si>
  <si>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</si>
  <si>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</si>
  <si>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</si>
  <si>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</si>
  <si>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</si>
  <si>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</si>
  <si>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</si>
  <si>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</si>
  <si>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</si>
  <si>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</si>
  <si>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</si>
  <si>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</si>
  <si>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</si>
  <si>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</si>
  <si>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</si>
  <si>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</si>
  <si>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</si>
  <si>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</si>
  <si>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</si>
  <si>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</si>
  <si>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</si>
  <si>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</si>
  <si>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</si>
  <si>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</si>
  <si>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</si>
  <si>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</si>
  <si>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</si>
  <si>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</si>
  <si>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</si>
  <si>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</si>
  <si>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</si>
  <si>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</si>
  <si>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</si>
  <si>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</si>
  <si>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</si>
  <si>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</si>
  <si>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</si>
  <si>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</si>
  <si>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</si>
  <si>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</si>
  <si>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</si>
  <si>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</si>
  <si>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</si>
  <si>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</si>
  <si>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</si>
  <si>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</si>
  <si>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</si>
  <si>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</si>
  <si>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</si>
  <si>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</si>
  <si>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</si>
  <si>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</si>
  <si>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</si>
  <si>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</si>
  <si>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</si>
  <si>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</si>
  <si>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</si>
  <si>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</si>
  <si>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</si>
  <si>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</si>
  <si>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</si>
  <si>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</si>
  <si>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</si>
  <si>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</si>
  <si>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</si>
  <si>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</si>
  <si>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</si>
  <si>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</si>
  <si>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</si>
  <si>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</si>
  <si>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</si>
  <si>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</si>
  <si>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</si>
  <si>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</si>
  <si>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</si>
  <si>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</si>
  <si>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</si>
  <si>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</si>
  <si>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</si>
  <si>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</si>
  <si>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</si>
  <si>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</si>
  <si>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</si>
  <si>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</si>
  <si>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</si>
  <si>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</si>
  <si>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</si>
  <si>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</si>
  <si>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</si>
  <si>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</si>
  <si>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</si>
  <si>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</si>
  <si>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</si>
  <si>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</si>
  <si>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</si>
  <si>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</si>
  <si>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</si>
  <si>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</si>
  <si>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</si>
  <si>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</si>
  <si>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</si>
  <si>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</si>
  <si>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</si>
  <si>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</si>
  <si>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</si>
  <si>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</si>
  <si>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</si>
  <si>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</si>
  <si>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</si>
  <si>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</si>
  <si>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</si>
  <si>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</si>
  <si>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</si>
  <si>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</si>
  <si>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</si>
  <si>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</si>
  <si>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</si>
  <si>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</si>
  <si>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</si>
  <si>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</si>
  <si>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</si>
  <si>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</si>
  <si>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</si>
  <si>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</si>
  <si>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</si>
  <si>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</si>
  <si>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</si>
  <si>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</si>
  <si>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</si>
  <si>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</si>
  <si>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</si>
  <si>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</si>
  <si>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</si>
  <si>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</si>
  <si>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</si>
  <si>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</si>
  <si>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</si>
  <si>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</si>
  <si>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</si>
  <si>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</si>
  <si>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</si>
  <si>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</si>
  <si>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</si>
  <si>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</si>
  <si>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</si>
  <si>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</si>
  <si>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</si>
  <si>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</si>
  <si>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</si>
  <si>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</si>
  <si>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</si>
  <si>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</si>
  <si>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</si>
  <si>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</si>
  <si>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</si>
  <si>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</si>
  <si>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</si>
  <si>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</si>
  <si>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</si>
  <si>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</si>
  <si>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</si>
  <si>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</si>
  <si>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</si>
  <si>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</si>
  <si>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</si>
  <si>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</si>
  <si>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</si>
  <si>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</si>
  <si>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</si>
  <si>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</si>
  <si>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</si>
  <si>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</si>
  <si>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</si>
  <si>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</si>
  <si>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</si>
  <si>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</si>
  <si>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</si>
  <si>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</si>
  <si>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</si>
  <si>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</si>
  <si>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</si>
  <si>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</si>
  <si>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</si>
  <si>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</si>
  <si>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</si>
  <si>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</si>
  <si>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</si>
  <si>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</si>
  <si>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</si>
  <si>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</si>
  <si>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</si>
  <si>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</si>
  <si>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</si>
  <si>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</si>
  <si>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</si>
  <si>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</si>
  <si>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</si>
  <si>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</si>
  <si>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</si>
  <si>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</si>
  <si>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</si>
  <si>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</si>
  <si>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</si>
  <si>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</si>
  <si>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</si>
  <si>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</si>
  <si>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</si>
  <si>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</si>
  <si>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</si>
  <si>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</si>
  <si>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</si>
  <si>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</si>
  <si>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</si>
  <si>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</si>
  <si>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</si>
  <si>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</si>
  <si>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</si>
  <si>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</si>
  <si>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</si>
  <si>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</si>
  <si>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</si>
  <si>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</si>
  <si>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</si>
  <si>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</si>
  <si>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</si>
  <si>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</si>
  <si>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</si>
  <si>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</si>
  <si>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</si>
  <si>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</si>
  <si>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</si>
  <si>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</si>
  <si>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</si>
  <si>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</si>
  <si>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</si>
  <si>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</si>
  <si>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</si>
  <si>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</si>
  <si>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</si>
  <si>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</si>
  <si>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</si>
  <si>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</si>
  <si>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</si>
  <si>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</si>
  <si>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</si>
  <si>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</si>
  <si>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</si>
  <si>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</si>
  <si>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</si>
  <si>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</si>
  <si>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</si>
  <si>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</si>
  <si>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</si>
  <si>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</si>
  <si>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</si>
  <si>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</si>
  <si>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</si>
  <si>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</si>
  <si>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</si>
  <si>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</si>
  <si>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</si>
  <si>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</si>
  <si>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</si>
  <si>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</si>
  <si>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</si>
  <si>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</si>
  <si>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</si>
  <si>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</si>
  <si>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</si>
  <si>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</si>
  <si>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</si>
  <si>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</si>
  <si>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</si>
  <si>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</si>
  <si>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</si>
  <si>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</si>
  <si>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</si>
  <si>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</si>
  <si>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</si>
  <si>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</si>
  <si>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</si>
  <si>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</si>
  <si>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</si>
  <si>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</si>
  <si>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</si>
  <si>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</si>
  <si>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</si>
  <si>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</si>
  <si>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</si>
  <si>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</si>
  <si>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</si>
  <si>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</si>
  <si>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</si>
  <si>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</si>
  <si>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</si>
  <si>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</si>
  <si>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</si>
  <si>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</si>
  <si>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</si>
  <si>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</si>
  <si>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</si>
  <si>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</si>
  <si>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</si>
  <si>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</si>
  <si>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</si>
  <si>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</si>
  <si>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</si>
  <si>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</si>
  <si>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</si>
  <si>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</si>
  <si>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</si>
  <si>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</si>
  <si>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</si>
  <si>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</si>
  <si>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</si>
  <si>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</si>
  <si>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</si>
  <si>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</si>
  <si>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</si>
  <si>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</si>
  <si>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</si>
  <si>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</si>
  <si>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</si>
  <si>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</si>
  <si>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</si>
  <si>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</si>
  <si>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</si>
  <si>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</si>
  <si>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</si>
  <si>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</si>
  <si>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</si>
  <si>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</si>
  <si>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</si>
  <si>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</si>
  <si>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</si>
  <si>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</si>
  <si>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</si>
  <si>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</si>
  <si>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</si>
  <si>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</si>
  <si>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</si>
  <si>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</si>
  <si>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</si>
  <si>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</si>
  <si>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</si>
  <si>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</si>
  <si>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</si>
  <si>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</si>
  <si>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</si>
  <si>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</si>
  <si>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</si>
  <si>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</si>
  <si>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</si>
  <si>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</si>
  <si>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</si>
  <si>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</si>
  <si>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</si>
  <si>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</si>
  <si>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</si>
  <si>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</si>
  <si>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</si>
  <si>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</si>
  <si>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</si>
  <si>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</si>
  <si>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</si>
  <si>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</si>
  <si>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</si>
  <si>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</si>
  <si>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</si>
  <si>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</si>
  <si>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</si>
  <si>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</si>
  <si>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</si>
  <si>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</si>
  <si>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</si>
  <si>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</si>
  <si>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</si>
  <si>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</si>
  <si>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</si>
  <si>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</si>
  <si>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</si>
  <si>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</si>
  <si>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</si>
  <si>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</si>
  <si>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</si>
  <si>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</si>
  <si>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</si>
  <si>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</si>
  <si>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</si>
  <si>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</si>
  <si>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</si>
  <si>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</si>
  <si>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</si>
  <si>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</si>
  <si>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</si>
  <si>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</si>
  <si>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</si>
  <si>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</si>
  <si>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</si>
  <si>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</si>
  <si>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</si>
  <si>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</si>
  <si>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</si>
  <si>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</si>
  <si>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</si>
  <si>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</si>
  <si>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</si>
  <si>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</si>
  <si>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</si>
  <si>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</si>
  <si>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</si>
  <si>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</si>
  <si>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</si>
  <si>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</si>
  <si>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</si>
  <si>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</si>
  <si>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</si>
  <si>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</si>
  <si>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</si>
  <si>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</si>
  <si>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</si>
  <si>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</si>
  <si>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</si>
  <si>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</si>
  <si>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</si>
  <si>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</si>
  <si>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</si>
  <si>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</si>
  <si>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</si>
  <si>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</si>
  <si>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</si>
  <si>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</si>
  <si>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</si>
  <si>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</si>
  <si>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</si>
  <si>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</si>
  <si>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</si>
  <si>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</si>
  <si>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</si>
  <si>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</si>
  <si>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</si>
  <si>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</si>
  <si>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</si>
  <si>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</si>
  <si>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</si>
  <si>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</si>
  <si>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</si>
  <si>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</si>
  <si>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</si>
  <si>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</si>
  <si>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</si>
  <si>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</si>
  <si>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</si>
  <si>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</si>
  <si>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</si>
  <si>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</si>
  <si>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</si>
  <si>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</si>
  <si>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</si>
  <si>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</si>
  <si>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</si>
  <si>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</si>
  <si>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</si>
  <si>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</si>
  <si>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</si>
  <si>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</si>
  <si>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</si>
  <si>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</si>
  <si>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</si>
  <si>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</si>
  <si>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</si>
  <si>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</si>
  <si>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</si>
  <si>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</si>
  <si>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</si>
  <si>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</si>
  <si>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</si>
  <si>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</si>
  <si>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</si>
  <si>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</si>
  <si>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</si>
  <si>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</si>
  <si>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</si>
  <si>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</si>
  <si>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</si>
  <si>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</si>
  <si>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</si>
  <si>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</si>
  <si>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</si>
  <si>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</si>
  <si>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</si>
  <si>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</si>
  <si>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</si>
  <si>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</si>
  <si>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</si>
  <si>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</si>
  <si>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</si>
  <si>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</si>
  <si>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</si>
  <si>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</si>
  <si>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</si>
  <si>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</si>
  <si>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</si>
  <si>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</si>
  <si>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</si>
  <si>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</si>
  <si>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</si>
  <si>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</si>
  <si>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</si>
  <si>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</si>
  <si>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</si>
  <si>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</si>
  <si>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</si>
  <si>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</si>
  <si>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</si>
  <si>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</si>
  <si>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</si>
  <si>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</si>
  <si>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</si>
  <si>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</si>
  <si>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</si>
  <si>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</si>
  <si>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</si>
  <si>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</si>
  <si>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</si>
  <si>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</si>
  <si>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</si>
  <si>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</si>
  <si>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</si>
  <si>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</si>
  <si>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</si>
  <si>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</si>
  <si>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</si>
  <si>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</si>
  <si>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</si>
  <si>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</si>
  <si>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</si>
  <si>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</si>
  <si>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</si>
  <si>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</si>
  <si>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</si>
  <si>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</si>
  <si>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</si>
  <si>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</si>
  <si>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</si>
  <si>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</si>
  <si>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</si>
  <si>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</si>
  <si>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</si>
  <si>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</si>
  <si>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</si>
  <si>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</si>
  <si>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</si>
  <si>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</si>
  <si>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</si>
  <si>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</si>
  <si>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</si>
  <si>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</si>
  <si>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</si>
  <si>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</si>
  <si>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</si>
  <si>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</si>
  <si>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</si>
  <si>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</si>
  <si>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</si>
  <si>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</si>
  <si>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</si>
  <si>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</si>
  <si>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</si>
  <si>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</si>
  <si>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</si>
  <si>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</si>
  <si>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</si>
  <si>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</si>
  <si>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</si>
  <si>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</si>
  <si>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</si>
  <si>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</si>
  <si>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</si>
  <si>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</si>
  <si>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</si>
  <si>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</si>
  <si>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</si>
  <si>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</si>
  <si>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</si>
  <si>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</si>
  <si>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</si>
  <si>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</si>
  <si>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</si>
  <si>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</si>
  <si>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</si>
  <si>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</si>
  <si>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</si>
  <si>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</si>
  <si>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</si>
  <si>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</si>
  <si>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</si>
  <si>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</si>
  <si>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</si>
  <si>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</si>
  <si>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</si>
  <si>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</si>
  <si>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</si>
  <si>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</si>
  <si>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</si>
  <si>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</si>
  <si>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</si>
  <si>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</si>
  <si>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</si>
  <si>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</si>
  <si>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</si>
  <si>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</si>
  <si>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</si>
  <si>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</si>
  <si>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</si>
  <si>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</si>
  <si>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</si>
  <si>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</si>
  <si>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</si>
  <si>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</si>
  <si>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</si>
  <si>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</si>
  <si>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</si>
  <si>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</si>
  <si>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</si>
  <si>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</si>
  <si>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</si>
  <si>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</si>
  <si>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</si>
  <si>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</si>
  <si>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</si>
  <si>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</si>
  <si>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</si>
  <si>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</si>
  <si>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</si>
  <si>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</si>
  <si>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</si>
  <si>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</si>
  <si>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</si>
  <si>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</si>
  <si>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</si>
  <si>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</si>
  <si>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</si>
  <si>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</si>
  <si>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</si>
  <si>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</si>
  <si>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</si>
  <si>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</si>
  <si>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</si>
  <si>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</si>
  <si>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</si>
  <si>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</si>
  <si>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</si>
  <si>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</si>
  <si>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</si>
  <si>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</si>
  <si>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</si>
  <si>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</si>
  <si>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</si>
  <si>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</si>
  <si>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</si>
  <si>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</si>
  <si>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</si>
  <si>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</si>
  <si>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</si>
  <si>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</si>
  <si>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</si>
  <si>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</si>
  <si>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</si>
  <si>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</si>
  <si>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</si>
  <si>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</si>
  <si>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</si>
  <si>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</si>
  <si>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</si>
  <si>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</si>
  <si>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</si>
  <si>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</si>
  <si>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</si>
  <si>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</si>
  <si>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</si>
  <si>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</si>
  <si>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</si>
  <si>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</si>
  <si>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</si>
  <si>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</si>
  <si>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</si>
  <si>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</si>
  <si>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</si>
  <si>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</si>
  <si>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</si>
  <si>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</si>
  <si>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</si>
  <si>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</si>
  <si>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</si>
  <si>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</si>
  <si>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</si>
  <si>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</si>
  <si>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</si>
  <si>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</si>
  <si>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</si>
  <si>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</si>
  <si>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</si>
  <si>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</si>
  <si>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</si>
  <si>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</si>
  <si>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</si>
  <si>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</si>
  <si>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</si>
  <si>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</si>
  <si>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</si>
  <si>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</si>
  <si>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</si>
  <si>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</si>
  <si>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</si>
  <si>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</si>
  <si>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</si>
  <si>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</si>
  <si>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</si>
  <si>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</si>
  <si>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</si>
  <si>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</si>
  <si>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</si>
  <si>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</si>
  <si>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</si>
  <si>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</si>
  <si>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</si>
  <si>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</si>
  <si>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</si>
  <si>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</si>
  <si>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</si>
  <si>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</si>
  <si>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</si>
  <si>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</si>
  <si>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</si>
  <si>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</si>
  <si>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</si>
  <si>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</si>
  <si>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</si>
  <si>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</si>
  <si>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</si>
  <si>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</si>
  <si>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</si>
  <si>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</si>
  <si>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</si>
  <si>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</si>
  <si>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</si>
  <si>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</si>
  <si>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</si>
  <si>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</si>
  <si>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</si>
  <si>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</si>
  <si>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</si>
  <si>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</si>
  <si>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</si>
  <si>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</si>
  <si>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</si>
  <si>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</si>
  <si>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</si>
  <si>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</si>
  <si>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</si>
  <si>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</si>
  <si>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</si>
  <si>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</si>
  <si>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</si>
  <si>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</si>
  <si>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</si>
  <si>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</si>
  <si>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</si>
  <si>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</si>
  <si>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</si>
  <si>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</si>
  <si>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</si>
  <si>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</si>
  <si>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</si>
  <si>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</si>
  <si>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</si>
  <si>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</si>
  <si>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</si>
  <si>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</si>
  <si>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</si>
  <si>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</si>
  <si>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</si>
  <si>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</si>
  <si>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</si>
  <si>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</si>
  <si>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</si>
  <si>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</si>
  <si>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</si>
  <si>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</si>
  <si>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</si>
  <si>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</si>
  <si>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</si>
  <si>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</si>
  <si>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</si>
  <si>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</si>
  <si>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</si>
  <si>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</si>
  <si>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</si>
  <si>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</si>
  <si>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</si>
  <si>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</si>
  <si>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</si>
  <si>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</si>
  <si>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</si>
  <si>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</si>
  <si>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</si>
  <si>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</si>
  <si>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</si>
  <si>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</si>
  <si>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</si>
  <si>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</si>
  <si>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</si>
  <si>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</si>
  <si>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</si>
  <si>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</si>
  <si>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</si>
  <si>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</si>
  <si>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</si>
  <si>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</si>
  <si>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</si>
  <si>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</si>
  <si>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</si>
  <si>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</si>
  <si>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</si>
  <si>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</si>
  <si>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</si>
  <si>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</si>
  <si>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</si>
  <si>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</si>
  <si>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</si>
  <si>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</si>
  <si>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</si>
  <si>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</si>
  <si>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</si>
  <si>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</si>
  <si>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</si>
  <si>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</si>
  <si>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</si>
  <si>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</si>
  <si>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</si>
  <si>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</si>
  <si>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</si>
  <si>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</si>
  <si>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</si>
  <si>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</si>
  <si>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</si>
  <si>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</si>
  <si>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</si>
  <si>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</si>
  <si>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</si>
  <si>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</si>
  <si>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</si>
  <si>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</si>
  <si>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</si>
  <si>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</si>
  <si>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</si>
  <si>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</si>
  <si>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</si>
  <si>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</si>
  <si>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</si>
  <si>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</si>
  <si>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</si>
  <si>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</si>
  <si>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</si>
  <si>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</si>
  <si>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</si>
  <si>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</si>
  <si>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</si>
  <si>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</si>
  <si>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</si>
  <si>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</si>
  <si>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</si>
  <si>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</si>
  <si>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</si>
  <si>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</si>
  <si>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</si>
  <si>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</si>
  <si>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</si>
  <si>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</si>
  <si>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</si>
  <si>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</si>
  <si>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</si>
  <si>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</si>
  <si>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</si>
  <si>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</si>
  <si>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</si>
  <si>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</si>
  <si>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</si>
  <si>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</si>
  <si>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</si>
  <si>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</si>
  <si>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</si>
  <si>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</si>
  <si>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</si>
  <si>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</si>
  <si>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</si>
  <si>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</si>
  <si>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</si>
  <si>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</si>
  <si>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</si>
  <si>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</si>
  <si>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</si>
  <si>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</si>
  <si>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</si>
  <si>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</si>
  <si>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</si>
  <si>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</si>
  <si>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</si>
  <si>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</si>
  <si>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</si>
  <si>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</si>
  <si>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</si>
  <si>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</si>
  <si>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</si>
  <si>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</si>
  <si>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</si>
  <si>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</si>
  <si>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</si>
  <si>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</si>
  <si>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</si>
  <si>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</si>
  <si>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</si>
  <si>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</si>
  <si>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</si>
  <si>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</si>
  <si>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</si>
  <si>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</si>
  <si>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</si>
  <si>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</si>
  <si>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</si>
  <si>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</si>
  <si>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</si>
  <si>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</si>
  <si>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</si>
  <si>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</si>
  <si>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</si>
  <si>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</si>
  <si>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</si>
  <si>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</si>
  <si>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</si>
  <si>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</si>
  <si>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</si>
  <si>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</si>
  <si>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</si>
  <si>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</si>
  <si>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</si>
  <si>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</si>
  <si>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</si>
  <si>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</si>
  <si>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</si>
  <si>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</si>
  <si>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</si>
  <si>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</si>
  <si>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</si>
  <si>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</si>
  <si>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</si>
  <si>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</si>
  <si>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</si>
  <si>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</si>
  <si>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</si>
  <si>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</si>
  <si>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</si>
  <si>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</si>
  <si>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</si>
  <si>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</si>
  <si>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</si>
  <si>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</si>
  <si>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</si>
  <si>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</si>
  <si>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</si>
  <si>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</si>
  <si>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</si>
  <si>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</si>
  <si>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</si>
  <si>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</si>
  <si>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</si>
  <si>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</si>
  <si>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</si>
  <si>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</si>
  <si>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</si>
  <si>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</si>
  <si>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</si>
  <si>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</si>
  <si>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</si>
  <si>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</si>
  <si>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</si>
  <si>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</si>
  <si>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</si>
  <si>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</si>
  <si>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</si>
  <si>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</si>
  <si>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</si>
  <si>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</si>
  <si>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</si>
  <si>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</si>
  <si>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</si>
  <si>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</si>
  <si>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</si>
  <si>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</si>
  <si>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</si>
  <si>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</si>
  <si>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</si>
  <si>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</si>
  <si>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</si>
  <si>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</si>
  <si>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</si>
  <si>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</si>
  <si>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</si>
  <si>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</si>
  <si>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</si>
  <si>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</si>
  <si>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</si>
  <si>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</si>
  <si>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</si>
  <si>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</si>
  <si>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</si>
  <si>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</si>
  <si>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</si>
  <si>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</si>
  <si>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</si>
  <si>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</si>
  <si>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</si>
  <si>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</si>
  <si>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</si>
  <si>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</si>
  <si>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</si>
  <si>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</si>
  <si>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</si>
  <si>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</si>
  <si>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</si>
  <si>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</si>
  <si>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</si>
  <si>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</si>
  <si>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</si>
  <si>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</si>
  <si>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</si>
  <si>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</si>
  <si>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</si>
  <si>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</si>
  <si>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</si>
  <si>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</si>
  <si>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</si>
  <si>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</si>
  <si>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</si>
  <si>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</si>
  <si>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</si>
  <si>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</si>
  <si>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</si>
  <si>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</si>
  <si>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</si>
  <si>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</si>
  <si>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</si>
  <si>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</si>
  <si>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</si>
  <si>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</si>
  <si>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</si>
  <si>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</si>
  <si>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</si>
  <si>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</si>
  <si>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</si>
  <si>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</si>
  <si>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</si>
  <si>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</si>
  <si>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</si>
  <si>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</si>
  <si>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</si>
  <si>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</si>
  <si>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</si>
  <si>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</si>
  <si>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</si>
  <si>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</si>
  <si>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</si>
  <si>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</si>
  <si>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</si>
  <si>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</si>
  <si>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</si>
  <si>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</si>
  <si>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</si>
  <si>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</si>
  <si>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</si>
  <si>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</si>
  <si>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</si>
  <si>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</si>
  <si>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</si>
  <si>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</si>
  <si>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</si>
  <si>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</si>
  <si>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</si>
  <si>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</si>
  <si>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</si>
  <si>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</si>
  <si>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</si>
  <si>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</si>
  <si>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</si>
  <si>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</si>
  <si>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</si>
  <si>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</si>
  <si>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</si>
  <si>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</si>
  <si>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</si>
  <si>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</si>
  <si>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</si>
  <si>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</si>
  <si>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</si>
  <si>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</si>
  <si>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</si>
  <si>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</si>
  <si>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</si>
  <si>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</si>
  <si>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</si>
  <si>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</si>
  <si>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</si>
  <si>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</si>
  <si>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</si>
  <si>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</si>
  <si>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</si>
  <si>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</si>
  <si>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</si>
  <si>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</si>
  <si>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</si>
  <si>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</si>
  <si>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</si>
  <si>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</si>
  <si>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</si>
  <si>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</si>
  <si>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</si>
  <si>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</si>
  <si>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</si>
  <si>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</si>
  <si>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</si>
  <si>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</si>
  <si>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</si>
  <si>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</si>
  <si>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</si>
  <si>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</si>
  <si>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</si>
  <si>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</si>
  <si>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</si>
  <si>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</si>
  <si>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</si>
  <si>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</si>
  <si>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</si>
  <si>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</si>
  <si>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</si>
  <si>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</si>
  <si>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</si>
  <si>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</si>
  <si>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</si>
  <si>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</si>
  <si>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</si>
  <si>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</si>
  <si>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</si>
  <si>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</si>
  <si>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</si>
  <si>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</si>
  <si>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</si>
  <si>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</si>
  <si>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</si>
  <si>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</si>
  <si>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</si>
  <si>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</si>
  <si>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</si>
  <si>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</si>
  <si>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</si>
  <si>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</si>
  <si>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</si>
  <si>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</si>
  <si>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</si>
  <si>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</si>
  <si>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</si>
  <si>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</si>
  <si>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</si>
  <si>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</si>
  <si>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</si>
  <si>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</si>
  <si>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</si>
  <si>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</si>
  <si>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</si>
  <si>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</si>
  <si>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</si>
  <si>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</si>
  <si>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</si>
  <si>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</si>
  <si>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</si>
  <si>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</si>
  <si>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</si>
  <si>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</si>
  <si>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</si>
  <si>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</si>
  <si>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</si>
  <si>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</si>
  <si>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</si>
  <si>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</si>
  <si>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</si>
  <si>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</si>
  <si>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</si>
  <si>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</si>
  <si>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</si>
  <si>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</si>
  <si>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</si>
  <si>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</si>
  <si>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</si>
  <si>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</si>
  <si>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</si>
  <si>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</si>
  <si>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</si>
  <si>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</si>
  <si>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</si>
  <si>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</si>
  <si>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</si>
  <si>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</si>
  <si>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</si>
  <si>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</si>
  <si>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</si>
  <si>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</si>
  <si>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</si>
  <si>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</si>
  <si>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</si>
  <si>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</si>
  <si>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</si>
  <si>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</si>
  <si>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</si>
  <si>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</si>
  <si>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</si>
  <si>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</si>
  <si>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</si>
  <si>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</si>
  <si>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</si>
  <si>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</si>
  <si>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</si>
  <si>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</si>
  <si>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</si>
  <si>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</si>
  <si>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</si>
  <si>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</si>
  <si>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</si>
  <si>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</si>
  <si>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</si>
  <si>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</si>
  <si>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</si>
  <si>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</si>
  <si>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</si>
  <si>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</si>
  <si>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</si>
  <si>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</si>
  <si>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</si>
  <si>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</si>
  <si>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</si>
  <si>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</si>
  <si>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</si>
  <si>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</si>
  <si>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</si>
  <si>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</si>
  <si>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</si>
  <si>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</si>
  <si>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</si>
  <si>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</si>
  <si>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</si>
  <si>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</si>
  <si>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</si>
  <si>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</si>
  <si>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</si>
  <si>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</si>
  <si>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</si>
  <si>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</si>
  <si>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</si>
  <si>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</si>
  <si>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</si>
  <si>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</si>
  <si>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</si>
  <si>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</si>
  <si>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</si>
  <si>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</si>
  <si>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</si>
  <si>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</si>
  <si>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</si>
  <si>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</si>
  <si>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</si>
  <si>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</si>
  <si>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</si>
  <si>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</si>
  <si>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</si>
  <si>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</si>
  <si>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</si>
  <si>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</si>
  <si>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</si>
  <si>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</si>
  <si>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</si>
  <si>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</si>
  <si>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</si>
  <si>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</si>
  <si>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</si>
  <si>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</si>
  <si>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</si>
  <si>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</si>
  <si>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</si>
  <si>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</si>
  <si>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</si>
  <si>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</si>
  <si>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</si>
  <si>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</si>
  <si>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</si>
  <si>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</si>
  <si>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</si>
  <si>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</si>
  <si>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</si>
  <si>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</si>
  <si>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</si>
  <si>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</si>
  <si>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</si>
  <si>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</si>
  <si>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</si>
  <si>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</si>
  <si>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</si>
  <si>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</si>
  <si>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</si>
  <si>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</si>
  <si>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</si>
  <si>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</si>
  <si>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</si>
  <si>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</si>
  <si>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</si>
  <si>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</si>
  <si>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</si>
  <si>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</si>
  <si>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</si>
  <si>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</si>
  <si>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</si>
  <si>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</si>
  <si>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</si>
  <si>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</si>
  <si>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</si>
  <si>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</si>
  <si>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</si>
  <si>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</si>
  <si>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</si>
  <si>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</si>
  <si>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</si>
  <si>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</si>
  <si>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</si>
  <si>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</si>
  <si>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</si>
  <si>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</si>
  <si>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</si>
  <si>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</si>
  <si>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</si>
  <si>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</si>
  <si>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</si>
  <si>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</si>
  <si>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</si>
  <si>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</si>
  <si>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</si>
  <si>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</si>
  <si>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</si>
  <si>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</si>
  <si>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</si>
  <si>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</si>
  <si>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</si>
  <si>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</si>
  <si>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</si>
  <si>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</si>
  <si>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</si>
  <si>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</si>
  <si>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</si>
  <si>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</si>
  <si>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</si>
  <si>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</si>
  <si>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</si>
  <si>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</si>
  <si>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</si>
  <si>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</si>
  <si>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</si>
  <si>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</si>
  <si>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</si>
  <si>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</si>
  <si>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</si>
  <si>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</si>
  <si>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</si>
  <si>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</si>
  <si>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</si>
  <si>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</si>
  <si>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</si>
  <si>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</si>
  <si>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</si>
  <si>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</si>
  <si>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</si>
  <si>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</si>
  <si>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</si>
  <si>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</si>
  <si>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</si>
  <si>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</si>
  <si>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</si>
  <si>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</si>
  <si>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</si>
  <si>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</si>
  <si>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</si>
  <si>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</si>
  <si>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</si>
  <si>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</si>
  <si>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</si>
  <si>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</si>
  <si>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</si>
  <si>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</si>
  <si>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</si>
  <si>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</si>
  <si>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</si>
  <si>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</si>
  <si>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</si>
  <si>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</si>
  <si>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</si>
  <si>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</si>
  <si>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</si>
  <si>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</si>
  <si>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</si>
  <si>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</si>
  <si>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</si>
  <si>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</si>
  <si>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</si>
  <si>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</si>
  <si>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</si>
  <si>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</si>
  <si>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</si>
  <si>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</si>
  <si>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</si>
  <si>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</si>
  <si>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</si>
  <si>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</si>
  <si>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</si>
  <si>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</si>
  <si>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</si>
  <si>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</si>
  <si>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</si>
  <si>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</si>
  <si>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</si>
  <si>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</si>
  <si>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</si>
  <si>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</si>
  <si>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</si>
  <si>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</si>
  <si>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</si>
  <si>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</si>
  <si>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</si>
  <si>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</si>
  <si>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</si>
  <si>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</si>
  <si>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</si>
  <si>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</si>
  <si>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</si>
  <si>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</si>
  <si>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</si>
  <si>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</si>
  <si>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</si>
  <si>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</si>
  <si>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</si>
  <si>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</si>
  <si>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</si>
  <si>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</si>
  <si>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</si>
  <si>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</si>
  <si>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</si>
  <si>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</si>
  <si>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</si>
  <si>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</si>
  <si>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</si>
  <si>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</si>
  <si>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</si>
  <si>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</si>
  <si>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</si>
  <si>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</si>
  <si>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</si>
  <si>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</si>
  <si>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</si>
  <si>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</si>
  <si>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</si>
  <si>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</si>
  <si>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</si>
  <si>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</si>
  <si>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</si>
  <si>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</si>
  <si>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</si>
  <si>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</si>
  <si>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</si>
  <si>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</si>
  <si>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</si>
  <si>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</si>
  <si>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</si>
  <si>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</si>
  <si>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</si>
  <si>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</si>
  <si>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</si>
  <si>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</si>
  <si>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</si>
  <si>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</si>
  <si>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</si>
  <si>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</si>
  <si>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</si>
  <si>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</si>
  <si>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</si>
  <si>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</si>
  <si>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</si>
  <si>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</si>
  <si>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</si>
  <si>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</si>
  <si>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</si>
  <si>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</si>
  <si>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</si>
  <si>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</si>
  <si>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</si>
  <si>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</si>
  <si>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</si>
  <si>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</si>
  <si>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</si>
  <si>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</si>
  <si>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</si>
  <si>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</si>
  <si>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</si>
  <si>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</si>
  <si>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</si>
  <si>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</si>
  <si>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</si>
  <si>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</si>
  <si>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</si>
  <si>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</si>
  <si>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</si>
  <si>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</si>
  <si>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</si>
  <si>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</si>
  <si>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</si>
  <si>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</si>
  <si>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</si>
  <si>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</si>
  <si>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</si>
  <si>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</si>
  <si>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</si>
  <si>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</si>
  <si>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</si>
  <si>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</si>
  <si>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</si>
  <si>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</si>
  <si>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</si>
  <si>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</si>
  <si>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</si>
  <si>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</si>
  <si>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</si>
  <si>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</si>
  <si>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</si>
  <si>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</si>
  <si>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</si>
  <si>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</si>
  <si>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</si>
  <si>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</si>
  <si>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</si>
  <si>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</si>
  <si>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</si>
  <si>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</si>
  <si>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</si>
  <si>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</si>
  <si>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</si>
  <si>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</si>
  <si>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</si>
  <si>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</si>
  <si>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</si>
  <si>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</si>
  <si>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</si>
  <si>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</si>
  <si>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</si>
  <si>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</si>
  <si>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</si>
  <si>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</si>
  <si>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</si>
  <si>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</si>
  <si>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</si>
  <si>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</si>
  <si>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</si>
  <si>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</si>
  <si>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</si>
  <si>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</si>
  <si>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</si>
  <si>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</si>
  <si>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</si>
  <si>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</si>
  <si>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</si>
  <si>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</si>
  <si>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</si>
  <si>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</si>
  <si>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</si>
  <si>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</si>
  <si>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</si>
  <si>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</si>
  <si>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</si>
  <si>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</si>
  <si>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</si>
  <si>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</si>
  <si>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</si>
  <si>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</si>
  <si>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</si>
  <si>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</si>
  <si>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</si>
  <si>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</si>
  <si>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</si>
  <si>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</si>
  <si>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</si>
  <si>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</si>
  <si>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</si>
  <si>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</si>
  <si>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</si>
  <si>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</si>
  <si>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</si>
  <si>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</si>
  <si>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</si>
  <si>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</si>
  <si>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</si>
  <si>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</si>
  <si>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</si>
  <si>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</si>
  <si>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</si>
  <si>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</si>
  <si>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</si>
  <si>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</si>
  <si>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</si>
  <si>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</si>
  <si>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</si>
  <si>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</si>
  <si>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</si>
  <si>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</si>
  <si>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</si>
  <si>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</si>
  <si>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</si>
  <si>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</si>
  <si>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</si>
  <si>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</si>
  <si>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</si>
  <si>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</si>
  <si>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</si>
  <si>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</si>
  <si>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</si>
  <si>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</si>
  <si>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</si>
  <si>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</si>
  <si>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</si>
  <si>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</si>
  <si>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</si>
  <si>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</si>
  <si>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</si>
  <si>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</si>
  <si>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</si>
  <si>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</si>
  <si>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</si>
  <si>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</si>
  <si>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</si>
  <si>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</si>
  <si>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</si>
  <si>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</si>
  <si>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</si>
  <si>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</si>
  <si>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</si>
  <si>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</si>
  <si>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</si>
  <si>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</si>
  <si>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</si>
  <si>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</si>
  <si>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</si>
  <si>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</si>
  <si>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</si>
  <si>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</si>
  <si>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</si>
  <si>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</si>
  <si>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</si>
  <si>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</si>
  <si>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</si>
  <si>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</si>
  <si>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</si>
  <si>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</si>
  <si>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</si>
  <si>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</si>
  <si>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</si>
  <si>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</si>
  <si>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</si>
  <si>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</si>
  <si>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</si>
  <si>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</si>
  <si>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</si>
  <si>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</si>
  <si>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</si>
  <si>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</si>
  <si>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</si>
  <si>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</si>
  <si>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</si>
  <si>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</si>
  <si>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</si>
  <si>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</si>
  <si>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</si>
  <si>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</si>
  <si>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</si>
  <si>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</si>
  <si>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</si>
  <si>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</si>
  <si>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</si>
  <si>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</si>
  <si>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</si>
  <si>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</si>
  <si>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</si>
  <si>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</si>
  <si>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</si>
  <si>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</si>
  <si>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</si>
  <si>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</si>
  <si>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</si>
  <si>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</si>
  <si>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</si>
  <si>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</si>
  <si>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</si>
  <si>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</si>
  <si>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</si>
  <si>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</si>
  <si>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</si>
  <si>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</si>
  <si>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</si>
  <si>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</si>
  <si>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</si>
  <si>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</si>
  <si>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</si>
  <si>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</si>
  <si>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</si>
  <si>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</si>
  <si>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</si>
  <si>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</si>
  <si>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</si>
  <si>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</si>
  <si>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</si>
  <si>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</si>
  <si>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</si>
  <si>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</si>
  <si>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</si>
  <si>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</si>
  <si>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</si>
  <si>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</si>
  <si>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</si>
  <si>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</si>
  <si>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</si>
  <si>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</si>
  <si>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</si>
  <si>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</si>
  <si>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</si>
  <si>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</si>
  <si>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</si>
  <si>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</si>
  <si>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</si>
  <si>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</si>
  <si>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</si>
  <si>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</si>
  <si>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</si>
  <si>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</si>
  <si>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</si>
  <si>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</si>
  <si>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</si>
  <si>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</si>
  <si>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</si>
  <si>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</si>
  <si>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</si>
  <si>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</si>
  <si>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</si>
  <si>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</si>
  <si>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</si>
  <si>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</si>
  <si>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</si>
  <si>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</si>
  <si>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</si>
  <si>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</si>
  <si>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</si>
  <si>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</si>
  <si>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</si>
  <si>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</si>
  <si>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</si>
  <si>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</si>
  <si>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</si>
  <si>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</si>
  <si>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</si>
  <si>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</si>
  <si>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</si>
  <si>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</si>
  <si>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</si>
  <si>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</si>
  <si>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</si>
  <si>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</si>
  <si>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</si>
  <si>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</si>
  <si>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</si>
  <si>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</si>
  <si>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</si>
  <si>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</si>
  <si>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</si>
  <si>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</si>
  <si>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</si>
  <si>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</si>
  <si>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</si>
  <si>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</si>
  <si>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</si>
  <si>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</si>
  <si>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</si>
  <si>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</si>
  <si>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</si>
  <si>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</si>
  <si>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</si>
  <si>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</si>
  <si>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</si>
  <si>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</si>
  <si>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</si>
  <si>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</si>
  <si>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</si>
  <si>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</si>
  <si>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</si>
  <si>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</si>
  <si>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</si>
  <si>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</si>
  <si>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</si>
  <si>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</si>
  <si>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</si>
  <si>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</si>
  <si>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</si>
  <si>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</si>
  <si>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</si>
  <si>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</si>
  <si>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</si>
  <si>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</si>
  <si>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</si>
  <si>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</si>
  <si>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</si>
  <si>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</si>
  <si>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</si>
  <si>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</si>
  <si>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</si>
  <si>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</si>
  <si>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</si>
  <si>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</si>
  <si>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</si>
  <si>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</si>
  <si>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</si>
  <si>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</si>
  <si>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</si>
  <si>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</si>
  <si>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</si>
  <si>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</si>
  <si>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</si>
  <si>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</si>
  <si>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</si>
  <si>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</si>
  <si>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</si>
  <si>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</si>
  <si>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</si>
  <si>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</si>
  <si>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</si>
  <si>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</si>
  <si>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</si>
  <si>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</si>
  <si>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</si>
  <si>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</si>
  <si>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</si>
  <si>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</si>
  <si>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</si>
  <si>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</si>
  <si>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</si>
  <si>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</si>
  <si>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</si>
  <si>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</si>
  <si>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</si>
  <si>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</si>
  <si>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</si>
  <si>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</si>
  <si>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</si>
  <si>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</si>
  <si>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</si>
  <si>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</si>
  <si>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</si>
  <si>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</si>
  <si>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</si>
  <si>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</si>
  <si>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</si>
  <si>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</si>
  <si>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</si>
  <si>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</si>
  <si>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</si>
  <si>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</si>
  <si>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</si>
  <si>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</si>
  <si>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</si>
  <si>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</si>
  <si>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</si>
  <si>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</si>
  <si>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</si>
  <si>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</si>
  <si>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</si>
  <si>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</si>
  <si>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</si>
  <si>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</si>
  <si>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</si>
  <si>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</si>
  <si>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</si>
  <si>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</si>
  <si>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</si>
  <si>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</si>
  <si>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</si>
  <si>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</si>
  <si>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</si>
  <si>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</si>
  <si>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</si>
  <si>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</si>
  <si>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</si>
  <si>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</si>
  <si>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</si>
  <si>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</si>
  <si>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</si>
  <si>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</si>
  <si>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</si>
  <si>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</si>
  <si>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</si>
  <si>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</si>
  <si>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</si>
  <si>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</si>
  <si>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</si>
  <si>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</si>
  <si>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</si>
  <si>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</si>
  <si>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</si>
  <si>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</si>
  <si>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</si>
  <si>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</si>
  <si>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</si>
  <si>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</si>
  <si>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</si>
  <si>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</si>
  <si>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</si>
  <si>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</si>
  <si>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</si>
  <si>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</si>
  <si>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</si>
  <si>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</si>
  <si>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</si>
  <si>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</si>
  <si>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</si>
  <si>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</si>
  <si>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</si>
  <si>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</si>
  <si>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</si>
  <si>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</si>
  <si>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</si>
  <si>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</si>
  <si>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</si>
  <si>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</si>
  <si>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</si>
  <si>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</si>
  <si>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</si>
  <si>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</si>
  <si>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</si>
  <si>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</si>
  <si>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</si>
  <si>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</si>
  <si>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</si>
  <si>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</si>
  <si>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</si>
  <si>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</si>
  <si>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</si>
  <si>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</si>
  <si>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</si>
  <si>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</si>
  <si>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</si>
  <si>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</si>
  <si>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</si>
  <si>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</si>
  <si>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</si>
  <si>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</si>
  <si>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</si>
  <si>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</si>
  <si>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</si>
  <si>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</si>
  <si>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</si>
  <si>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</si>
  <si>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</si>
  <si>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</si>
  <si>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</si>
  <si>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</si>
  <si>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</si>
  <si>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</si>
  <si>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</si>
  <si>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</si>
  <si>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</si>
  <si>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</si>
  <si>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</si>
  <si>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</si>
  <si>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</si>
  <si>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</si>
  <si>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</si>
  <si>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</si>
  <si>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</si>
  <si>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</si>
  <si>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</si>
  <si>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</si>
  <si>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</si>
  <si>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</si>
  <si>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</si>
  <si>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</si>
  <si>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</si>
  <si>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</si>
  <si>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</si>
  <si>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</si>
  <si>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</si>
  <si>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</si>
  <si>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</si>
  <si>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</si>
  <si>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</si>
  <si>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</si>
  <si>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</si>
  <si>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</si>
  <si>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</si>
  <si>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</si>
  <si>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</si>
  <si>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</si>
  <si>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</si>
  <si>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</si>
  <si>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</si>
  <si>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</si>
  <si>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</si>
  <si>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</si>
  <si>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</si>
  <si>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</si>
  <si>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</si>
  <si>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</si>
  <si>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</si>
  <si>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</si>
  <si>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</si>
  <si>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</si>
  <si>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</si>
  <si>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</si>
  <si>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</si>
  <si>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</si>
  <si>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</si>
  <si>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</si>
  <si>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</si>
  <si>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</si>
  <si>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</si>
  <si>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</si>
  <si>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</si>
  <si>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</si>
  <si>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</si>
  <si>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</si>
  <si>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</si>
  <si>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</si>
  <si>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</si>
  <si>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</si>
  <si>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</si>
  <si>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</si>
  <si>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</si>
  <si>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</si>
  <si>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</si>
  <si>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</si>
  <si>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</si>
  <si>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</si>
  <si>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</si>
  <si>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</si>
  <si>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</si>
  <si>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</si>
  <si>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</si>
  <si>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</si>
  <si>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</si>
  <si>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</si>
  <si>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</si>
  <si>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</si>
  <si>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</si>
  <si>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</si>
  <si>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</si>
  <si>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</si>
  <si>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</si>
  <si>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</si>
  <si>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</si>
  <si>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</si>
  <si>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</si>
  <si>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</si>
  <si>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</si>
  <si>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</si>
  <si>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</si>
  <si>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</si>
  <si>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</si>
  <si>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</si>
  <si>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</si>
  <si>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</si>
  <si>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</si>
  <si>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</si>
  <si>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</si>
  <si>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</si>
  <si>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</si>
  <si>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</si>
  <si>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</si>
  <si>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</si>
  <si>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</si>
  <si>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</si>
  <si>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</si>
  <si>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</si>
  <si>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</si>
  <si>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</si>
  <si>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</si>
  <si>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</si>
  <si>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</si>
  <si>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</si>
  <si>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</si>
  <si>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</si>
  <si>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</si>
  <si>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</si>
  <si>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</si>
  <si>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</si>
  <si>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</si>
  <si>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</si>
  <si>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</si>
  <si>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</si>
  <si>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</si>
  <si>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</si>
  <si>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</si>
  <si>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</si>
  <si>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</si>
  <si>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</si>
  <si>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</si>
  <si>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</si>
  <si>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</si>
  <si>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</si>
  <si>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</si>
  <si>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</si>
  <si>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</si>
  <si>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</si>
  <si>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</si>
  <si>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</si>
  <si>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</si>
  <si>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</si>
  <si>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</si>
  <si>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</si>
  <si>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</si>
  <si>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</si>
  <si>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</si>
  <si>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</si>
  <si>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</si>
  <si>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</si>
  <si>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</si>
  <si>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</si>
  <si>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</si>
  <si>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</si>
  <si>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</si>
  <si>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</si>
  <si>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</si>
  <si>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</si>
  <si>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</si>
  <si>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</si>
  <si>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</si>
  <si>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</si>
  <si>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</si>
  <si>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</si>
  <si>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</si>
  <si>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</si>
  <si>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</si>
  <si>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</si>
  <si>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</si>
  <si>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</si>
  <si>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</si>
  <si>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</si>
  <si>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</si>
  <si>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</si>
  <si>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</si>
  <si>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</si>
  <si>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</si>
  <si>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</si>
  <si>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</si>
  <si>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</si>
  <si>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</si>
  <si>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</si>
  <si>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</si>
  <si>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</si>
  <si>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</si>
  <si>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</si>
  <si>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</si>
  <si>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</si>
  <si>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</si>
  <si>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</si>
  <si>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</si>
  <si>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</si>
  <si>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</si>
  <si>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</si>
  <si>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</si>
  <si>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</si>
  <si>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</si>
  <si>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</si>
  <si>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</si>
  <si>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</si>
  <si>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</si>
  <si>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</si>
  <si>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</si>
  <si>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</si>
  <si>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</si>
  <si>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</si>
  <si>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</si>
  <si>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</si>
  <si>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</si>
  <si>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</si>
  <si>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</si>
  <si>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</si>
  <si>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</si>
  <si>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</si>
  <si>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</si>
  <si>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</si>
  <si>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</si>
  <si>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</si>
  <si>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</si>
  <si>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</si>
  <si>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</si>
  <si>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</si>
  <si>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</si>
  <si>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</si>
  <si>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</si>
  <si>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</si>
  <si>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</si>
  <si>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</si>
  <si>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</si>
  <si>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</si>
  <si>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</si>
  <si>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</si>
  <si>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</si>
  <si>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</si>
  <si>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</si>
  <si>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</si>
  <si>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</si>
  <si>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</si>
  <si>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</si>
  <si>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</si>
  <si>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</si>
  <si>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</si>
  <si>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</si>
  <si>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</si>
  <si>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</si>
  <si>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</si>
  <si>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</si>
  <si>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</si>
  <si>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</si>
  <si>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</si>
  <si>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</si>
  <si>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</si>
  <si>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</si>
  <si>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</si>
  <si>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</si>
  <si>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</si>
  <si>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</si>
  <si>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</si>
  <si>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</si>
  <si>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</si>
  <si>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</si>
  <si>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</si>
  <si>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</si>
  <si>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</si>
  <si>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</si>
  <si>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</si>
  <si>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</si>
  <si>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</si>
  <si>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</si>
  <si>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</si>
  <si>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</si>
  <si>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</si>
  <si>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</si>
  <si>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</si>
  <si>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</si>
  <si>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</si>
  <si>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</si>
  <si>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</si>
  <si>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</si>
  <si>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</si>
  <si>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</si>
  <si>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</si>
  <si>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</si>
  <si>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</si>
  <si>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</si>
  <si>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</si>
  <si>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</si>
  <si>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</si>
  <si>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</si>
  <si>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</si>
  <si>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</si>
  <si>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</si>
  <si>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</si>
  <si>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</si>
  <si>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</si>
  <si>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</si>
  <si>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</si>
  <si>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</si>
  <si>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</si>
  <si>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</si>
  <si>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</si>
  <si>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</si>
  <si>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</si>
  <si>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</si>
  <si>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</si>
  <si>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</si>
  <si>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</si>
  <si>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</si>
  <si>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</si>
  <si>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</si>
  <si>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</si>
  <si>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</si>
  <si>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</si>
  <si>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</si>
  <si>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</si>
  <si>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</si>
  <si>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</si>
  <si>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</si>
  <si>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</si>
  <si>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</si>
  <si>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</si>
  <si>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</si>
  <si>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</si>
  <si>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</si>
  <si>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</si>
  <si>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</si>
  <si>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</si>
  <si>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</si>
  <si>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</si>
  <si>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</si>
  <si>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</si>
  <si>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</si>
  <si>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</si>
  <si>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</si>
  <si>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</si>
  <si>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</si>
  <si>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</si>
  <si>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</si>
  <si>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</si>
  <si>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</si>
  <si>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</si>
  <si>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</si>
  <si>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</si>
  <si>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</si>
  <si>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</si>
  <si>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</si>
  <si>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</si>
  <si>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</si>
  <si>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</si>
  <si>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</si>
  <si>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</si>
  <si>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</si>
  <si>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</si>
  <si>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</si>
  <si>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</si>
  <si>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</si>
  <si>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</si>
  <si>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</si>
  <si>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</si>
  <si>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</si>
  <si>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</si>
  <si>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</si>
  <si>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</si>
  <si>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</si>
  <si>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</si>
  <si>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</si>
  <si>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</si>
  <si>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</si>
  <si>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</si>
  <si>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</si>
  <si>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</si>
  <si>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</si>
  <si>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</si>
  <si>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</si>
  <si>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</si>
  <si>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</si>
  <si>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</si>
  <si>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</si>
  <si>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</si>
  <si>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</si>
  <si>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</si>
  <si>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</si>
  <si>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</si>
  <si>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</si>
  <si>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</si>
  <si>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</si>
  <si>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</si>
  <si>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</si>
  <si>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</si>
  <si>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</si>
  <si>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</si>
  <si>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</si>
  <si>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</si>
  <si>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</si>
  <si>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</si>
  <si>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</si>
  <si>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</si>
  <si>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</si>
  <si>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</si>
  <si>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</si>
  <si>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</si>
  <si>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</si>
  <si>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</si>
  <si>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</si>
  <si>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</si>
  <si>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</si>
  <si>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</si>
  <si>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</si>
  <si>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</si>
  <si>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</si>
  <si>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</si>
  <si>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</si>
  <si>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</si>
  <si>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</si>
  <si>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</si>
  <si>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</si>
  <si>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</si>
  <si>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</si>
  <si>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</si>
  <si>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</si>
  <si>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</si>
  <si>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</si>
  <si>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</si>
  <si>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</si>
  <si>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</si>
  <si>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</si>
  <si>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</si>
  <si>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</si>
  <si>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</si>
  <si>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</si>
  <si>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</si>
  <si>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</si>
  <si>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</si>
  <si>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</si>
  <si>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</si>
  <si>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</si>
  <si>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</si>
  <si>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</si>
  <si>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</si>
  <si>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</si>
  <si>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</si>
  <si>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</si>
  <si>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</si>
  <si>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</si>
  <si>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</si>
  <si>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</si>
  <si>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</si>
  <si>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</si>
  <si>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</si>
  <si>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</si>
  <si>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</si>
  <si>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</si>
  <si>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</si>
  <si>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</si>
  <si>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</si>
  <si>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</si>
  <si>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</si>
  <si>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</si>
  <si>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</si>
  <si>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</si>
  <si>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</si>
  <si>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</si>
  <si>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</si>
  <si>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</si>
  <si>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</si>
  <si>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</si>
  <si>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</si>
  <si>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</si>
  <si>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</si>
  <si>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</si>
  <si>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</si>
  <si>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</si>
  <si>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</si>
  <si>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</si>
  <si>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</si>
  <si>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</si>
  <si>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</si>
  <si>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</si>
  <si>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</si>
  <si>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</si>
  <si>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</si>
  <si>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</si>
  <si>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</si>
  <si>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</si>
  <si>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</si>
  <si>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</si>
  <si>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</si>
  <si>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</si>
  <si>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</si>
  <si>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</si>
  <si>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</si>
  <si>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</si>
  <si>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</si>
  <si>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</si>
  <si>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</si>
  <si>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</si>
  <si>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</si>
  <si>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</si>
  <si>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</si>
  <si>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</si>
  <si>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</si>
  <si>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</si>
  <si>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</si>
  <si>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</si>
  <si>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</si>
  <si>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</si>
  <si>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</si>
  <si>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</si>
  <si>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</si>
  <si>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</si>
  <si>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</si>
  <si>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</si>
  <si>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</si>
  <si>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</si>
  <si>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</si>
  <si>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</si>
  <si>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</si>
  <si>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</si>
  <si>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</si>
  <si>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</si>
  <si>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</si>
  <si>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</si>
  <si>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</si>
  <si>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</si>
  <si>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</si>
  <si>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</si>
  <si>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</si>
  <si>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</si>
  <si>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</si>
  <si>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</si>
  <si>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</si>
  <si>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</si>
  <si>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</si>
  <si>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</si>
  <si>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</si>
  <si>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</si>
  <si>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</si>
  <si>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</si>
  <si>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</si>
  <si>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</si>
  <si>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</si>
  <si>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</si>
  <si>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</si>
  <si>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</si>
  <si>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</si>
  <si>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</si>
  <si>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</si>
  <si>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</si>
  <si>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</si>
  <si>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</si>
  <si>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</si>
  <si>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</si>
  <si>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</si>
  <si>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</si>
  <si>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</si>
  <si>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</si>
  <si>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</si>
  <si>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</si>
  <si>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</si>
  <si>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</si>
  <si>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</si>
  <si>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</si>
  <si>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</si>
  <si>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</si>
  <si>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</si>
  <si>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</si>
  <si>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</si>
  <si>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</si>
  <si>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</si>
  <si>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</si>
  <si>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</si>
  <si>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</si>
  <si>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</si>
  <si>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</si>
  <si>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</si>
  <si>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</si>
  <si>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</si>
  <si>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</si>
  <si>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</si>
  <si>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</si>
  <si>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</si>
  <si>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</si>
  <si>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</si>
  <si>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</si>
  <si>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</si>
  <si>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</si>
  <si>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</si>
  <si>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</si>
  <si>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</si>
  <si>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</si>
  <si>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</si>
  <si>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</si>
  <si>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</si>
  <si>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</si>
  <si>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</si>
  <si>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</si>
  <si>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</si>
  <si>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</si>
  <si>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</si>
  <si>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</si>
  <si>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</si>
  <si>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</si>
  <si>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</si>
  <si>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</si>
  <si>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</si>
  <si>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</si>
  <si>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</si>
  <si>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</si>
  <si>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</si>
  <si>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</si>
  <si>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</si>
  <si>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</si>
  <si>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</si>
  <si>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</si>
  <si>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</si>
  <si>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</si>
  <si>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</si>
  <si>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</si>
  <si>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</si>
  <si>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</si>
  <si>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</si>
  <si>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</si>
  <si>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</si>
  <si>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</si>
  <si>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</si>
  <si>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</si>
  <si>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</si>
  <si>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</si>
  <si>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</si>
  <si>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</si>
  <si>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</si>
  <si>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</si>
  <si>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</si>
  <si>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</si>
  <si>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</si>
  <si>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</si>
  <si>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</si>
  <si>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</si>
  <si>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</si>
  <si>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</si>
  <si>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</si>
  <si>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</si>
  <si>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</si>
  <si>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</si>
  <si>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</si>
  <si>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</si>
  <si>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</si>
  <si>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</si>
  <si>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</si>
  <si>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</si>
  <si>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</si>
  <si>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</si>
  <si>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</si>
  <si>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</si>
  <si>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</si>
  <si>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</si>
  <si>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</si>
  <si>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</si>
  <si>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</si>
  <si>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</si>
  <si>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</si>
  <si>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</si>
  <si>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</si>
  <si>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</si>
  <si>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</si>
  <si>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</si>
  <si>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</si>
  <si>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</si>
  <si>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</si>
  <si>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</si>
  <si>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</si>
  <si>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</si>
  <si>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</si>
  <si>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</si>
  <si>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</si>
  <si>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</si>
  <si>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</si>
  <si>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</si>
  <si>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</si>
  <si>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</si>
  <si>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</si>
  <si>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</si>
  <si>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</si>
  <si>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</si>
  <si>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</si>
  <si>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</si>
  <si>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</si>
  <si>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</si>
  <si>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</si>
  <si>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</si>
  <si>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</si>
  <si>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</si>
  <si>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</si>
  <si>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</si>
  <si>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</si>
  <si>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</si>
  <si>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</si>
  <si>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</si>
  <si>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</si>
  <si>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</si>
  <si>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</si>
  <si>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</si>
  <si>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</si>
  <si>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</si>
  <si>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</si>
  <si>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</si>
  <si>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</si>
  <si>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</si>
  <si>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</si>
  <si>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</si>
  <si>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</si>
  <si>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</si>
  <si>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</si>
  <si>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</si>
  <si>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</si>
  <si>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</si>
  <si>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</si>
  <si>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</si>
  <si>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</si>
  <si>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</si>
  <si>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</si>
  <si>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</si>
  <si>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</si>
  <si>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</si>
  <si>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</si>
  <si>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</si>
  <si>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</si>
  <si>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</si>
  <si>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</si>
  <si>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</si>
  <si>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</si>
  <si>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</si>
  <si>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</si>
  <si>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</si>
  <si>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</si>
  <si>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</si>
  <si>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</si>
  <si>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</si>
  <si>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</si>
  <si>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</si>
  <si>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</si>
  <si>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</si>
  <si>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</si>
  <si>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</si>
  <si>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</si>
  <si>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</si>
  <si>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</si>
  <si>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</si>
  <si>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</si>
  <si>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</si>
  <si>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</si>
  <si>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</si>
  <si>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</si>
  <si>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</si>
  <si>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</si>
  <si>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</si>
  <si>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</si>
  <si>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</si>
  <si>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</si>
  <si>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</si>
  <si>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</si>
  <si>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</si>
  <si>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</si>
  <si>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</si>
  <si>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</si>
  <si>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</si>
  <si>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</si>
  <si>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</si>
  <si>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</si>
  <si>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</si>
  <si>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</si>
  <si>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</si>
  <si>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</si>
  <si>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</si>
  <si>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</si>
  <si>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</si>
  <si>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</si>
  <si>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</si>
  <si>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</si>
  <si>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</si>
  <si>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</si>
  <si>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</si>
  <si>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</si>
  <si>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</si>
  <si>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</si>
  <si>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</si>
  <si>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</si>
  <si>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</si>
  <si>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</si>
  <si>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</si>
  <si>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</si>
  <si>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</si>
  <si>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</si>
  <si>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</si>
  <si>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</si>
  <si>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</si>
  <si>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</si>
  <si>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</si>
  <si>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</si>
  <si>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</si>
  <si>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</si>
  <si>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</si>
  <si>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</si>
  <si>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</si>
  <si>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</si>
  <si>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</si>
  <si>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</si>
  <si>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</si>
  <si>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</si>
  <si>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</si>
  <si>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</si>
  <si>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</si>
  <si>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</si>
  <si>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</si>
  <si>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</si>
  <si>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</si>
  <si>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</si>
  <si>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</si>
  <si>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</si>
  <si>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</si>
  <si>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</si>
  <si>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</si>
  <si>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</si>
  <si>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</si>
  <si>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</si>
  <si>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</si>
  <si>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</si>
  <si>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</si>
  <si>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</si>
  <si>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</si>
  <si>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</si>
  <si>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</si>
  <si>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</si>
  <si>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</si>
  <si>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</si>
  <si>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</si>
  <si>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</si>
  <si>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</si>
  <si>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</si>
  <si>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</si>
  <si>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</si>
  <si>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</si>
  <si>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</si>
  <si>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</si>
  <si>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</si>
  <si>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</si>
  <si>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</si>
  <si>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</si>
  <si>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</si>
  <si>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</si>
  <si>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</si>
  <si>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</si>
  <si>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</si>
  <si>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</si>
  <si>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</si>
  <si>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</si>
  <si>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</si>
  <si>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</si>
  <si>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</si>
  <si>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</si>
  <si>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</si>
  <si>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</si>
  <si>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</si>
  <si>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</si>
  <si>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</si>
  <si>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</si>
  <si>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</si>
  <si>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</si>
  <si>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</si>
  <si>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</si>
  <si>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</si>
  <si>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</si>
  <si>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</si>
  <si>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</si>
  <si>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</si>
  <si>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</si>
  <si>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</si>
  <si>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</si>
  <si>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</si>
  <si>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</si>
  <si>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</si>
  <si>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</si>
  <si>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</si>
  <si>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</si>
  <si>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</si>
  <si>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</si>
  <si>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</si>
  <si>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</si>
  <si>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</si>
  <si>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</si>
  <si>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</si>
  <si>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</si>
  <si>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</si>
  <si>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</si>
  <si>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</si>
  <si>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</si>
  <si>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</si>
  <si>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</si>
  <si>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</si>
  <si>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</si>
  <si>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</si>
  <si>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</si>
  <si>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</si>
  <si>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</si>
  <si>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</si>
  <si>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</si>
  <si>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</si>
  <si>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</si>
  <si>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</si>
  <si>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</si>
  <si>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</si>
  <si>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</si>
  <si>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</si>
  <si>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</si>
  <si>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</si>
  <si>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</si>
  <si>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</si>
  <si>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</si>
  <si>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</si>
  <si>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</si>
  <si>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</si>
  <si>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</si>
  <si>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</si>
  <si>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</si>
  <si>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</si>
  <si>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</si>
  <si>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</si>
  <si>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</si>
  <si>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</si>
  <si>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</si>
  <si>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</si>
  <si>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</si>
  <si>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</si>
  <si>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</si>
  <si>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</si>
  <si>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</si>
  <si>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</si>
  <si>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</si>
  <si>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</si>
  <si>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</si>
  <si>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</si>
  <si>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</si>
  <si>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</si>
  <si>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</si>
  <si>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</si>
  <si>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</si>
  <si>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</si>
  <si>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</si>
  <si>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</si>
  <si>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</si>
  <si>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</si>
  <si>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</si>
  <si>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</si>
  <si>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</si>
  <si>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</si>
  <si>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</si>
  <si>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</si>
  <si>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</si>
  <si>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</si>
  <si>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</si>
  <si>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</si>
  <si>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</si>
  <si>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</si>
  <si>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</si>
  <si>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</si>
  <si>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</si>
  <si>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</si>
  <si>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</si>
  <si>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</si>
  <si>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</si>
  <si>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</si>
  <si>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</si>
  <si>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</si>
  <si>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</si>
  <si>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</si>
  <si>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</si>
  <si>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</si>
  <si>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</si>
  <si>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</si>
  <si>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</si>
  <si>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</si>
  <si>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</si>
  <si>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</si>
  <si>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</si>
  <si>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</si>
  <si>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</si>
  <si>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</si>
  <si>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</si>
  <si>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</si>
  <si>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</si>
  <si>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</si>
  <si>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</si>
  <si>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</si>
  <si>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</si>
  <si>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</si>
  <si>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</si>
  <si>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</si>
  <si>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</si>
  <si>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</si>
  <si>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</si>
  <si>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</si>
  <si>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</si>
  <si>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</si>
  <si>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</si>
  <si>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</si>
  <si>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</si>
  <si>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</si>
  <si>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</si>
  <si>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</si>
  <si>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</si>
  <si>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</si>
  <si>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</si>
  <si>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</si>
  <si>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</si>
  <si>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</si>
  <si>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</si>
  <si>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</si>
  <si>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</si>
  <si>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</si>
  <si>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</si>
  <si>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</si>
  <si>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</si>
  <si>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</si>
  <si>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</si>
  <si>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</si>
  <si>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</si>
  <si>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</si>
  <si>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</si>
  <si>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</si>
  <si>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</si>
  <si>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</si>
  <si>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</si>
  <si>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</si>
  <si>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</si>
  <si>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</si>
  <si>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</si>
  <si>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</si>
  <si>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</si>
  <si>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</si>
  <si>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</si>
  <si>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</si>
  <si>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</si>
  <si>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</si>
  <si>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</si>
  <si>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</si>
  <si>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</si>
  <si>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</si>
  <si>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</si>
  <si>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</si>
  <si>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</si>
  <si>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</si>
  <si>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</si>
  <si>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</si>
  <si>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</si>
  <si>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</si>
  <si>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</si>
  <si>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</si>
  <si>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</si>
  <si>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</si>
  <si>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</si>
  <si>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</si>
  <si>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</si>
  <si>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</si>
  <si>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</si>
  <si>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</si>
  <si>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</si>
  <si>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</si>
  <si>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</si>
  <si>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</si>
  <si>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</si>
  <si>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</si>
  <si>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</si>
  <si>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</si>
  <si>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</si>
  <si>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</si>
  <si>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</si>
  <si>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</si>
  <si>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</si>
  <si>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</si>
  <si>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</si>
  <si>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</si>
  <si>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</si>
  <si>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</si>
  <si>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</si>
  <si>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</si>
  <si>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</si>
  <si>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</si>
  <si>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</si>
  <si>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</si>
  <si>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</si>
  <si>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</si>
  <si>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</si>
  <si>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</si>
  <si>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</si>
  <si>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</si>
  <si>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</si>
  <si>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</si>
  <si>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</si>
  <si>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</si>
  <si>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</si>
  <si>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</si>
  <si>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</si>
  <si>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</si>
  <si>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</si>
  <si>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</si>
  <si>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</si>
  <si>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</si>
  <si>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</si>
  <si>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</si>
  <si>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</si>
  <si>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</si>
  <si>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</si>
  <si>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</si>
  <si>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</si>
  <si>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</si>
  <si>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</si>
  <si>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</si>
  <si>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</si>
  <si>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</si>
  <si>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</si>
  <si>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</si>
  <si>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</si>
  <si>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</si>
  <si>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</si>
  <si>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</si>
  <si>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</si>
  <si>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</si>
  <si>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</si>
  <si>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</si>
  <si>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</si>
  <si>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</si>
  <si>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</si>
  <si>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</si>
  <si>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</si>
  <si>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</si>
  <si>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</si>
  <si>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</si>
  <si>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</si>
  <si>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</si>
  <si>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</si>
  <si>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</si>
  <si>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</si>
  <si>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</si>
  <si>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</si>
  <si>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</si>
  <si>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</si>
  <si>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</si>
  <si>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</si>
  <si>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</si>
  <si>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</si>
  <si>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</si>
  <si>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</si>
  <si>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</si>
  <si>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</si>
  <si>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</si>
  <si>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</si>
  <si>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</si>
  <si>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</si>
  <si>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</si>
  <si>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</si>
  <si>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</si>
  <si>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</si>
  <si>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</si>
  <si>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</si>
  <si>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</si>
  <si>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</si>
  <si>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</si>
  <si>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</si>
  <si>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</si>
  <si>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</si>
  <si>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</si>
  <si>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</si>
  <si>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</si>
  <si>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</si>
  <si>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</si>
  <si>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</si>
  <si>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</si>
  <si>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</si>
  <si>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</si>
  <si>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</si>
  <si>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</si>
  <si>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</si>
  <si>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</si>
  <si>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</si>
  <si>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</si>
  <si>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</si>
  <si>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</si>
  <si>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</si>
  <si>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</si>
  <si>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</si>
  <si>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</si>
  <si>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</si>
  <si>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</si>
  <si>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</si>
  <si>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</si>
  <si>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</si>
  <si>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</si>
  <si>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</si>
  <si>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</si>
  <si>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</si>
  <si>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</si>
  <si>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</si>
  <si>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</si>
  <si>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</si>
  <si>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</si>
  <si>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</si>
  <si>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</si>
  <si>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</si>
  <si>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</si>
  <si>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</si>
  <si>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</si>
  <si>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</si>
  <si>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</si>
  <si>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</si>
  <si>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</si>
  <si>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</si>
  <si>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</si>
  <si>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</si>
  <si>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</si>
  <si>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</si>
  <si>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</si>
  <si>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</si>
  <si>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</si>
  <si>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</si>
  <si>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</si>
  <si>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</si>
  <si>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</si>
  <si>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</si>
  <si>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</si>
  <si>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</si>
  <si>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</si>
  <si>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</si>
  <si>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</si>
  <si>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</si>
  <si>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</si>
  <si>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</si>
  <si>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</si>
  <si>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</si>
  <si>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</si>
  <si>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</si>
  <si>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</si>
  <si>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</si>
  <si>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</si>
  <si>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</si>
  <si>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</si>
  <si>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</si>
  <si>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</si>
  <si>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</si>
  <si>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</si>
  <si>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</si>
  <si>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</si>
  <si>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</si>
  <si>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</si>
  <si>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</si>
  <si>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</si>
  <si>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</si>
  <si>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</si>
  <si>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</si>
  <si>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</si>
  <si>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</si>
  <si>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</si>
  <si>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</si>
  <si>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</si>
  <si>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</si>
  <si>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</si>
  <si>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</si>
  <si>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</si>
  <si>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</si>
  <si>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</si>
  <si>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</si>
  <si>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</si>
  <si>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</si>
  <si>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</si>
  <si>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</si>
  <si>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</si>
  <si>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</si>
  <si>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</si>
  <si>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</si>
  <si>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</si>
  <si>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</si>
  <si>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</si>
  <si>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</si>
  <si>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</si>
  <si>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</si>
  <si>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</si>
  <si>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</si>
  <si>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</si>
  <si>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</si>
  <si>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</si>
  <si>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</si>
  <si>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</si>
  <si>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</si>
  <si>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</si>
  <si>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</si>
  <si>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</si>
  <si>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</si>
  <si>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</si>
  <si>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</si>
  <si>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</si>
  <si>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</si>
  <si>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</si>
  <si>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</si>
  <si>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</si>
  <si>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</si>
  <si>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</si>
  <si>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</si>
  <si>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</si>
  <si>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</si>
  <si>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</si>
  <si>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</si>
  <si>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</si>
  <si>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</si>
  <si>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</si>
  <si>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</si>
  <si>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</si>
  <si>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</si>
  <si>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</si>
  <si>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</si>
  <si>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</si>
  <si>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</si>
  <si>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</si>
  <si>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</si>
  <si>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</si>
  <si>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</si>
  <si>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</si>
  <si>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</si>
  <si>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</si>
  <si>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</si>
  <si>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</si>
  <si>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</si>
  <si>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</si>
  <si>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</si>
  <si>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</si>
  <si>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</si>
  <si>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</si>
  <si>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</si>
  <si>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</si>
  <si>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</si>
  <si>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</si>
  <si>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</si>
  <si>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</si>
  <si>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</si>
  <si>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</si>
  <si>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</si>
  <si>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</si>
  <si>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</si>
  <si>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</si>
  <si>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</si>
  <si>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</si>
  <si>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</si>
  <si>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</si>
  <si>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</si>
  <si>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</si>
  <si>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</si>
  <si>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</si>
  <si>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</si>
  <si>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</si>
  <si>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</si>
  <si>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</si>
  <si>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</si>
  <si>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</si>
  <si>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</si>
  <si>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</si>
  <si>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</si>
  <si>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</si>
  <si>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</si>
  <si>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</si>
  <si>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</si>
  <si>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</si>
  <si>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</si>
  <si>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</si>
  <si>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</si>
  <si>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</si>
  <si>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</si>
  <si>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</si>
  <si>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</si>
  <si>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</si>
  <si>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</si>
  <si>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</si>
  <si>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</si>
  <si>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</si>
  <si>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</si>
  <si>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</si>
  <si>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</si>
  <si>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</si>
  <si>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</si>
  <si>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</si>
  <si>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</si>
  <si>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</si>
  <si>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</si>
  <si>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</si>
  <si>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</si>
  <si>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</si>
  <si>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</si>
  <si>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</si>
  <si>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</si>
  <si>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</si>
  <si>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</si>
  <si>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</si>
  <si>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</si>
  <si>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</si>
  <si>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</si>
  <si>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</si>
  <si>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</si>
  <si>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</si>
  <si>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</si>
  <si>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</si>
  <si>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</si>
  <si>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</si>
  <si>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</si>
  <si>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</si>
  <si>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</si>
  <si>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</si>
  <si>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</si>
  <si>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</si>
  <si>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</si>
  <si>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</si>
  <si>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</si>
  <si>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</si>
  <si>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</si>
  <si>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</si>
  <si>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</si>
  <si>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</si>
  <si>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</si>
  <si>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</si>
  <si>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</si>
  <si>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</si>
  <si>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</si>
  <si>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</si>
  <si>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</si>
  <si>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</si>
  <si>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</si>
  <si>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</si>
  <si>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</si>
  <si>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</si>
  <si>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</si>
  <si>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</si>
  <si>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</si>
  <si>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</si>
  <si>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</si>
  <si>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</si>
  <si>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</si>
  <si>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</si>
  <si>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</si>
  <si>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</si>
  <si>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</si>
  <si>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</si>
  <si>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</si>
  <si>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</si>
  <si>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</si>
  <si>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</si>
  <si>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</si>
  <si>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</si>
  <si>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</si>
  <si>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</si>
  <si>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</si>
  <si>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</si>
  <si>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</si>
  <si>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</si>
  <si>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</si>
  <si>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</si>
  <si>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</si>
  <si>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</si>
  <si>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</si>
  <si>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</si>
  <si>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</si>
  <si>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</si>
  <si>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</si>
  <si>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</si>
  <si>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</si>
  <si>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</si>
  <si>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</si>
  <si>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</si>
  <si>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</si>
  <si>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</si>
  <si>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</si>
  <si>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</si>
  <si>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</si>
  <si>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</si>
  <si>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</si>
  <si>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</si>
  <si>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</si>
  <si>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</si>
  <si>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</si>
  <si>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</si>
  <si>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</si>
  <si>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</si>
  <si>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</si>
  <si>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</si>
  <si>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</si>
  <si>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</si>
  <si>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</si>
  <si>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</si>
  <si>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</si>
  <si>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</si>
  <si>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</si>
  <si>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</si>
  <si>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</si>
  <si>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</si>
  <si>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</si>
  <si>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</si>
  <si>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</si>
  <si>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</si>
  <si>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</si>
  <si>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</si>
  <si>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</si>
  <si>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</si>
  <si>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</si>
  <si>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</si>
  <si>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</si>
  <si>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</si>
  <si>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</si>
  <si>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</si>
  <si>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</si>
  <si>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</si>
  <si>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</si>
  <si>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</si>
  <si>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</si>
  <si>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</si>
  <si>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</si>
  <si>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</si>
  <si>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</si>
  <si>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</si>
  <si>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</si>
  <si>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</si>
  <si>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</si>
  <si>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</si>
  <si>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</si>
  <si>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</si>
  <si>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</si>
  <si>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</si>
  <si>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</si>
  <si>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</si>
  <si>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</si>
  <si>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</si>
  <si>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</si>
  <si>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</si>
  <si>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</si>
  <si>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</si>
  <si>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</si>
  <si>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</si>
  <si>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</si>
  <si>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</si>
  <si>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</si>
  <si>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</si>
  <si>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</si>
  <si>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</si>
  <si>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</si>
  <si>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</si>
  <si>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</si>
  <si>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</si>
  <si>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</si>
  <si>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</si>
  <si>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</si>
  <si>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</si>
  <si>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</si>
  <si>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</si>
  <si>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</si>
  <si>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</si>
  <si>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</si>
  <si>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</si>
  <si>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</si>
  <si>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</si>
  <si>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</si>
  <si>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</si>
  <si>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</si>
  <si>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</si>
  <si>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</si>
  <si>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</si>
  <si>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</si>
  <si>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</si>
  <si>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</si>
  <si>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</si>
  <si>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</si>
  <si>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</si>
  <si>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</si>
  <si>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</si>
  <si>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</si>
  <si>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</si>
  <si>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</si>
  <si>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</si>
  <si>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</si>
  <si>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</si>
  <si>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</si>
  <si>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</si>
  <si>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</si>
  <si>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</si>
  <si>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</si>
  <si>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</si>
  <si>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</si>
  <si>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</si>
  <si>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</si>
  <si>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</si>
  <si>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</si>
  <si>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</si>
  <si>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</si>
  <si>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</si>
  <si>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</si>
  <si>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</si>
  <si>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</si>
  <si>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</si>
  <si>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</si>
  <si>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</si>
  <si>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</si>
  <si>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</si>
  <si>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</si>
  <si>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</si>
  <si>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</si>
  <si>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</si>
  <si>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</si>
  <si>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</si>
  <si>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</si>
  <si>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</si>
  <si>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</si>
  <si>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</si>
  <si>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</si>
  <si>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</si>
  <si>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</si>
  <si>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</si>
  <si>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</si>
  <si>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</si>
  <si>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</si>
  <si>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</si>
  <si>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</si>
  <si>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</si>
  <si>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</si>
  <si>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</si>
  <si>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</si>
  <si>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</si>
  <si>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</si>
  <si>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</si>
  <si>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</si>
  <si>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</si>
  <si>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</si>
  <si>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</si>
  <si>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</si>
  <si>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</si>
  <si>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</si>
  <si>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</si>
  <si>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</si>
  <si>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</si>
  <si>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</si>
  <si>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</si>
  <si>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</si>
  <si>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</si>
  <si>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</si>
  <si>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</si>
  <si>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</si>
  <si>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</si>
  <si>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</si>
  <si>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</si>
  <si>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</si>
  <si>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</si>
  <si>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</si>
  <si>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</si>
  <si>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</si>
  <si>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</si>
  <si>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</si>
  <si>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</si>
  <si>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</si>
  <si>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</si>
  <si>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</si>
  <si>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</si>
  <si>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</si>
  <si>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</si>
  <si>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</si>
  <si>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</si>
  <si>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</si>
  <si>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</si>
  <si>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</si>
  <si>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</si>
  <si>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</si>
  <si>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</si>
  <si>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</si>
  <si>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</si>
  <si>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</si>
  <si>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</si>
  <si>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</si>
  <si>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</si>
  <si>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</si>
  <si>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</si>
  <si>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</si>
  <si>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</si>
  <si>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</si>
  <si>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</si>
  <si>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</si>
  <si>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</si>
  <si>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</si>
  <si>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</si>
  <si>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</si>
  <si>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</si>
  <si>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</si>
  <si>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</si>
  <si>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</si>
  <si>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</si>
  <si>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</si>
  <si>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</si>
  <si>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</si>
  <si>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</si>
  <si>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</si>
  <si>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</si>
  <si>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</si>
  <si>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</si>
  <si>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</si>
  <si>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</si>
  <si>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</si>
  <si>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</si>
  <si>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</si>
  <si>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</si>
  <si>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</si>
  <si>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</si>
  <si>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</si>
  <si>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</si>
  <si>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</si>
  <si>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</si>
  <si>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</si>
  <si>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</si>
  <si>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</si>
  <si>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</si>
  <si>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</si>
  <si>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</si>
  <si>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</si>
  <si>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</si>
  <si>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</si>
  <si>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</si>
  <si>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</si>
  <si>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</si>
  <si>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</si>
  <si>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</si>
  <si>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</si>
  <si>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</si>
  <si>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</si>
  <si>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</si>
  <si>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</si>
  <si>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</si>
  <si>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</si>
  <si>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</si>
  <si>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</si>
  <si>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</si>
  <si>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</si>
  <si>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</si>
  <si>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</si>
  <si>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</si>
  <si>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</si>
  <si>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</si>
  <si>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</si>
  <si>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</si>
  <si>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</si>
  <si>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</si>
  <si>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</si>
  <si>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</si>
  <si>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</si>
  <si>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</si>
  <si>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</si>
  <si>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</si>
  <si>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</si>
  <si>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</si>
  <si>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</si>
  <si>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</si>
  <si>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</si>
  <si>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</si>
  <si>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</si>
  <si>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</si>
  <si>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</si>
  <si>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</si>
  <si>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</si>
  <si>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</si>
  <si>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</si>
  <si>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</si>
  <si>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</si>
  <si>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</si>
  <si>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</si>
  <si>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</si>
  <si>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</si>
  <si>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</si>
  <si>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</si>
  <si>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</si>
  <si>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</si>
  <si>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</si>
  <si>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</si>
  <si>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</si>
  <si>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</si>
  <si>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</si>
  <si>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</si>
  <si>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</si>
  <si>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</si>
  <si>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</si>
  <si>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</si>
  <si>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</si>
  <si>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</si>
  <si>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</si>
  <si>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</si>
  <si>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</si>
  <si>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</si>
  <si>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</si>
  <si>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</si>
  <si>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</si>
  <si>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</si>
  <si>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</si>
  <si>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</si>
  <si>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</si>
  <si>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</si>
  <si>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</si>
  <si>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</si>
  <si>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</si>
  <si>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</si>
  <si>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</si>
  <si>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</si>
  <si>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</si>
  <si>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</si>
  <si>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</si>
  <si>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</si>
  <si>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</si>
  <si>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</si>
  <si>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</si>
  <si>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</si>
  <si>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</si>
  <si>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</si>
  <si>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</si>
  <si>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</si>
  <si>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</si>
  <si>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</si>
  <si>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</si>
  <si>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</si>
  <si>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</si>
  <si>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</si>
  <si>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</si>
  <si>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</si>
  <si>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</si>
  <si>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</si>
  <si>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</si>
  <si>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</si>
  <si>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</si>
  <si>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</si>
  <si>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</si>
  <si>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</si>
  <si>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</si>
  <si>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</si>
  <si>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</si>
  <si>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</si>
  <si>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</si>
  <si>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</si>
  <si>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</si>
  <si>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</si>
  <si>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</si>
  <si>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</si>
  <si>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</si>
  <si>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</si>
  <si>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</si>
  <si>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</si>
  <si>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</si>
  <si>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</si>
  <si>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</si>
  <si>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</si>
  <si>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</si>
  <si>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</si>
  <si>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</si>
  <si>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</si>
  <si>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</si>
  <si>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</si>
  <si>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</si>
  <si>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</si>
  <si>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</si>
  <si>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</si>
  <si>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</si>
  <si>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</si>
  <si>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</si>
  <si>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</si>
  <si>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</si>
  <si>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</si>
  <si>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</si>
  <si>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</si>
  <si>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</si>
  <si>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</si>
  <si>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</si>
  <si>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</si>
  <si>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</si>
  <si>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</si>
  <si>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</si>
  <si>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</si>
  <si>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</si>
  <si>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</si>
  <si>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</si>
  <si>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</si>
  <si>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</si>
  <si>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</si>
  <si>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</si>
  <si>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</si>
  <si>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</si>
  <si>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</si>
  <si>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</si>
  <si>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</si>
  <si>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</si>
  <si>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</si>
  <si>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</si>
  <si>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</si>
  <si>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</si>
  <si>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</si>
  <si>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</si>
  <si>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</si>
  <si>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</si>
  <si>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</si>
  <si>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</si>
  <si>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</si>
  <si>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</si>
  <si>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</si>
  <si>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</si>
  <si>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</si>
  <si>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</si>
  <si>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</si>
  <si>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</si>
  <si>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</si>
  <si>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</si>
  <si>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</si>
  <si>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</si>
  <si>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</si>
  <si>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</si>
  <si>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</si>
  <si>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</si>
  <si>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</si>
  <si>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</si>
  <si>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</si>
  <si>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</si>
  <si>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</si>
  <si>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</si>
  <si>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</si>
  <si>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</si>
  <si>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</si>
  <si>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</si>
  <si>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</si>
  <si>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</si>
  <si>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</si>
  <si>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</si>
  <si>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</si>
  <si>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</si>
  <si>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</si>
  <si>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</si>
  <si>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</si>
  <si>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</si>
  <si>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</si>
  <si>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</si>
  <si>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</si>
  <si>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</si>
  <si>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</si>
  <si>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</si>
  <si>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</si>
  <si>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</si>
  <si>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</si>
  <si>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</si>
  <si>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</si>
  <si>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</si>
  <si>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</si>
  <si>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</si>
  <si>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</si>
  <si>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</si>
  <si>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</si>
  <si>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</si>
  <si>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</si>
  <si>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</si>
  <si>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</si>
  <si>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</si>
  <si>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</si>
  <si>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</si>
  <si>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</si>
  <si>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</si>
  <si>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</si>
  <si>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</si>
  <si>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</si>
  <si>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</si>
  <si>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</si>
  <si>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</si>
  <si>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</si>
  <si>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</si>
  <si>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</si>
  <si>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</si>
  <si>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</si>
  <si>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</si>
  <si>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</si>
  <si>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</si>
  <si>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</si>
  <si>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</si>
  <si>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</si>
  <si>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</si>
  <si>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</si>
  <si>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</si>
  <si>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</si>
  <si>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</si>
  <si>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</si>
  <si>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</si>
  <si>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</si>
  <si>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</si>
  <si>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</si>
  <si>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</si>
  <si>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</si>
  <si>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</si>
  <si>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</si>
  <si>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</si>
  <si>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</si>
  <si>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</si>
  <si>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</si>
  <si>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</si>
  <si>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</si>
  <si>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</si>
  <si>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</si>
  <si>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</si>
  <si>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</si>
  <si>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</si>
  <si>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</si>
  <si>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</si>
  <si>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</si>
  <si>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</si>
  <si>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</si>
  <si>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</si>
  <si>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</si>
  <si>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</si>
  <si>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</si>
  <si>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</si>
  <si>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</si>
  <si>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</si>
  <si>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</si>
  <si>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</si>
  <si>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</si>
  <si>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</si>
  <si>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</si>
  <si>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</si>
  <si>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</si>
  <si>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</si>
  <si>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</si>
  <si>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</si>
  <si>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</si>
  <si>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</si>
  <si>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</si>
  <si>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</si>
  <si>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</si>
  <si>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</si>
  <si>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</si>
  <si>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</si>
  <si>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</si>
  <si>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</si>
  <si>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</si>
  <si>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</si>
  <si>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</si>
  <si>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</si>
  <si>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</si>
  <si>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</si>
  <si>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</si>
  <si>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</si>
  <si>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</si>
  <si>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</si>
  <si>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</si>
  <si>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</si>
  <si>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</si>
  <si>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</si>
  <si>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</si>
  <si>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</si>
  <si>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</si>
  <si>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</si>
  <si>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</si>
  <si>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</si>
  <si>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</si>
  <si>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</si>
  <si>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</si>
  <si>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</si>
  <si>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</si>
  <si>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</si>
  <si>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</si>
  <si>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</si>
  <si>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</si>
  <si>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</si>
  <si>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</si>
  <si>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</si>
  <si>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</si>
  <si>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</si>
  <si>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</si>
  <si>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</si>
  <si>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</si>
  <si>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</si>
  <si>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</si>
  <si>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</si>
  <si>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</si>
  <si>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</si>
  <si>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</si>
  <si>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</si>
  <si>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</si>
  <si>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</si>
  <si>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</si>
  <si>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</si>
  <si>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</si>
  <si>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</si>
  <si>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</si>
  <si>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</si>
  <si>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</si>
  <si>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</si>
  <si>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</si>
  <si>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</si>
  <si>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</si>
  <si>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</si>
  <si>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</si>
  <si>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</si>
  <si>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</si>
  <si>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</si>
  <si>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</si>
  <si>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</si>
  <si>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</si>
  <si>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</si>
  <si>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</si>
  <si>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</si>
  <si>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</si>
  <si>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</si>
  <si>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</si>
  <si>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</si>
  <si>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</si>
  <si>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</si>
  <si>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</si>
  <si>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</si>
  <si>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</si>
  <si>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</si>
  <si>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</si>
  <si>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</si>
  <si>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</si>
  <si>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</si>
  <si>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</si>
  <si>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</si>
  <si>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</si>
  <si>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</si>
  <si>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</si>
  <si>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</si>
  <si>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</si>
  <si>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</si>
  <si>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</si>
  <si>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</si>
  <si>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</si>
  <si>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</si>
  <si>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</si>
  <si>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</si>
  <si>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</si>
  <si>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</si>
  <si>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</si>
  <si>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</si>
  <si>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</si>
  <si>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</si>
  <si>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</si>
  <si>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</si>
  <si>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</si>
  <si>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</si>
  <si>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</si>
  <si>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</si>
  <si>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</si>
  <si>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</si>
  <si>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</si>
  <si>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</si>
  <si>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</si>
  <si>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</si>
  <si>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</si>
  <si>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</si>
  <si>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</si>
  <si>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</si>
  <si>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</si>
  <si>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</si>
  <si>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</si>
  <si>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</si>
  <si>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</si>
  <si>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</si>
  <si>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</si>
  <si>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</si>
  <si>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</si>
  <si>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</si>
  <si>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</si>
  <si>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</si>
  <si>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</si>
  <si>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</si>
  <si>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</si>
  <si>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</si>
  <si>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</si>
  <si>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</si>
  <si>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</si>
  <si>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</si>
  <si>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</si>
  <si>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</si>
  <si>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</si>
  <si>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</si>
  <si>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</si>
  <si>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</si>
  <si>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</si>
  <si>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</si>
  <si>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</si>
  <si>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</si>
  <si>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</si>
  <si>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</si>
  <si>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</si>
  <si>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</si>
  <si>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</si>
  <si>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</si>
  <si>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</si>
  <si>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</si>
  <si>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</si>
  <si>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</si>
  <si>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</si>
  <si>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</si>
  <si>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</si>
  <si>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</si>
  <si>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</si>
  <si>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</si>
  <si>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</si>
  <si>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</si>
  <si>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</si>
  <si>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</si>
  <si>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</si>
  <si>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</si>
  <si>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</si>
  <si>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</si>
  <si>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</si>
  <si>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</si>
  <si>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</si>
  <si>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</si>
  <si>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</si>
  <si>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</si>
  <si>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</si>
  <si>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</si>
  <si>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</si>
  <si>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</si>
  <si>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</si>
  <si>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</si>
  <si>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</si>
  <si>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</si>
  <si>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</si>
  <si>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</si>
  <si>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</si>
  <si>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</si>
  <si>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</si>
  <si>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</si>
  <si>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</si>
  <si>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</si>
  <si>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</si>
  <si>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</si>
  <si>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</si>
  <si>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</si>
  <si>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</si>
  <si>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</si>
  <si>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</si>
  <si>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</si>
  <si>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</si>
  <si>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</si>
  <si>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</si>
  <si>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</si>
  <si>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</si>
  <si>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</si>
  <si>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</si>
  <si>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</si>
  <si>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</si>
  <si>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</si>
  <si>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</si>
  <si>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</si>
  <si>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</si>
  <si>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</si>
  <si>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</si>
  <si>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</si>
  <si>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</si>
  <si>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</si>
  <si>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</si>
  <si>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</si>
  <si>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</si>
  <si>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</si>
  <si>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</si>
  <si>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</si>
  <si>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</si>
  <si>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</si>
  <si>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</si>
  <si>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</si>
  <si>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</si>
  <si>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</si>
  <si>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</si>
  <si>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</si>
  <si>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</si>
  <si>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</si>
  <si>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</si>
  <si>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</si>
  <si>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</si>
  <si>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</si>
  <si>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</si>
  <si>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</si>
  <si>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</si>
  <si>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</si>
  <si>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</si>
  <si>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</si>
  <si>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</si>
  <si>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</si>
  <si>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</si>
  <si>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</si>
  <si>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</si>
  <si>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</si>
  <si>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</si>
  <si>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</si>
  <si>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</si>
  <si>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</si>
  <si>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</si>
  <si>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</si>
  <si>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</si>
  <si>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</si>
  <si>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</si>
  <si>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</si>
  <si>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</si>
  <si>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</si>
  <si>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</si>
  <si>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</si>
  <si>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</si>
  <si>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</si>
  <si>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</si>
  <si>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</si>
  <si>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</si>
  <si>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</si>
  <si>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</si>
  <si>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</si>
  <si>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</si>
  <si>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</si>
  <si>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</si>
  <si>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</si>
  <si>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</si>
  <si>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</si>
  <si>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</si>
  <si>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</si>
  <si>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</si>
  <si>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</si>
  <si>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</si>
  <si>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</si>
  <si>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</si>
  <si>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</si>
  <si>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</si>
  <si>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</si>
  <si>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</si>
  <si>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</si>
  <si>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</si>
  <si>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</si>
  <si>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</si>
  <si>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</si>
  <si>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</si>
  <si>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</si>
  <si>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</si>
  <si>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</si>
  <si>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</si>
  <si>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</si>
  <si>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</si>
  <si>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</si>
  <si>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</si>
  <si>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</si>
  <si>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</si>
  <si>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</si>
  <si>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</si>
  <si>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</si>
  <si>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</si>
  <si>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</si>
  <si>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</si>
  <si>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</si>
  <si>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</si>
  <si>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</si>
  <si>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</si>
  <si>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</si>
  <si>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</si>
  <si>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</si>
  <si>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</si>
  <si>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</si>
  <si>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</si>
  <si>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</si>
  <si>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</si>
  <si>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</si>
  <si>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</si>
  <si>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</si>
  <si>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</si>
  <si>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</si>
  <si>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</si>
  <si>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</si>
  <si>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</si>
  <si>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</si>
  <si>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</si>
  <si>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</si>
  <si>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</si>
  <si>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</si>
  <si>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</si>
  <si>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</si>
  <si>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</si>
  <si>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</si>
  <si>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</si>
  <si>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</si>
  <si>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</si>
  <si>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</si>
  <si>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</si>
  <si>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</si>
  <si>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</si>
  <si>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</si>
  <si>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</si>
  <si>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</si>
  <si>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</si>
  <si>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</si>
  <si>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</si>
  <si>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</si>
  <si>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</si>
  <si>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</si>
  <si>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</si>
  <si>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</si>
  <si>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</si>
  <si>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</si>
  <si>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</si>
  <si>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</si>
  <si>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</si>
  <si>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</si>
  <si>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</si>
  <si>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</si>
  <si>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</si>
  <si>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</si>
  <si>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</si>
  <si>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</si>
  <si>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</si>
  <si>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</si>
  <si>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</si>
  <si>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</si>
  <si>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</si>
  <si>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</si>
  <si>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</si>
  <si>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</si>
  <si>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</si>
  <si>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</si>
  <si>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</si>
  <si>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</si>
  <si>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</si>
  <si>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</si>
  <si>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</si>
  <si>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</si>
  <si>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</si>
  <si>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</si>
  <si>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</si>
  <si>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</si>
  <si>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</si>
  <si>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</si>
  <si>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</si>
  <si>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</si>
  <si>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</si>
  <si>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</si>
  <si>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</si>
  <si>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</si>
  <si>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</si>
  <si>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</si>
  <si>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</si>
  <si>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</si>
  <si>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</si>
  <si>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</si>
  <si>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</si>
  <si>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</si>
  <si>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</si>
  <si>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</si>
  <si>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</si>
  <si>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</si>
  <si>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</si>
  <si>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</si>
  <si>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</si>
  <si>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</si>
  <si>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</si>
  <si>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</si>
  <si>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</si>
  <si>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</si>
  <si>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</si>
  <si>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</si>
  <si>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</si>
  <si>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</si>
  <si>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</si>
  <si>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</si>
  <si>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</si>
  <si>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</si>
  <si>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</si>
  <si>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</si>
  <si>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</si>
  <si>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</si>
  <si>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</si>
  <si>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</si>
  <si>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</si>
  <si>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</si>
  <si>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</si>
  <si>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</si>
  <si>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</si>
  <si>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</si>
  <si>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</si>
  <si>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</si>
  <si>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</si>
  <si>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</si>
  <si>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</si>
  <si>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</si>
  <si>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</si>
  <si>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</si>
  <si>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</si>
  <si>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</si>
  <si>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</si>
  <si>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</si>
  <si>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</si>
  <si>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</si>
  <si>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</si>
  <si>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</si>
  <si>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</si>
  <si>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</si>
  <si>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</si>
  <si>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</si>
  <si>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</si>
  <si>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</si>
  <si>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</si>
  <si>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</si>
  <si>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</si>
  <si>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</si>
  <si>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</si>
  <si>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</si>
  <si>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</si>
  <si>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</si>
  <si>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</si>
  <si>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</si>
  <si>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</si>
  <si>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</si>
  <si>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</si>
  <si>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</si>
  <si>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</si>
  <si>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</si>
  <si>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</si>
  <si>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</si>
  <si>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</si>
  <si>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</si>
  <si>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</si>
  <si>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</si>
  <si>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</si>
  <si>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</si>
  <si>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</si>
  <si>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</si>
  <si>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</si>
  <si>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</si>
  <si>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</si>
  <si>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</si>
  <si>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</si>
  <si>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</si>
  <si>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</si>
  <si>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</si>
  <si>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</si>
  <si>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</si>
  <si>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</si>
  <si>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</si>
  <si>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</si>
  <si>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</si>
  <si>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</si>
  <si>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</si>
  <si>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</si>
  <si>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</si>
  <si>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</si>
  <si>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</si>
  <si>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</si>
  <si>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</si>
  <si>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</si>
  <si>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</si>
  <si>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</si>
  <si>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</si>
  <si>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</si>
  <si>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</si>
  <si>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</si>
  <si>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</si>
  <si>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</si>
  <si>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</si>
  <si>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</si>
  <si>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</si>
  <si>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</si>
  <si>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</si>
  <si>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</si>
  <si>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</si>
  <si>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</si>
  <si>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</si>
  <si>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</si>
  <si>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</si>
  <si>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</si>
  <si>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</si>
  <si>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</si>
  <si>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</si>
  <si>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</si>
  <si>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</si>
  <si>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</si>
  <si>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</si>
  <si>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</si>
  <si>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</si>
  <si>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</si>
  <si>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</si>
  <si>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</si>
  <si>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</si>
  <si>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</si>
  <si>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</si>
  <si>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</si>
  <si>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</si>
  <si>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</si>
  <si>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</si>
  <si>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</si>
  <si>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</si>
  <si>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</si>
  <si>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</si>
  <si>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</si>
  <si>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</si>
  <si>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</si>
  <si>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</si>
  <si>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</si>
  <si>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</si>
  <si>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</si>
  <si>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</si>
  <si>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</si>
  <si>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</si>
  <si>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</si>
  <si>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</si>
  <si>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</si>
  <si>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</si>
  <si>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</si>
  <si>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</si>
  <si>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</si>
  <si>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</si>
  <si>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</si>
  <si>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</si>
  <si>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</si>
  <si>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</si>
  <si>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</si>
  <si>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</si>
  <si>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</si>
  <si>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</si>
  <si>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</si>
  <si>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</si>
  <si>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</si>
  <si>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</si>
  <si>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</si>
  <si>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</si>
  <si>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</si>
  <si>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</si>
  <si>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</si>
  <si>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</si>
  <si>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</si>
  <si>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</si>
  <si>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</si>
  <si>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</si>
  <si>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</si>
  <si>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</si>
  <si>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</si>
  <si>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</si>
  <si>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</si>
  <si>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</si>
  <si>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</si>
  <si>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</si>
  <si>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</si>
  <si>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</si>
  <si>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</si>
  <si>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</si>
  <si>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</si>
  <si>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</si>
  <si>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</si>
  <si>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</si>
  <si>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</si>
  <si>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</si>
  <si>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</si>
  <si>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</si>
  <si>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</si>
  <si>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</si>
  <si>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</si>
  <si>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</si>
  <si>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</si>
  <si>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</si>
  <si>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</si>
  <si>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</si>
  <si>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</si>
  <si>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</si>
  <si>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</si>
  <si>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</si>
  <si>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</si>
  <si>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</si>
  <si>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</si>
  <si>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</si>
  <si>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</si>
  <si>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</si>
  <si>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</si>
  <si>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</si>
  <si>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</si>
  <si>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</si>
  <si>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</si>
  <si>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</si>
  <si>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</si>
  <si>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</si>
  <si>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</si>
  <si>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</si>
  <si>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</si>
  <si>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</si>
  <si>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</si>
  <si>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</si>
  <si>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</si>
  <si>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</si>
  <si>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</si>
  <si>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</si>
  <si>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</si>
  <si>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</si>
  <si>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</si>
  <si>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</si>
  <si>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</si>
  <si>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</si>
  <si>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</si>
  <si>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</si>
  <si>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</si>
  <si>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</si>
  <si>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</si>
  <si>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</si>
  <si>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</si>
  <si>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</si>
  <si>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</si>
  <si>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</si>
  <si>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</si>
  <si>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</si>
  <si>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</si>
  <si>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</si>
  <si>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</si>
  <si>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</si>
  <si>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</si>
  <si>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</si>
  <si>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</si>
  <si>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</si>
  <si>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</si>
  <si>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</si>
  <si>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</si>
  <si>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</si>
  <si>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</si>
  <si>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</si>
  <si>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</si>
  <si>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</si>
  <si>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</si>
  <si>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</si>
  <si>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</si>
  <si>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</si>
  <si>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</si>
  <si>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</si>
  <si>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</si>
  <si>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</si>
  <si>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</si>
  <si>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</si>
  <si>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</si>
  <si>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</si>
  <si>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</si>
  <si>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</si>
  <si>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</si>
  <si>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</si>
  <si>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</si>
  <si>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</si>
  <si>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</si>
  <si>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</si>
  <si>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</si>
  <si>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</si>
  <si>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</si>
  <si>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</si>
  <si>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</si>
  <si>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</si>
  <si>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</si>
  <si>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</si>
  <si>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</si>
  <si>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</si>
  <si>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</si>
  <si>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</si>
  <si>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</si>
  <si>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</si>
  <si>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</si>
  <si>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</si>
  <si>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</si>
  <si>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</si>
  <si>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</si>
  <si>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</si>
  <si>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</si>
  <si>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</si>
  <si>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</si>
  <si>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</si>
  <si>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</si>
  <si>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</si>
  <si>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</si>
  <si>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</si>
  <si>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</si>
  <si>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</si>
  <si>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</si>
  <si>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</si>
  <si>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</si>
  <si>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</si>
  <si>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</si>
  <si>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</si>
  <si>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</si>
  <si>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</si>
  <si>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</si>
  <si>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</si>
  <si>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</si>
  <si>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</si>
  <si>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</si>
  <si>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</si>
  <si>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</si>
  <si>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</si>
  <si>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</si>
  <si>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</si>
  <si>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</si>
  <si>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</si>
  <si>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</si>
  <si>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</si>
  <si>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</si>
  <si>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</si>
  <si>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</si>
  <si>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</si>
  <si>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</si>
  <si>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</si>
  <si>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</si>
  <si>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</si>
  <si>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</si>
  <si>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</si>
  <si>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</si>
  <si>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</si>
  <si>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</si>
  <si>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</si>
  <si>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</si>
  <si>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</si>
  <si>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</si>
  <si>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</si>
  <si>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</si>
  <si>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</si>
  <si>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</si>
  <si>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</si>
  <si>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</si>
  <si>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</si>
  <si>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</si>
  <si>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</si>
  <si>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</si>
  <si>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</si>
  <si>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</si>
  <si>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</si>
  <si>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</si>
  <si>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</si>
  <si>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</si>
  <si>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</si>
  <si>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</si>
  <si>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</si>
  <si>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</si>
  <si>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</si>
  <si>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</si>
  <si>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</si>
  <si>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</si>
  <si>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</si>
  <si>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</si>
  <si>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</si>
  <si>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</si>
  <si>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</si>
  <si>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</si>
  <si>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</si>
  <si>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</si>
  <si>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</si>
  <si>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</si>
  <si>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</si>
  <si>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</si>
  <si>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</si>
  <si>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</si>
  <si>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</si>
  <si>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</si>
  <si>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</si>
  <si>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</si>
  <si>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</si>
  <si>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</si>
  <si>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</si>
  <si>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</si>
  <si>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</si>
  <si>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</si>
  <si>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</si>
  <si>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</si>
  <si>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</si>
  <si>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</si>
  <si>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</si>
  <si>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</si>
  <si>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</si>
  <si>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</si>
  <si>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</si>
  <si>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</si>
  <si>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</si>
  <si>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</si>
  <si>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</si>
  <si>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</si>
  <si>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</si>
  <si>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</si>
  <si>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</si>
  <si>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</si>
  <si>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</si>
  <si>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</si>
  <si>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</si>
  <si>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</si>
  <si>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</si>
  <si>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</si>
  <si>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</si>
  <si>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</si>
  <si>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</si>
  <si>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</si>
  <si>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</si>
  <si>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</si>
  <si>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</si>
  <si>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</si>
  <si>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</si>
  <si>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</si>
  <si>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</si>
  <si>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</si>
  <si>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</si>
  <si>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</si>
  <si>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</si>
  <si>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</si>
  <si>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</si>
  <si>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</si>
  <si>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</si>
  <si>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</si>
  <si>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</si>
  <si>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</si>
  <si>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</si>
  <si>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</si>
  <si>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</si>
  <si>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</si>
  <si>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</si>
  <si>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</si>
  <si>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</si>
  <si>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</si>
  <si>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</si>
  <si>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</si>
  <si>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</si>
  <si>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</si>
  <si>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</si>
  <si>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</si>
  <si>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</si>
  <si>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</si>
  <si>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</si>
  <si>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</si>
  <si>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</si>
  <si>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</si>
  <si>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</si>
  <si>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</si>
  <si>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</si>
  <si>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</si>
  <si>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</si>
  <si>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</si>
  <si>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</si>
  <si>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</si>
  <si>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</si>
  <si>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</si>
  <si>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</si>
  <si>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</si>
  <si>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</si>
  <si>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</si>
  <si>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</si>
  <si>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</si>
  <si>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</si>
  <si>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</si>
  <si>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</si>
  <si>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</si>
  <si>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</si>
  <si>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</si>
  <si>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</si>
  <si>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</si>
  <si>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</si>
  <si>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</si>
  <si>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</si>
  <si>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</si>
  <si>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</si>
  <si>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</si>
  <si>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</si>
  <si>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</si>
  <si>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</si>
  <si>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</si>
  <si>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</si>
  <si>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</si>
  <si>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</si>
  <si>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</si>
  <si>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</si>
  <si>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</si>
  <si>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</si>
  <si>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</si>
  <si>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</si>
  <si>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</si>
  <si>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</si>
  <si>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</si>
  <si>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</si>
  <si>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</si>
  <si>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</si>
  <si>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</si>
  <si>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</si>
  <si>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</si>
  <si>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</si>
  <si>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</si>
  <si>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</si>
  <si>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</si>
  <si>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</si>
  <si>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</si>
  <si>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</si>
  <si>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</si>
  <si>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</si>
  <si>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</si>
  <si>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</si>
  <si>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</si>
  <si>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</si>
  <si>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</si>
  <si>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</si>
  <si>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</si>
  <si>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</si>
  <si>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</si>
  <si>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</si>
  <si>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</si>
  <si>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</si>
  <si>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</si>
  <si>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</si>
  <si>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</si>
  <si>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</si>
  <si>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</si>
  <si>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</si>
  <si>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</si>
  <si>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</si>
  <si>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</si>
  <si>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</si>
  <si>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</si>
  <si>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</si>
  <si>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</si>
  <si>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</si>
  <si>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</si>
  <si>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</si>
  <si>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</si>
  <si>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</si>
  <si>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</si>
  <si>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</si>
  <si>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</si>
  <si>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</si>
  <si>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</si>
  <si>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</si>
  <si>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</si>
  <si>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</si>
  <si>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</si>
  <si>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</si>
  <si>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</si>
  <si>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</si>
  <si>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</si>
  <si>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</si>
  <si>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</si>
  <si>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</si>
  <si>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</si>
  <si>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</si>
  <si>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</si>
  <si>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</si>
  <si>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</si>
  <si>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</si>
  <si>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</si>
  <si>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</si>
  <si>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</si>
  <si>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</si>
  <si>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</si>
  <si>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</si>
  <si>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</si>
  <si>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</si>
  <si>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</si>
  <si>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</si>
  <si>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</si>
  <si>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</si>
  <si>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</si>
  <si>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</si>
  <si>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</si>
  <si>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</si>
  <si>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</si>
  <si>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</si>
  <si>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</si>
  <si>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</si>
  <si>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</si>
  <si>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</si>
  <si>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</si>
  <si>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</si>
  <si>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</si>
  <si>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</si>
  <si>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</si>
  <si>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</si>
  <si>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</si>
  <si>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</si>
  <si>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</si>
  <si>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</si>
  <si>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</si>
  <si>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</si>
  <si>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</si>
  <si>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</si>
  <si>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</si>
  <si>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</si>
  <si>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</si>
  <si>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</si>
  <si>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</si>
  <si>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</si>
  <si>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</si>
  <si>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</si>
  <si>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</si>
  <si>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</si>
  <si>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</si>
  <si>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</si>
  <si>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</si>
  <si>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</si>
  <si>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</si>
  <si>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</si>
  <si>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</si>
  <si>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</si>
  <si>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</si>
  <si>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</si>
  <si>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</si>
  <si>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</si>
  <si>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</si>
  <si>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</si>
  <si>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</si>
  <si>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</si>
  <si>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</si>
  <si>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</si>
  <si>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</si>
  <si>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</si>
  <si>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</si>
  <si>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</si>
  <si>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</si>
  <si>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</si>
  <si>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</si>
  <si>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</si>
  <si>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</si>
  <si>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</si>
  <si>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</si>
  <si>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</si>
  <si>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</si>
  <si>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</si>
  <si>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</si>
  <si>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</si>
  <si>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</si>
  <si>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</si>
  <si>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</si>
  <si>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</si>
  <si>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</si>
  <si>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</si>
  <si>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</si>
  <si>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</si>
  <si>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</si>
  <si>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</si>
  <si>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</si>
  <si>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</si>
  <si>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</si>
  <si>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</si>
  <si>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</si>
  <si>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</si>
  <si>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</si>
  <si>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</si>
  <si>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</si>
  <si>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</si>
  <si>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</si>
  <si>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</si>
  <si>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</si>
  <si>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</si>
  <si>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</si>
  <si>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</si>
  <si>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</si>
  <si>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</si>
  <si>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</si>
  <si>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</si>
  <si>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</si>
  <si>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</si>
  <si>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</si>
  <si>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</si>
  <si>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</si>
  <si>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</si>
  <si>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</si>
  <si>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</si>
  <si>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</si>
  <si>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</si>
  <si>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</si>
  <si>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</si>
  <si>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</si>
  <si>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</si>
  <si>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</si>
  <si>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</si>
  <si>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</si>
  <si>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</si>
  <si>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</si>
  <si>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</si>
  <si>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</si>
  <si>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</si>
  <si>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</si>
  <si>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</si>
  <si>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</si>
  <si>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</si>
  <si>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</si>
  <si>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</si>
  <si>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</si>
  <si>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</si>
  <si>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</si>
  <si>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</si>
  <si>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</si>
  <si>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</si>
  <si>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</si>
  <si>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</si>
  <si>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</si>
  <si>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</si>
  <si>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</si>
  <si>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</si>
  <si>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</si>
  <si>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</si>
  <si>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</si>
  <si>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</si>
  <si>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</si>
  <si>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</si>
  <si>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</si>
  <si>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</si>
  <si>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</si>
  <si>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</si>
  <si>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</si>
  <si>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</si>
  <si>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</si>
  <si>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</si>
  <si>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</si>
  <si>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</si>
  <si>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</si>
  <si>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</si>
  <si>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</si>
  <si>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</si>
  <si>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</si>
  <si>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</si>
  <si>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</si>
  <si>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</si>
  <si>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</si>
  <si>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</si>
  <si>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</si>
  <si>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</si>
  <si>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</si>
  <si>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</si>
  <si>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</si>
  <si>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</si>
  <si>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</si>
  <si>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</si>
  <si>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</si>
  <si>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</si>
  <si>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</si>
  <si>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</si>
  <si>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</si>
  <si>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</si>
  <si>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</si>
  <si>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</si>
  <si>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</si>
  <si>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</si>
  <si>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</si>
  <si>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</si>
  <si>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</si>
  <si>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</si>
  <si>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</si>
  <si>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</si>
  <si>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</si>
  <si>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</si>
  <si>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</si>
  <si>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</si>
  <si>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</si>
  <si>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</si>
  <si>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</si>
  <si>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</si>
  <si>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</si>
  <si>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</si>
  <si>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</si>
  <si>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</si>
  <si>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</si>
  <si>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</si>
  <si>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</si>
  <si>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</si>
  <si>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</si>
  <si>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</si>
  <si>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</si>
  <si>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</si>
  <si>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</si>
  <si>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</si>
  <si>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</si>
  <si>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</si>
  <si>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</si>
  <si>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</si>
  <si>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</si>
  <si>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</si>
  <si>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</si>
  <si>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</si>
  <si>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</si>
  <si>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</si>
  <si>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</si>
  <si>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</si>
  <si>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</si>
  <si>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</si>
  <si>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</si>
  <si>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</si>
  <si>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</si>
  <si>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</si>
  <si>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</si>
  <si>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</si>
  <si>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</si>
  <si>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</si>
  <si>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</si>
  <si>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</si>
  <si>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</si>
  <si>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</si>
  <si>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</si>
  <si>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</si>
  <si>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</si>
  <si>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</si>
  <si>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</si>
  <si>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</si>
  <si>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</si>
  <si>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</si>
  <si>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</si>
  <si>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</si>
  <si>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</si>
  <si>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</si>
  <si>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</si>
  <si>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</si>
  <si>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</si>
  <si>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</si>
  <si>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</si>
  <si>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</si>
  <si>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</si>
  <si>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</si>
  <si>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</si>
  <si>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</si>
  <si>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</si>
  <si>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</si>
  <si>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</si>
  <si>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</si>
  <si>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</si>
  <si>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</si>
  <si>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</si>
  <si>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</si>
  <si>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</si>
  <si>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</si>
  <si>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</si>
  <si>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</si>
  <si>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</si>
  <si>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</si>
  <si>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</si>
  <si>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</si>
  <si>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</si>
  <si>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</si>
  <si>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</si>
  <si>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</si>
  <si>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</si>
  <si>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</si>
  <si>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</si>
  <si>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</si>
  <si>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</si>
  <si>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</si>
  <si>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</si>
  <si>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</si>
  <si>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</si>
  <si>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</si>
  <si>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</si>
  <si>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</si>
  <si>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</si>
  <si>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</si>
  <si>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</si>
  <si>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</si>
  <si>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</si>
  <si>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</si>
  <si>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</si>
  <si>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</si>
  <si>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</si>
  <si>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</si>
  <si>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</si>
  <si>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</si>
  <si>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</si>
  <si>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</si>
  <si>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</si>
  <si>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</si>
  <si>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</si>
  <si>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</si>
  <si>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</si>
  <si>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</si>
  <si>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</si>
  <si>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</si>
  <si>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</si>
  <si>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</si>
  <si>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</si>
  <si>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</si>
  <si>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</si>
  <si>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</si>
  <si>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</si>
  <si>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</si>
  <si>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</si>
  <si>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</si>
  <si>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</si>
  <si>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</si>
  <si>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</si>
  <si>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</si>
  <si>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</si>
  <si>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</si>
  <si>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</si>
  <si>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</si>
  <si>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</si>
  <si>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</si>
  <si>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</si>
  <si>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</si>
  <si>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</si>
  <si>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</si>
  <si>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</si>
  <si>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</si>
  <si>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</si>
  <si>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</si>
  <si>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</si>
  <si>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</si>
  <si>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</si>
  <si>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</si>
  <si>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</si>
  <si>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</si>
  <si>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</si>
  <si>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</si>
  <si>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</si>
  <si>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</si>
  <si>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</si>
  <si>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</si>
  <si>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</si>
  <si>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</si>
  <si>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</si>
  <si>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</si>
  <si>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</si>
  <si>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</si>
  <si>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</si>
  <si>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</si>
  <si>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</si>
  <si>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</si>
  <si>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</si>
  <si>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</si>
  <si>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</si>
  <si>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</si>
  <si>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</si>
  <si>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</si>
  <si>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</si>
  <si>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</si>
  <si>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</si>
  <si>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</si>
  <si>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</si>
  <si>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</si>
  <si>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</si>
  <si>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</si>
  <si>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</si>
  <si>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</si>
  <si>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</si>
  <si>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</si>
  <si>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</si>
  <si>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</si>
  <si>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</si>
  <si>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</si>
  <si>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</si>
  <si>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</si>
  <si>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</si>
  <si>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</si>
  <si>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</si>
  <si>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</si>
  <si>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</si>
  <si>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</si>
  <si>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</si>
  <si>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</si>
  <si>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</si>
  <si>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</si>
  <si>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</si>
  <si>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</si>
  <si>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</si>
  <si>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</si>
  <si>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</si>
  <si>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</si>
  <si>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</si>
  <si>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</si>
  <si>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</si>
  <si>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</si>
  <si>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</si>
  <si>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</si>
  <si>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</si>
  <si>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</si>
  <si>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</si>
  <si>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</si>
  <si>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</si>
  <si>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</si>
  <si>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</si>
  <si>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</si>
  <si>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</si>
  <si>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</si>
  <si>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</si>
  <si>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</si>
  <si>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</si>
  <si>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</si>
  <si>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</si>
  <si>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</si>
  <si>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</si>
  <si>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</si>
  <si>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</si>
  <si>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</si>
  <si>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</si>
  <si>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</si>
  <si>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</si>
  <si>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</si>
  <si>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</si>
  <si>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</si>
  <si>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</si>
  <si>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</si>
  <si>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</si>
  <si>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</si>
  <si>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</si>
  <si>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</si>
  <si>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</si>
  <si>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</si>
  <si>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</si>
  <si>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</si>
  <si>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</si>
  <si>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</si>
  <si>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</si>
  <si>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</si>
  <si>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</si>
  <si>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</si>
  <si>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</si>
  <si>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</si>
  <si>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</si>
  <si>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</si>
  <si>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</si>
  <si>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</si>
  <si>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</si>
  <si>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</si>
  <si>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</si>
  <si>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</si>
  <si>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</si>
  <si>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</si>
  <si>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</si>
  <si>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</si>
  <si>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</si>
  <si>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</si>
  <si>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</si>
  <si>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</si>
  <si>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</si>
  <si>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</si>
  <si>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</si>
  <si>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</si>
  <si>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</si>
  <si>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</si>
  <si>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</si>
  <si>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</si>
  <si>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</si>
  <si>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</si>
  <si>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</si>
  <si>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</si>
  <si>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</si>
  <si>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</si>
  <si>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</si>
  <si>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</si>
  <si>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</si>
  <si>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</si>
  <si>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</si>
  <si>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</si>
  <si>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</si>
  <si>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</si>
  <si>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</si>
  <si>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</si>
  <si>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</si>
  <si>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</si>
  <si>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</si>
  <si>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</si>
  <si>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</si>
  <si>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</si>
  <si>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</si>
  <si>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</si>
  <si>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</si>
  <si>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</si>
  <si>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</si>
  <si>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</si>
  <si>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</si>
  <si>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</si>
  <si>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</si>
  <si>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</si>
  <si>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</si>
  <si>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</si>
  <si>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</si>
  <si>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</si>
  <si>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</si>
  <si>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</si>
  <si>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</si>
  <si>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</si>
  <si>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</si>
  <si>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</si>
  <si>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</si>
  <si>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</si>
  <si>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</si>
  <si>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</si>
  <si>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</si>
  <si>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</si>
  <si>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</si>
  <si>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</si>
  <si>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</si>
  <si>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</si>
  <si>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</si>
  <si>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</si>
  <si>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</si>
  <si>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</si>
  <si>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</si>
  <si>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</si>
  <si>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</si>
  <si>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</si>
  <si>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</si>
  <si>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</si>
  <si>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</si>
  <si>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</si>
  <si>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</si>
  <si>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</si>
  <si>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</si>
  <si>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</si>
  <si>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</si>
  <si>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</si>
  <si>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</si>
  <si>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</si>
  <si>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</si>
  <si>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</si>
  <si>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</si>
  <si>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</si>
  <si>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</si>
  <si>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</si>
  <si>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</si>
  <si>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</si>
  <si>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</si>
  <si>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</si>
  <si>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</si>
  <si>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</si>
  <si>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</si>
  <si>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</si>
  <si>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</si>
  <si>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</si>
  <si>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</si>
  <si>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</si>
  <si>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</si>
  <si>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</si>
  <si>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</si>
  <si>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</si>
  <si>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</si>
  <si>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</si>
  <si>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</si>
  <si>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</si>
  <si>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</si>
  <si>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</si>
  <si>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</si>
  <si>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</si>
  <si>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</si>
  <si>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</si>
  <si>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</si>
  <si>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</si>
  <si>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</si>
  <si>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</si>
  <si>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</si>
  <si>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</si>
  <si>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</si>
  <si>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</si>
  <si>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</si>
  <si>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</si>
  <si>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</si>
  <si>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</si>
  <si>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</si>
  <si>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</si>
  <si>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</si>
  <si>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</si>
  <si>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</si>
  <si>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</si>
  <si>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</si>
  <si>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</si>
  <si>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</si>
  <si>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</si>
  <si>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</si>
  <si>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</si>
  <si>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</si>
  <si>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</si>
  <si>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</si>
  <si>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</si>
  <si>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</si>
  <si>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</si>
  <si>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</si>
  <si>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</si>
  <si>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</si>
  <si>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</si>
  <si>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</si>
  <si>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</si>
  <si>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</si>
  <si>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</si>
  <si>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</si>
  <si>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</si>
  <si>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</si>
  <si>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</si>
  <si>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</si>
  <si>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</si>
  <si>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</si>
  <si>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</si>
  <si>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</si>
  <si>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</si>
  <si>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</si>
  <si>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</si>
  <si>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</si>
  <si>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</si>
  <si>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</si>
  <si>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</si>
  <si>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</si>
  <si>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</si>
  <si>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</si>
  <si>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</si>
  <si>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</si>
  <si>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</si>
  <si>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</si>
  <si>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</si>
  <si>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</si>
  <si>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</si>
  <si>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</si>
  <si>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</si>
  <si>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</si>
  <si>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</si>
  <si>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</si>
  <si>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</si>
  <si>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</si>
  <si>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</si>
  <si>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</si>
  <si>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</si>
  <si>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</si>
  <si>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</si>
  <si>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</si>
  <si>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</si>
  <si>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</si>
  <si>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</si>
  <si>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</si>
  <si>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</si>
  <si>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</si>
  <si>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</si>
  <si>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</si>
  <si>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</si>
  <si>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</si>
  <si>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</si>
  <si>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</si>
  <si>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</si>
  <si>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</si>
  <si>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</si>
  <si>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</si>
  <si>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</si>
  <si>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</si>
  <si>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</si>
  <si>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</si>
  <si>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</si>
  <si>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</si>
  <si>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</si>
  <si>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</si>
  <si>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</si>
  <si>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</si>
  <si>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</si>
  <si>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</si>
  <si>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</si>
  <si>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</si>
  <si>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</si>
  <si>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</si>
  <si>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</si>
  <si>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</si>
  <si>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</si>
  <si>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</si>
  <si>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</si>
  <si>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</si>
  <si>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</si>
  <si>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</si>
  <si>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</si>
  <si>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</si>
  <si>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</si>
  <si>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</si>
  <si>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</si>
  <si>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</si>
  <si>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</si>
  <si>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</si>
  <si>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</si>
  <si>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</si>
  <si>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</si>
  <si>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</si>
  <si>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</si>
  <si>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</si>
  <si>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</si>
  <si>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</si>
  <si>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</si>
  <si>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</si>
  <si>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</si>
  <si>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</si>
  <si>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</si>
  <si>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</si>
  <si>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</si>
  <si>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</si>
  <si>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</si>
  <si>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</si>
  <si>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</si>
  <si>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</si>
  <si>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</si>
  <si>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</si>
  <si>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</si>
  <si>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</si>
  <si>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</si>
  <si>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</si>
  <si>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</si>
  <si>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</si>
  <si>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</si>
  <si>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</si>
  <si>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</si>
  <si>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</si>
  <si>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</si>
  <si>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</si>
  <si>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</si>
  <si>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</si>
  <si>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</si>
  <si>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</si>
  <si>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</si>
  <si>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</si>
  <si>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</si>
  <si>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</si>
  <si>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</si>
  <si>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</si>
  <si>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</si>
  <si>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</si>
  <si>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</si>
  <si>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</si>
  <si>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</si>
  <si>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</si>
  <si>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</si>
  <si>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</si>
  <si>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</si>
  <si>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</si>
  <si>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</si>
  <si>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</si>
  <si>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</si>
  <si>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</si>
  <si>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</si>
  <si>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</si>
  <si>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</si>
  <si>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</si>
  <si>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</si>
  <si>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</si>
  <si>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</si>
  <si>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</si>
  <si>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</si>
  <si>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</si>
  <si>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</si>
  <si>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</si>
  <si>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</si>
  <si>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</si>
  <si>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</si>
  <si>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</si>
  <si>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</si>
  <si>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</si>
  <si>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</si>
  <si>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</si>
  <si>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</si>
  <si>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</si>
  <si>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</si>
  <si>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</si>
  <si>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</si>
  <si>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</si>
  <si>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</si>
  <si>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</si>
  <si>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</si>
  <si>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</si>
  <si>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</si>
  <si>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</si>
  <si>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</si>
  <si>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</si>
  <si>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</si>
  <si>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</si>
  <si>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</si>
  <si>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</si>
  <si>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</si>
  <si>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</si>
  <si>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</si>
  <si>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</si>
  <si>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</si>
  <si>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</si>
  <si>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</si>
  <si>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</si>
  <si>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</si>
  <si>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</si>
  <si>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</si>
  <si>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</si>
  <si>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</si>
  <si>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</si>
  <si>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</si>
  <si>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</si>
  <si>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</si>
  <si>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</si>
  <si>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</si>
  <si>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</si>
  <si>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</si>
  <si>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</si>
  <si>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</si>
  <si>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</si>
  <si>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</si>
  <si>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</si>
  <si>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</si>
  <si>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</si>
  <si>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</si>
  <si>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</si>
  <si>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</si>
  <si>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</si>
  <si>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</si>
  <si>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</si>
  <si>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</si>
  <si>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</si>
  <si>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</si>
  <si>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</si>
  <si>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</si>
  <si>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</si>
  <si>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</si>
  <si>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</si>
  <si>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</si>
  <si>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</si>
  <si>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</si>
  <si>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</si>
  <si>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</si>
  <si>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</si>
  <si>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</si>
  <si>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</si>
  <si>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</si>
  <si>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</si>
  <si>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</si>
  <si>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</si>
  <si>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</si>
  <si>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</si>
  <si>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</si>
  <si>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</si>
  <si>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</si>
  <si>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</si>
  <si>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</si>
  <si>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</si>
  <si>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</si>
  <si>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</si>
  <si>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</si>
  <si>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</si>
  <si>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</si>
  <si>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</si>
  <si>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</si>
  <si>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</si>
  <si>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</si>
  <si>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</si>
  <si>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</si>
  <si>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</si>
  <si>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</si>
  <si>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</si>
  <si>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</si>
  <si>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</si>
  <si>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</si>
  <si>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</si>
  <si>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</si>
  <si>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</si>
  <si>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</si>
  <si>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</si>
  <si>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</si>
  <si>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</si>
  <si>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</si>
  <si>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</si>
  <si>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</si>
  <si>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</si>
  <si>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</si>
  <si>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</si>
  <si>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</si>
  <si>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</si>
  <si>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</si>
  <si>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</si>
  <si>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</si>
  <si>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</si>
  <si>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</si>
  <si>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</si>
  <si>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</si>
  <si>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</si>
  <si>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</si>
  <si>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</si>
  <si>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</si>
  <si>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</si>
  <si>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</si>
  <si>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</si>
  <si>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</si>
  <si>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</si>
  <si>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</si>
  <si>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</si>
  <si>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</si>
  <si>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</si>
  <si>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</si>
  <si>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</si>
  <si>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</si>
  <si>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</si>
  <si>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</si>
  <si>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</si>
  <si>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</si>
  <si>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</si>
  <si>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</si>
  <si>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</si>
  <si>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</si>
  <si>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</si>
  <si>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</si>
  <si>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</si>
  <si>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</si>
  <si>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</si>
  <si>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</si>
  <si>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</si>
  <si>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</si>
  <si>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</si>
  <si>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</si>
  <si>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</si>
  <si>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</si>
  <si>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</si>
  <si>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</si>
  <si>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</si>
  <si>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</si>
  <si>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</si>
  <si>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</si>
  <si>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</si>
  <si>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</si>
  <si>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</si>
  <si>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</si>
  <si>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</si>
  <si>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</si>
  <si>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</si>
  <si>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</si>
  <si>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</si>
  <si>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</si>
  <si>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</si>
  <si>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</si>
  <si>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</si>
  <si>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</si>
  <si>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</si>
  <si>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</si>
  <si>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</si>
  <si>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</si>
  <si>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</si>
  <si>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</si>
  <si>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</si>
  <si>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</si>
  <si>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</si>
  <si>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</si>
  <si>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</si>
  <si>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</si>
  <si>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</si>
  <si>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</si>
  <si>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</si>
  <si>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</si>
  <si>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</si>
  <si>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</si>
  <si>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</si>
  <si>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</si>
  <si>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</si>
  <si>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</si>
  <si>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</si>
  <si>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</si>
  <si>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</si>
  <si>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</si>
  <si>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</si>
  <si>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</si>
  <si>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</si>
  <si>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</si>
  <si>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</si>
  <si>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</si>
  <si>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</si>
  <si>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</si>
  <si>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</si>
  <si>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</si>
  <si>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</si>
  <si>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</si>
  <si>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</si>
  <si>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</si>
  <si>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</si>
  <si>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</si>
  <si>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</si>
  <si>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</si>
  <si>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</si>
  <si>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</si>
  <si>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</si>
  <si>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</si>
  <si>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</si>
  <si>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</si>
  <si>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</si>
  <si>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</si>
  <si>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</si>
  <si>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</si>
  <si>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</si>
  <si>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</si>
  <si>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</si>
  <si>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</si>
  <si>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</si>
  <si>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</si>
  <si>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</si>
  <si>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</si>
  <si>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</si>
  <si>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</si>
  <si>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</si>
  <si>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</si>
  <si>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</si>
  <si>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</si>
  <si>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</si>
  <si>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</si>
  <si>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</si>
  <si>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</si>
  <si>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</si>
  <si>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</si>
  <si>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</si>
  <si>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</si>
  <si>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</si>
  <si>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</si>
  <si>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</si>
  <si>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</si>
  <si>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</si>
  <si>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</si>
  <si>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</si>
  <si>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</si>
  <si>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</si>
  <si>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</si>
  <si>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</si>
  <si>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</si>
  <si>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</si>
  <si>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</si>
  <si>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</si>
  <si>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</si>
  <si>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</si>
  <si>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</si>
  <si>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</si>
  <si>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</si>
  <si>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</si>
  <si>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</si>
  <si>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</si>
  <si>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</si>
  <si>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</si>
  <si>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</si>
  <si>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</si>
  <si>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</si>
  <si>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</si>
  <si>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</si>
  <si>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</si>
  <si>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</si>
  <si>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</si>
  <si>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</si>
  <si>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</si>
  <si>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</si>
  <si>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</si>
  <si>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</si>
  <si>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</si>
  <si>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</si>
  <si>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</si>
  <si>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</si>
  <si>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</si>
  <si>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</si>
  <si>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</si>
  <si>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</si>
  <si>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</si>
  <si>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</si>
  <si>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</si>
  <si>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</si>
  <si>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</si>
  <si>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</si>
  <si>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</si>
  <si>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</si>
  <si>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</si>
  <si>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</si>
  <si>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</si>
  <si>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</si>
  <si>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</si>
  <si>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</si>
  <si>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</si>
  <si>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</si>
  <si>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</si>
  <si>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</si>
  <si>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</si>
  <si>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</si>
  <si>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</si>
  <si>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</si>
  <si>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</si>
  <si>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</si>
  <si>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</si>
  <si>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</si>
  <si>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</si>
  <si>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</si>
  <si>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</si>
  <si>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</si>
  <si>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</si>
  <si>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</si>
  <si>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</si>
  <si>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</si>
  <si>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</si>
  <si>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</si>
  <si>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</si>
  <si>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</si>
  <si>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</si>
  <si>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</si>
  <si>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</si>
  <si>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</si>
  <si>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</si>
  <si>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</si>
  <si>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</si>
  <si>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</si>
  <si>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</si>
  <si>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</si>
  <si>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</si>
  <si>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</si>
  <si>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</si>
  <si>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</si>
  <si>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</si>
  <si>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</si>
  <si>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</si>
  <si>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</si>
  <si>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</si>
  <si>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</si>
  <si>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</si>
  <si>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</si>
  <si>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</si>
  <si>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</si>
  <si>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</si>
  <si>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</si>
  <si>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</si>
  <si>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</si>
  <si>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</si>
  <si>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</si>
  <si>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</si>
  <si>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</si>
  <si>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</si>
  <si>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</si>
  <si>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</si>
  <si>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</si>
  <si>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</si>
  <si>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</si>
  <si>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</si>
  <si>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</si>
  <si>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</si>
  <si>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</si>
  <si>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</si>
  <si>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</si>
  <si>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</si>
  <si>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</si>
  <si>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</si>
  <si>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</si>
  <si>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</si>
  <si>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</si>
  <si>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</si>
  <si>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</si>
  <si>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</si>
  <si>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</si>
  <si>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</si>
  <si>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</si>
  <si>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</si>
  <si>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</si>
  <si>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</si>
  <si>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</si>
  <si>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</si>
  <si>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</si>
  <si>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</si>
  <si>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</si>
  <si>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</si>
  <si>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</si>
  <si>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</si>
  <si>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</si>
  <si>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</si>
  <si>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</si>
  <si>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</si>
  <si>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</si>
  <si>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</si>
  <si>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</si>
  <si>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</si>
  <si>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</si>
  <si>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</si>
  <si>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</si>
  <si>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</si>
  <si>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</si>
  <si>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</si>
  <si>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</si>
  <si>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</si>
  <si>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</si>
  <si>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</si>
  <si>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</si>
  <si>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</si>
  <si>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</si>
  <si>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</si>
  <si>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</si>
  <si>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</si>
  <si>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</si>
  <si>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</si>
  <si>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</si>
  <si>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</si>
  <si>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</si>
  <si>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</si>
  <si>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</si>
  <si>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</si>
  <si>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</si>
  <si>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</si>
  <si>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</si>
  <si>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</si>
  <si>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</si>
  <si>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</si>
  <si>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</si>
  <si>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</si>
  <si>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</si>
  <si>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</si>
  <si>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</si>
  <si>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</si>
  <si>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</si>
  <si>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</si>
  <si>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</si>
  <si>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</si>
  <si>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</si>
  <si>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</si>
  <si>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</si>
  <si>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</si>
  <si>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</si>
  <si>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</si>
  <si>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</si>
  <si>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</si>
  <si>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</si>
  <si>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</si>
  <si>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</si>
  <si>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</si>
  <si>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</si>
  <si>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</si>
  <si>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</si>
  <si>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</si>
  <si>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</si>
  <si>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</si>
  <si>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</si>
  <si>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</si>
  <si>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</si>
  <si>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</si>
  <si>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</si>
  <si>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</si>
  <si>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</si>
  <si>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</si>
  <si>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</si>
  <si>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</si>
  <si>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</si>
  <si>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</si>
  <si>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</si>
  <si>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</si>
  <si>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</si>
  <si>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</si>
  <si>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</si>
  <si>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</si>
  <si>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</si>
  <si>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</si>
  <si>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</si>
  <si>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</si>
  <si>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</si>
  <si>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</si>
  <si>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</si>
  <si>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</si>
  <si>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</si>
  <si>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</si>
  <si>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</si>
  <si>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</si>
  <si>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</si>
  <si>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</si>
  <si>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</si>
  <si>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</si>
  <si>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</si>
  <si>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</si>
  <si>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</si>
  <si>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</si>
  <si>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</si>
  <si>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</si>
  <si>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</si>
  <si>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</si>
  <si>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</si>
  <si>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</si>
  <si>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</si>
  <si>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</si>
  <si>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</si>
  <si>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</si>
  <si>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</si>
  <si>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</si>
  <si>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</si>
  <si>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</si>
  <si>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</si>
  <si>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</si>
  <si>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</si>
  <si>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</si>
  <si>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</si>
  <si>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</si>
  <si>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</si>
  <si>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</si>
  <si>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</si>
  <si>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</si>
  <si>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</si>
  <si>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</si>
  <si>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</si>
  <si>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</si>
  <si>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</si>
  <si>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</si>
  <si>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</si>
  <si>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</si>
  <si>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</si>
  <si>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</si>
  <si>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</si>
  <si>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</si>
  <si>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</si>
  <si>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</si>
  <si>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</si>
  <si>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</si>
  <si>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</si>
  <si>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</si>
  <si>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</si>
  <si>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</si>
  <si>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</si>
  <si>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</si>
  <si>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</si>
  <si>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</si>
  <si>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</si>
  <si>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</si>
  <si>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</si>
  <si>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</si>
  <si>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</si>
  <si>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</si>
  <si>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</si>
  <si>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</si>
  <si>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</si>
  <si>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</si>
  <si>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</si>
  <si>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</si>
  <si>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</si>
  <si>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</si>
  <si>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</si>
  <si>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</si>
  <si>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</si>
  <si>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</si>
  <si>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</si>
  <si>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</si>
  <si>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</si>
  <si>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</si>
  <si>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</si>
  <si>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</si>
  <si>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</si>
  <si>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</si>
  <si>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</si>
  <si>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</si>
  <si>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</si>
  <si>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</si>
  <si>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</si>
  <si>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</si>
  <si>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</si>
  <si>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</si>
  <si>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</si>
  <si>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</si>
  <si>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</si>
  <si>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</si>
  <si>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</si>
  <si>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</si>
  <si>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</si>
  <si>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</si>
  <si>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</si>
  <si>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</si>
  <si>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</si>
  <si>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</si>
  <si>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</si>
  <si>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</si>
  <si>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</si>
  <si>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</si>
  <si>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</si>
  <si>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</si>
  <si>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</si>
  <si>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</si>
  <si>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</si>
  <si>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</si>
  <si>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</si>
  <si>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</si>
  <si>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</si>
  <si>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</si>
  <si>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</si>
  <si>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</si>
  <si>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</si>
  <si>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</si>
  <si>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</si>
  <si>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</si>
  <si>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</si>
  <si>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</si>
  <si>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</si>
  <si>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</si>
  <si>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</si>
  <si>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</si>
  <si>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</si>
  <si>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</si>
  <si>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</si>
  <si>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</si>
  <si>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</si>
  <si>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</si>
  <si>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</si>
  <si>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</si>
  <si>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</si>
  <si>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</si>
  <si>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</si>
  <si>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</si>
  <si>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</si>
  <si>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</si>
  <si>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</si>
  <si>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</si>
  <si>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</si>
  <si>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</si>
  <si>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</si>
  <si>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</si>
  <si>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</si>
  <si>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</si>
  <si>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</si>
  <si>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</si>
  <si>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</si>
  <si>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</si>
  <si>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</si>
  <si>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</si>
  <si>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</si>
  <si>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</si>
  <si>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</si>
  <si>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</si>
  <si>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</si>
  <si>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</si>
  <si>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</si>
  <si>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</si>
  <si>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</si>
  <si>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</si>
  <si>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</si>
  <si>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</si>
  <si>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</si>
  <si>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</si>
  <si>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</si>
  <si>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</si>
  <si>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</si>
  <si>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</si>
  <si>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</si>
  <si>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</si>
  <si>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</si>
  <si>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</si>
  <si>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</si>
  <si>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</si>
  <si>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</si>
  <si>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</si>
  <si>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</si>
  <si>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</si>
  <si>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</si>
  <si>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</si>
  <si>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</si>
  <si>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</si>
  <si>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</si>
  <si>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</si>
  <si>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</si>
  <si>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</si>
  <si>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</si>
  <si>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</si>
  <si>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</si>
  <si>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</si>
  <si>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</si>
  <si>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</si>
  <si>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</si>
  <si>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</si>
  <si>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</si>
  <si>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</si>
  <si>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</si>
  <si>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</si>
  <si>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</si>
  <si>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</si>
  <si>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</si>
  <si>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</si>
  <si>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</si>
  <si>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</si>
  <si>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</si>
  <si>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</si>
  <si>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</si>
  <si>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</si>
  <si>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</si>
  <si>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</si>
  <si>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</si>
  <si>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</si>
  <si>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</si>
  <si>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</si>
  <si>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</si>
  <si>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</si>
  <si>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</si>
  <si>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</si>
  <si>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</si>
  <si>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</si>
  <si>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</si>
  <si>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</si>
  <si>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</si>
  <si>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</si>
  <si>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</si>
  <si>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</si>
  <si>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</si>
  <si>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</si>
  <si>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</si>
  <si>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</si>
  <si>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</si>
  <si>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</si>
  <si>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</si>
  <si>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</si>
  <si>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</si>
  <si>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</si>
  <si>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</si>
  <si>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</si>
  <si>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</si>
  <si>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</si>
  <si>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</si>
  <si>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</si>
  <si>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</si>
  <si>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</si>
  <si>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</si>
  <si>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</si>
  <si>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</si>
  <si>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</si>
  <si>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</si>
  <si>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</si>
  <si>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</si>
  <si>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</si>
  <si>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</si>
  <si>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</si>
  <si>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</si>
  <si>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</si>
  <si>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</si>
  <si>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</si>
  <si>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</si>
  <si>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</si>
  <si>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</si>
  <si>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</si>
  <si>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</si>
  <si>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</si>
  <si>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</si>
  <si>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</si>
  <si>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</si>
  <si>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</si>
  <si>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</si>
  <si>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</si>
  <si>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</si>
  <si>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</si>
  <si>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</si>
  <si>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</si>
  <si>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</si>
  <si>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</si>
  <si>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</si>
  <si>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</si>
  <si>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</si>
  <si>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</si>
  <si>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</si>
  <si>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</si>
  <si>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</si>
  <si>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</si>
  <si>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</si>
  <si>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</si>
  <si>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</si>
  <si>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</si>
  <si>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</si>
  <si>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</si>
  <si>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</si>
  <si>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</si>
  <si>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</si>
  <si>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</si>
  <si>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</si>
  <si>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</si>
  <si>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</si>
  <si>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</si>
  <si>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</si>
  <si>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</si>
  <si>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</si>
  <si>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</si>
  <si>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</si>
  <si>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</si>
  <si>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</si>
  <si>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</si>
  <si>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</si>
  <si>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</si>
  <si>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</si>
  <si>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</si>
  <si>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</si>
  <si>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</si>
  <si>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</si>
  <si>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</si>
  <si>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</si>
  <si>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</si>
  <si>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</si>
  <si>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</si>
  <si>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</si>
  <si>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</si>
  <si>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</si>
  <si>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</si>
  <si>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</si>
  <si>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</si>
  <si>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</si>
  <si>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</si>
  <si>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</si>
  <si>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</si>
  <si>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</si>
  <si>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</si>
  <si>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</si>
  <si>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</si>
  <si>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</si>
  <si>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</si>
  <si>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</si>
  <si>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</si>
  <si>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</si>
  <si>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</si>
  <si>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</si>
  <si>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</si>
  <si>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</si>
  <si>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</si>
  <si>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</si>
  <si>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</si>
  <si>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</si>
  <si>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</si>
  <si>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</si>
  <si>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</si>
  <si>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</si>
  <si>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</si>
  <si>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</si>
  <si>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</si>
  <si>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</si>
  <si>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</si>
  <si>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</si>
  <si>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</si>
  <si>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</si>
  <si>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</si>
  <si>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</si>
  <si>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</si>
  <si>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</si>
  <si>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</si>
  <si>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</si>
  <si>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</si>
  <si>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</si>
  <si>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</si>
  <si>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</si>
  <si>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</si>
  <si>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</si>
  <si>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</si>
  <si>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</si>
  <si>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</si>
  <si>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</si>
  <si>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</si>
  <si>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</si>
  <si>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</si>
  <si>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</si>
  <si>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</si>
  <si>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</si>
  <si>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</si>
  <si>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</si>
  <si>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</si>
  <si>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</si>
  <si>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</si>
  <si>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</si>
  <si>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</si>
  <si>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</si>
  <si>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</si>
  <si>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</si>
  <si>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</si>
  <si>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</si>
  <si>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</si>
  <si>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</si>
  <si>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</si>
  <si>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</si>
  <si>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</si>
  <si>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</si>
  <si>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</si>
  <si>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</si>
  <si>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</si>
  <si>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</si>
  <si>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</si>
  <si>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</si>
  <si>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</si>
  <si>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</si>
  <si>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</si>
  <si>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</si>
  <si>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</si>
  <si>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</si>
  <si>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</si>
  <si>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</si>
  <si>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</si>
  <si>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</si>
  <si>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</si>
  <si>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</si>
  <si>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</si>
  <si>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</si>
  <si>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</si>
  <si>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</si>
  <si>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</si>
  <si>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</si>
  <si>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</si>
  <si>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</si>
  <si>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</si>
  <si>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</si>
  <si>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</si>
  <si>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</si>
  <si>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</si>
  <si>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</si>
  <si>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</si>
  <si>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</si>
  <si>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</si>
  <si>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</si>
  <si>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</si>
  <si>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</si>
  <si>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</si>
  <si>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</si>
  <si>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</si>
  <si>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</si>
  <si>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</si>
  <si>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</si>
  <si>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</si>
  <si>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</si>
  <si>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</si>
  <si>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</si>
  <si>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</si>
  <si>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</si>
  <si>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</si>
  <si>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</si>
  <si>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</si>
  <si>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</si>
  <si>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</si>
  <si>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</si>
  <si>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</si>
  <si>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</si>
  <si>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</si>
  <si>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</si>
  <si>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</si>
  <si>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</si>
  <si>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</si>
  <si>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</si>
  <si>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</si>
  <si>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</si>
  <si>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</si>
  <si>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</si>
  <si>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</si>
  <si>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</si>
  <si>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</si>
  <si>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</si>
  <si>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</si>
  <si>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</si>
  <si>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</si>
  <si>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</si>
  <si>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</si>
  <si>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</si>
  <si>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</si>
  <si>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</si>
  <si>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</si>
  <si>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</si>
  <si>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</si>
  <si>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</si>
  <si>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</si>
  <si>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</si>
  <si>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</si>
  <si>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</si>
  <si>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</si>
  <si>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</si>
  <si>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</si>
  <si>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</si>
  <si>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</si>
  <si>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</si>
  <si>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</si>
  <si>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</si>
  <si>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</si>
  <si>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</si>
  <si>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</si>
  <si>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</si>
  <si>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</si>
  <si>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</si>
  <si>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</si>
  <si>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</si>
  <si>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</si>
  <si>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</si>
  <si>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</si>
  <si>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</si>
  <si>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</si>
  <si>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</si>
  <si>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</si>
  <si>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</si>
  <si>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</si>
  <si>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</si>
  <si>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</si>
  <si>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</si>
  <si>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</si>
  <si>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</si>
  <si>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</si>
  <si>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</si>
  <si>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</si>
  <si>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</si>
  <si>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</si>
  <si>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</si>
  <si>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</si>
  <si>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</si>
  <si>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</si>
  <si>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</si>
  <si>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</si>
  <si>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</si>
  <si>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</si>
  <si>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</si>
  <si>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</si>
  <si>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</si>
  <si>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</si>
  <si>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</si>
  <si>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</si>
  <si>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</si>
  <si>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</si>
  <si>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</si>
  <si>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</si>
  <si>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</si>
  <si>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</si>
  <si>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</si>
  <si>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</si>
  <si>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</si>
  <si>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</si>
  <si>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</si>
  <si>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</si>
  <si>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</si>
  <si>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</si>
  <si>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</si>
  <si>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</si>
  <si>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</si>
  <si>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</si>
  <si>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</si>
  <si>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</si>
  <si>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</si>
  <si>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</si>
  <si>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</si>
  <si>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</si>
  <si>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</si>
  <si>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</si>
  <si>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</si>
  <si>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</si>
  <si>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</si>
  <si>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</si>
  <si>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</si>
  <si>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</si>
  <si>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</si>
  <si>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</si>
  <si>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</si>
  <si>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</si>
  <si>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</si>
  <si>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</si>
  <si>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</si>
  <si>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</si>
  <si>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</si>
  <si>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</si>
  <si>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</si>
  <si>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</si>
  <si>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</si>
  <si>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</si>
  <si>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</si>
  <si>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</si>
  <si>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</si>
  <si>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</si>
  <si>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</si>
  <si>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</si>
  <si>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</si>
  <si>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</si>
  <si>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</si>
  <si>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</si>
  <si>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</si>
  <si>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</si>
  <si>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</si>
  <si>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</si>
  <si>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</si>
  <si>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</si>
  <si>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</si>
  <si>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</si>
  <si>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</si>
  <si>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</si>
  <si>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</si>
  <si>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</si>
  <si>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</si>
  <si>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</si>
  <si>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</si>
  <si>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</si>
  <si>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</si>
  <si>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</si>
  <si>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</si>
  <si>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</si>
  <si>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</si>
  <si>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</si>
  <si>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</si>
  <si>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</si>
  <si>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</si>
  <si>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</si>
  <si>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</si>
  <si>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</si>
  <si>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</si>
  <si>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</si>
  <si>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</si>
  <si>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</si>
  <si>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</si>
  <si>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</si>
  <si>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</si>
  <si>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</si>
  <si>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</si>
  <si>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</si>
  <si>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</si>
  <si>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</si>
  <si>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</si>
  <si>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</si>
  <si>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</si>
  <si>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</si>
  <si>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</si>
  <si>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</si>
  <si>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</si>
  <si>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</si>
  <si>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</si>
  <si>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</si>
  <si>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</si>
  <si>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</si>
  <si>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</si>
  <si>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</si>
  <si>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</si>
  <si>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</si>
  <si>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</si>
  <si>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</si>
  <si>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</si>
  <si>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</si>
  <si>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</si>
  <si>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</si>
  <si>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</si>
  <si>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</si>
  <si>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</si>
  <si>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</si>
  <si>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</si>
  <si>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</si>
  <si>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</si>
  <si>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</si>
  <si>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</si>
  <si>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</si>
  <si>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</si>
  <si>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</si>
  <si>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</si>
  <si>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</si>
  <si>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</si>
  <si>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</si>
  <si>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</si>
  <si>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</si>
  <si>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</si>
  <si>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</si>
  <si>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</si>
  <si>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</si>
  <si>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</si>
  <si>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</si>
  <si>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</si>
  <si>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</si>
  <si>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</si>
  <si>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</si>
  <si>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</si>
  <si>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</si>
  <si>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</si>
  <si>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</si>
  <si>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</si>
  <si>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</si>
  <si>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</si>
  <si>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</si>
  <si>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</si>
  <si>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</si>
  <si>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</si>
  <si>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</si>
  <si>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</si>
  <si>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</si>
  <si>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</si>
  <si>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</si>
  <si>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</si>
  <si>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</si>
  <si>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</si>
  <si>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</si>
  <si>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</si>
  <si>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</si>
  <si>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</si>
  <si>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</si>
  <si>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</si>
  <si>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</si>
  <si>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</si>
  <si>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</si>
  <si>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</si>
  <si>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</si>
  <si>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</si>
  <si>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</si>
  <si>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</si>
  <si>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</si>
  <si>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</si>
  <si>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</si>
  <si>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</si>
  <si>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</si>
  <si>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</si>
  <si>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</si>
  <si>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</si>
  <si>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</si>
  <si>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</si>
  <si>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</si>
  <si>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</si>
  <si>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</si>
  <si>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</si>
  <si>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</si>
  <si>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</si>
  <si>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</si>
  <si>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</si>
  <si>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</si>
  <si>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</si>
  <si>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</si>
  <si>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</si>
  <si>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</si>
  <si>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</si>
  <si>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</si>
  <si>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</si>
  <si>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</si>
  <si>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</si>
  <si>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</si>
  <si>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</si>
  <si>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</si>
  <si>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</si>
  <si>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</si>
  <si>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</si>
  <si>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</si>
  <si>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</si>
  <si>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</si>
  <si>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</si>
  <si>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</si>
  <si>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</si>
  <si>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</si>
  <si>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</si>
  <si>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</si>
  <si>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</si>
  <si>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</si>
  <si>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</si>
  <si>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</si>
  <si>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</si>
  <si>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</si>
  <si>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</si>
  <si>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</si>
  <si>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</si>
  <si>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</si>
  <si>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</si>
  <si>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</si>
  <si>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</si>
  <si>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</si>
  <si>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</si>
  <si>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</si>
  <si>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</si>
  <si>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</si>
  <si>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</si>
  <si>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</si>
  <si>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</si>
  <si>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</si>
  <si>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</si>
  <si>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</si>
  <si>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</si>
  <si>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</si>
  <si>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</si>
  <si>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</si>
  <si>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</si>
  <si>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</si>
  <si>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</si>
  <si>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</si>
  <si>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</si>
  <si>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</si>
  <si>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</si>
  <si>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</si>
  <si>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</si>
  <si>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</si>
  <si>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</si>
  <si>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</si>
  <si>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</si>
  <si>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</si>
  <si>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</si>
  <si>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</si>
  <si>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</si>
  <si>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</si>
  <si>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</si>
  <si>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</si>
  <si>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</si>
  <si>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</si>
  <si>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</si>
  <si>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</si>
  <si>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</si>
  <si>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</si>
  <si>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</si>
  <si>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</si>
  <si>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</si>
  <si>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</si>
  <si>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</si>
  <si>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</si>
  <si>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</si>
  <si>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</si>
  <si>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</si>
  <si>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</si>
  <si>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</si>
  <si>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</si>
  <si>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</si>
  <si>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</si>
  <si>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</si>
  <si>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</si>
  <si>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</si>
  <si>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</si>
  <si>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</si>
  <si>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</si>
  <si>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</si>
  <si>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</si>
  <si>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</si>
  <si>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</si>
  <si>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</si>
  <si>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</si>
  <si>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</si>
  <si>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</si>
  <si>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</si>
  <si>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</si>
  <si>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</si>
  <si>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</si>
  <si>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</si>
  <si>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</si>
  <si>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</si>
  <si>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</si>
  <si>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</si>
  <si>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</si>
  <si>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</si>
  <si>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</si>
  <si>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</si>
  <si>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</si>
  <si>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</si>
  <si>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</si>
  <si>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</si>
  <si>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</si>
  <si>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</si>
  <si>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</si>
  <si>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</si>
  <si>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</si>
  <si>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</si>
  <si>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</si>
  <si>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</si>
  <si>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</si>
  <si>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</si>
  <si>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</si>
  <si>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</si>
  <si>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</si>
  <si>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</si>
  <si>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</si>
  <si>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</si>
  <si>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</si>
  <si>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</si>
  <si>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</si>
  <si>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</si>
  <si>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</si>
  <si>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</si>
  <si>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</si>
  <si>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</si>
  <si>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</si>
  <si>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</si>
  <si>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</si>
  <si>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</si>
  <si>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</si>
  <si>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</si>
  <si>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</si>
  <si>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</si>
  <si>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</si>
  <si>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</si>
  <si>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</si>
  <si>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</si>
  <si>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</si>
  <si>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</si>
  <si>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</si>
  <si>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</si>
  <si>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</si>
  <si>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</si>
  <si>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</si>
  <si>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</si>
  <si>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</si>
  <si>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</si>
  <si>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</si>
  <si>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</si>
  <si>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</si>
  <si>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</si>
  <si>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</si>
  <si>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</si>
  <si>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</si>
  <si>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</si>
  <si>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</si>
  <si>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</si>
  <si>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</si>
  <si>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</si>
  <si>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</si>
  <si>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</si>
  <si>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</si>
  <si>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</si>
  <si>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</si>
  <si>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</si>
  <si>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</si>
  <si>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</si>
  <si>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</si>
  <si>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</si>
  <si>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</si>
  <si>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</si>
  <si>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</si>
  <si>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</si>
  <si>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</si>
  <si>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</si>
  <si>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</si>
  <si>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</si>
  <si>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</si>
  <si>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</si>
  <si>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</si>
  <si>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</si>
  <si>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</si>
  <si>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</si>
  <si>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</si>
  <si>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</si>
  <si>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</si>
  <si>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</si>
  <si>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</si>
  <si>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</si>
  <si>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</si>
  <si>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</si>
  <si>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</si>
  <si>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</si>
  <si>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</si>
  <si>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</si>
  <si>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</si>
  <si>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</si>
  <si>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</si>
  <si>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</si>
  <si>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</si>
  <si>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</si>
  <si>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</si>
  <si>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</si>
  <si>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</si>
  <si>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</si>
  <si>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</si>
  <si>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</si>
  <si>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</si>
  <si>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</si>
  <si>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</si>
  <si>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</si>
  <si>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</si>
  <si>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</si>
  <si>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</si>
  <si>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</si>
  <si>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</si>
  <si>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</si>
  <si>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</si>
  <si>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</si>
  <si>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</si>
  <si>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</si>
  <si>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</si>
  <si>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</si>
  <si>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</si>
  <si>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</si>
  <si>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</si>
  <si>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</si>
  <si>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</si>
  <si>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</si>
  <si>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</si>
  <si>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</si>
  <si>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</si>
  <si>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</si>
  <si>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</si>
  <si>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</si>
  <si>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</si>
  <si>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</si>
  <si>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</si>
  <si>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</si>
  <si>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</si>
  <si>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</si>
  <si>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</si>
  <si>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</si>
  <si>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</si>
  <si>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</si>
  <si>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</si>
  <si>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</si>
  <si>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</si>
  <si>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</si>
  <si>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</si>
  <si>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</si>
  <si>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</si>
  <si>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</si>
  <si>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</si>
  <si>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</si>
  <si>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</si>
  <si>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</si>
  <si>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</si>
  <si>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</si>
  <si>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</si>
  <si>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</si>
  <si>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</si>
  <si>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</si>
  <si>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</si>
  <si>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</si>
  <si>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</si>
  <si>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</si>
  <si>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</si>
  <si>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</si>
  <si>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</si>
  <si>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</si>
  <si>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</si>
  <si>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</si>
  <si>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</si>
  <si>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</si>
  <si>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</si>
  <si>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</si>
  <si>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</si>
  <si>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</si>
  <si>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</si>
  <si>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</si>
  <si>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</si>
  <si>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</si>
  <si>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</si>
  <si>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</si>
  <si>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</si>
  <si>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</si>
  <si>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</si>
  <si>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</si>
  <si>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</si>
  <si>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</si>
  <si>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</si>
  <si>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</si>
  <si>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</si>
  <si>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</si>
  <si>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</si>
  <si>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</si>
  <si>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</si>
  <si>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</si>
  <si>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</si>
  <si>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</si>
  <si>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</si>
  <si>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</si>
  <si>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</si>
  <si>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</si>
  <si>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</si>
  <si>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</si>
  <si>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</si>
  <si>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</si>
  <si>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</si>
  <si>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</si>
  <si>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</si>
  <si>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</si>
  <si>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</si>
  <si>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</si>
  <si>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</si>
  <si>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</si>
  <si>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</si>
  <si>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</si>
  <si>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</si>
  <si>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</si>
  <si>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</si>
  <si>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</si>
  <si>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</si>
  <si>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</si>
  <si>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</si>
  <si>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</si>
  <si>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</si>
  <si>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</si>
  <si>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</si>
  <si>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</si>
  <si>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</si>
  <si>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</si>
  <si>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</si>
  <si>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</si>
  <si>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</si>
  <si>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</si>
  <si>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</si>
  <si>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</si>
  <si>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</si>
  <si>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</si>
  <si>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</si>
  <si>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</si>
  <si>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</si>
  <si>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</si>
  <si>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</si>
  <si>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</si>
  <si>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</si>
  <si>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</si>
  <si>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</si>
  <si>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</si>
  <si>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</si>
  <si>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</si>
  <si>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</si>
  <si>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</si>
  <si>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</si>
  <si>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</si>
  <si>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</si>
  <si>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</si>
  <si>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</si>
  <si>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</si>
  <si>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</si>
  <si>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</si>
  <si>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</si>
  <si>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</si>
  <si>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</si>
  <si>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</si>
  <si>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</si>
  <si>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</si>
  <si>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</si>
  <si>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</si>
  <si>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</si>
  <si>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</si>
  <si>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</si>
  <si>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</si>
  <si>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</si>
  <si>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</si>
  <si>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</si>
  <si>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</si>
  <si>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</si>
  <si>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</si>
  <si>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</si>
  <si>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</si>
  <si>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</si>
  <si>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</si>
  <si>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</si>
  <si>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</si>
  <si>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</si>
  <si>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</si>
  <si>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</si>
  <si>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</si>
  <si>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</si>
  <si>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</si>
  <si>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</si>
  <si>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</si>
  <si>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</si>
  <si>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</si>
  <si>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</si>
  <si>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</si>
  <si>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</si>
  <si>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</si>
  <si>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</si>
  <si>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</si>
  <si>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</si>
  <si>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</si>
  <si>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</si>
  <si>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</si>
  <si>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</si>
  <si>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</si>
  <si>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</si>
  <si>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</si>
  <si>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</si>
  <si>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</si>
  <si>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</si>
  <si>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</si>
  <si>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</si>
  <si>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</si>
  <si>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</si>
  <si>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</si>
  <si>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</si>
  <si>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</si>
  <si>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</si>
  <si>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</si>
  <si>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</si>
  <si>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</si>
  <si>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</si>
  <si>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</si>
  <si>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</si>
  <si>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</si>
  <si>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</si>
  <si>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</si>
  <si>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</si>
  <si>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</si>
  <si>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</si>
  <si>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</si>
  <si>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</si>
  <si>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</si>
  <si>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</si>
  <si>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</si>
  <si>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</si>
  <si>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</si>
  <si>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</si>
  <si>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</si>
  <si>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</si>
  <si>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</si>
  <si>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</si>
  <si>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</si>
  <si>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</si>
  <si>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</si>
  <si>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</si>
  <si>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</si>
  <si>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</si>
  <si>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</si>
  <si>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</si>
  <si>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</si>
  <si>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</si>
  <si>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</si>
  <si>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</si>
  <si>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</si>
  <si>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</si>
  <si>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</si>
  <si>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</si>
  <si>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</si>
  <si>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</si>
  <si>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</si>
  <si>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</si>
  <si>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</si>
  <si>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</si>
  <si>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</si>
  <si>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</si>
  <si>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</si>
  <si>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</si>
  <si>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</si>
  <si>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</si>
  <si>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</si>
  <si>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</si>
  <si>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</si>
  <si>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</si>
  <si>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</si>
  <si>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</si>
  <si>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</si>
  <si>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</si>
  <si>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</si>
  <si>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</si>
  <si>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</si>
  <si>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</si>
  <si>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</si>
  <si>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</si>
  <si>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</si>
  <si>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</si>
  <si>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</si>
  <si>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</si>
  <si>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</si>
  <si>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</si>
  <si>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</si>
  <si>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</si>
  <si>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</si>
  <si>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</si>
  <si>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</si>
  <si>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</si>
  <si>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</si>
  <si>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</si>
  <si>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</si>
  <si>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</si>
  <si>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</si>
  <si>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</si>
  <si>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</si>
  <si>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</si>
  <si>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</si>
  <si>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</si>
  <si>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</si>
  <si>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</si>
  <si>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</si>
  <si>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</si>
  <si>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</si>
  <si>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</si>
  <si>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</si>
  <si>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</si>
  <si>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</si>
  <si>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</si>
  <si>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</si>
  <si>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</si>
  <si>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</si>
  <si>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</si>
  <si>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</si>
  <si>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</si>
  <si>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</si>
  <si>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</si>
  <si>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</si>
  <si>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</si>
  <si>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</si>
  <si>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</si>
  <si>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</si>
  <si>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</si>
  <si>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</si>
  <si>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</si>
  <si>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</si>
  <si>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</si>
  <si>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</si>
  <si>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</si>
  <si>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</si>
  <si>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</si>
  <si>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</si>
  <si>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</si>
  <si>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</si>
  <si>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</si>
  <si>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</si>
  <si>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</si>
  <si>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</si>
  <si>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</si>
  <si>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</si>
  <si>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</si>
  <si>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</si>
  <si>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</si>
  <si>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</si>
  <si>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</si>
  <si>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</si>
  <si>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</si>
  <si>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</si>
  <si>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</si>
  <si>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</si>
  <si>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</si>
  <si>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</si>
  <si>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</si>
  <si>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</si>
  <si>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</si>
  <si>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</si>
  <si>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</si>
  <si>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</si>
  <si>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</si>
  <si>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</si>
  <si>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</si>
  <si>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</si>
  <si>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</si>
  <si>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</si>
  <si>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</si>
  <si>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</si>
  <si>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</si>
  <si>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</si>
  <si>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</si>
  <si>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</si>
  <si>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</si>
  <si>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</si>
  <si>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</si>
  <si>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</si>
  <si>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</si>
  <si>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</si>
  <si>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</si>
  <si>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</si>
  <si>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</si>
  <si>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</si>
  <si>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</si>
  <si>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</si>
  <si>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</si>
  <si>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</si>
  <si>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</si>
  <si>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</si>
  <si>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</si>
  <si>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</si>
  <si>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</si>
  <si>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</si>
  <si>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</si>
  <si>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</si>
  <si>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</si>
  <si>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</si>
  <si>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</si>
  <si>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</si>
  <si>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</si>
  <si>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</si>
  <si>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</si>
  <si>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</si>
  <si>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</si>
  <si>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</si>
  <si>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</si>
  <si>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</si>
  <si>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</si>
  <si>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</si>
  <si>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</si>
  <si>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</si>
  <si>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</si>
  <si>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</si>
  <si>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</si>
  <si>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</si>
  <si>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</si>
  <si>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</si>
  <si>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</si>
  <si>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</si>
  <si>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</si>
  <si>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</si>
  <si>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</si>
  <si>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</si>
  <si>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</si>
  <si>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</si>
  <si>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</si>
  <si>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</si>
  <si>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</si>
  <si>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</si>
  <si>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</si>
  <si>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</si>
  <si>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</si>
  <si>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</si>
  <si>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</si>
  <si>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</si>
  <si>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</si>
  <si>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</si>
  <si>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</si>
  <si>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</si>
  <si>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</si>
  <si>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</si>
  <si>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</si>
  <si>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</si>
  <si>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</si>
  <si>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</si>
  <si>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</si>
  <si>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</si>
  <si>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</si>
  <si>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</si>
  <si>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</si>
  <si>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</si>
  <si>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</si>
  <si>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</si>
  <si>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</si>
  <si>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</si>
  <si>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</si>
  <si>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</si>
  <si>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</si>
  <si>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</si>
  <si>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</si>
  <si>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</si>
  <si>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</si>
  <si>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</si>
  <si>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</si>
  <si>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</si>
  <si>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</si>
  <si>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</si>
  <si>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</si>
  <si>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</si>
  <si>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</si>
  <si>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</si>
  <si>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</si>
  <si>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</si>
  <si>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</si>
  <si>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</si>
  <si>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</si>
  <si>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</si>
  <si>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</si>
  <si>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</si>
  <si>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</si>
  <si>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</si>
  <si>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</si>
  <si>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</si>
  <si>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</si>
  <si>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</si>
  <si>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</si>
  <si>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</si>
  <si>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</si>
  <si>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</si>
  <si>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</si>
  <si>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</si>
  <si>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</si>
  <si>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</si>
  <si>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</si>
  <si>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</si>
  <si>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</si>
  <si>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</si>
  <si>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</si>
  <si>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</si>
  <si>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</si>
  <si>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</si>
  <si>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</si>
  <si>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</si>
  <si>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</si>
  <si>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</si>
  <si>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</si>
  <si>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</si>
  <si>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</si>
  <si>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</si>
  <si>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</si>
  <si>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</si>
  <si>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</si>
  <si>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</si>
  <si>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</si>
  <si>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</si>
  <si>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</si>
  <si>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</si>
  <si>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</si>
  <si>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</si>
  <si>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</si>
  <si>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</si>
  <si>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</si>
  <si>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</si>
  <si>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</si>
  <si>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</si>
  <si>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</si>
  <si>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</si>
  <si>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</si>
  <si>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</si>
  <si>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</si>
  <si>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</si>
  <si>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</si>
  <si>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</si>
  <si>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</si>
  <si>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</si>
  <si>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</si>
  <si>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</si>
  <si>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</si>
  <si>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</si>
  <si>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</si>
  <si>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</si>
  <si>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</si>
  <si>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</si>
  <si>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</si>
  <si>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</si>
  <si>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</si>
  <si>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</si>
  <si>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</si>
  <si>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</si>
  <si>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</si>
  <si>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</si>
  <si>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</si>
  <si>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</si>
  <si>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</si>
  <si>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</si>
  <si>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</si>
  <si>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</si>
  <si>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</si>
  <si>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</si>
  <si>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</si>
  <si>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</si>
  <si>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</si>
  <si>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</si>
  <si>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</si>
  <si>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</si>
  <si>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</si>
  <si>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</si>
  <si>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</si>
  <si>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</si>
  <si>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</si>
  <si>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</si>
  <si>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</si>
  <si>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</si>
  <si>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</si>
  <si>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</si>
  <si>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</si>
  <si>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</si>
  <si>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</si>
  <si>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</si>
  <si>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</si>
  <si>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</si>
  <si>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</si>
  <si>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</si>
  <si>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</si>
  <si>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</si>
  <si>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</si>
  <si>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</si>
  <si>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</si>
  <si>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</si>
  <si>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</si>
  <si>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</si>
  <si>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</si>
  <si>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</si>
  <si>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</si>
  <si>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</si>
  <si>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</si>
  <si>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</si>
  <si>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</si>
  <si>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</si>
  <si>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</si>
  <si>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</si>
  <si>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</si>
  <si>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</si>
  <si>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</si>
  <si>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</si>
  <si>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</si>
  <si>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</si>
  <si>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</si>
  <si>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</si>
  <si>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</si>
  <si>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</si>
  <si>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</si>
  <si>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</si>
  <si>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</si>
  <si>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</si>
  <si>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</si>
  <si>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</si>
  <si>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</si>
  <si>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</si>
  <si>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</si>
  <si>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</si>
  <si>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</si>
  <si>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</si>
  <si>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</si>
  <si>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</si>
  <si>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</si>
  <si>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</si>
  <si>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</si>
  <si>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</si>
  <si>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</si>
  <si>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</si>
  <si>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</si>
  <si>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</si>
  <si>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</si>
  <si>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</si>
  <si>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</si>
  <si>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</si>
  <si>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</si>
  <si>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</si>
  <si>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</si>
  <si>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</si>
  <si>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</si>
  <si>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</si>
  <si>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</si>
  <si>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</si>
  <si>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</si>
  <si>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</si>
  <si>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</si>
  <si>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</si>
  <si>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</si>
  <si>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</si>
  <si>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</si>
  <si>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</si>
  <si>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</si>
  <si>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</si>
  <si>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</si>
  <si>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</si>
  <si>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</si>
  <si>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</si>
  <si>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</si>
  <si>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</si>
  <si>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</si>
  <si>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</si>
  <si>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</si>
  <si>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</si>
  <si>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</si>
  <si>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</si>
  <si>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</si>
  <si>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</si>
  <si>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</si>
  <si>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</si>
  <si>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</si>
  <si>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</si>
  <si>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</si>
  <si>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</si>
  <si>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</si>
  <si>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</si>
  <si>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</si>
  <si>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</si>
  <si>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</si>
  <si>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</si>
  <si>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</si>
  <si>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</si>
  <si>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</si>
  <si>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</si>
  <si>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</si>
  <si>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</si>
  <si>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</si>
  <si>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</si>
  <si>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</si>
  <si>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</si>
  <si>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</si>
  <si>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</si>
  <si>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</si>
  <si>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</si>
  <si>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</si>
  <si>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</si>
  <si>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</si>
  <si>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</si>
  <si>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</si>
  <si>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</si>
  <si>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</si>
  <si>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</si>
  <si>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</si>
  <si>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</si>
  <si>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</si>
  <si>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</si>
  <si>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</si>
  <si>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</si>
  <si>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</si>
  <si>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</si>
  <si>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</si>
  <si>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</si>
  <si>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</si>
  <si>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</si>
  <si>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</si>
  <si>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</si>
  <si>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</si>
  <si>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</si>
  <si>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</si>
  <si>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</si>
  <si>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</si>
  <si>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</si>
  <si>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</si>
  <si>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</si>
  <si>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</si>
  <si>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</si>
  <si>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</si>
  <si>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</si>
  <si>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</si>
  <si>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</si>
  <si>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</si>
  <si>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</si>
  <si>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</si>
  <si>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</si>
  <si>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</si>
  <si>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</si>
  <si>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</si>
  <si>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</si>
  <si>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</si>
  <si>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</si>
  <si>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</si>
  <si>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</si>
  <si>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</si>
  <si>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</si>
  <si>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</si>
  <si>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</si>
  <si>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</si>
  <si>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</si>
  <si>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</si>
  <si>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</si>
  <si>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</si>
  <si>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</si>
  <si>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</si>
  <si>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</si>
  <si>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</si>
  <si>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</si>
  <si>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</si>
  <si>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</si>
  <si>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</si>
  <si>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</si>
  <si>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</si>
  <si>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</si>
  <si>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</si>
  <si>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</si>
  <si>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</si>
  <si>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</si>
  <si>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</si>
  <si>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</si>
  <si>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</si>
  <si>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</si>
  <si>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</si>
  <si>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</si>
  <si>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</si>
  <si>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</si>
  <si>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</si>
  <si>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</si>
  <si>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</si>
  <si>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</si>
  <si>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</si>
  <si>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</si>
  <si>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</si>
  <si>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</si>
  <si>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</si>
  <si>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</si>
  <si>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</si>
  <si>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</si>
  <si>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</si>
  <si>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</si>
  <si>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</si>
  <si>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</si>
  <si>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</si>
  <si>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</si>
  <si>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</si>
  <si>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</si>
  <si>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</si>
  <si>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</si>
  <si>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</si>
  <si>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</si>
  <si>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</si>
  <si>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</si>
  <si>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</si>
  <si>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</si>
  <si>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</si>
  <si>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</si>
  <si>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</si>
  <si>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</si>
  <si>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</si>
  <si>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</si>
  <si>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</si>
  <si>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</si>
  <si>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</si>
  <si>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</si>
  <si>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</si>
  <si>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</si>
  <si>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</si>
  <si>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</si>
  <si>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</si>
  <si>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</si>
  <si>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</si>
  <si>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</si>
  <si>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</si>
  <si>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</si>
  <si>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</si>
  <si>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</si>
  <si>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</si>
  <si>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</si>
  <si>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</si>
  <si>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</si>
  <si>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</si>
  <si>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</si>
  <si>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</si>
  <si>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</si>
  <si>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</si>
  <si>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</si>
  <si>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</si>
  <si>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</si>
  <si>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</si>
  <si>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</si>
  <si>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</si>
  <si>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</si>
  <si>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</si>
  <si>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</si>
  <si>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</si>
  <si>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</si>
  <si>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</si>
  <si>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</si>
  <si>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</si>
  <si>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</si>
  <si>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</si>
  <si>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</si>
  <si>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</si>
  <si>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</si>
  <si>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</si>
  <si>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</si>
  <si>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</si>
  <si>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</si>
  <si>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</si>
  <si>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</si>
  <si>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</si>
  <si>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</si>
  <si>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</si>
  <si>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</si>
  <si>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</si>
  <si>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</si>
  <si>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</si>
  <si>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</si>
  <si>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</si>
  <si>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</si>
  <si>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</si>
  <si>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</si>
  <si>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</si>
  <si>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</si>
  <si>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</si>
  <si>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</si>
  <si>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</si>
  <si>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</si>
  <si>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</si>
  <si>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</si>
  <si>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</si>
  <si>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</si>
  <si>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</si>
  <si>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</si>
  <si>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</si>
  <si>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</si>
  <si>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</si>
  <si>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</si>
  <si>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</si>
  <si>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</si>
  <si>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</si>
  <si>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</si>
  <si>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</si>
  <si>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</si>
  <si>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</si>
  <si>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</si>
  <si>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</si>
  <si>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</si>
  <si>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</si>
  <si>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</si>
  <si>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</si>
  <si>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</si>
  <si>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</si>
  <si>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</si>
  <si>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</si>
  <si>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</si>
  <si>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</si>
  <si>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</si>
  <si>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</si>
  <si>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</si>
  <si>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</si>
  <si>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</si>
  <si>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</si>
  <si>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</si>
  <si>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</si>
  <si>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</si>
  <si>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</si>
  <si>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</si>
  <si>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</si>
  <si>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</si>
  <si>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</si>
  <si>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</si>
  <si>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</si>
  <si>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</si>
  <si>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</si>
  <si>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</si>
  <si>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</si>
  <si>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</si>
  <si>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</si>
  <si>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</si>
  <si>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</si>
  <si>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</si>
  <si>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</si>
  <si>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</si>
  <si>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</si>
  <si>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</si>
  <si>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</si>
  <si>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</si>
  <si>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</si>
  <si>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</si>
  <si>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</si>
  <si>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</si>
  <si>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</si>
  <si>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</si>
  <si>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</si>
  <si>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</si>
  <si>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</si>
  <si>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</si>
  <si>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</si>
  <si>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</si>
  <si>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</si>
  <si>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</si>
  <si>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</si>
  <si>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</si>
  <si>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</si>
  <si>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</si>
  <si>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</si>
  <si>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</si>
  <si>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</si>
  <si>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</si>
  <si>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</si>
  <si>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</si>
  <si>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</si>
  <si>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</si>
  <si>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</si>
  <si>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</si>
  <si>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</si>
  <si>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</si>
  <si>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</si>
  <si>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</si>
  <si>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</si>
  <si>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</si>
  <si>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</si>
  <si>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</si>
  <si>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</si>
  <si>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</si>
  <si>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</si>
  <si>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</si>
  <si>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</si>
  <si>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</si>
  <si>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</si>
  <si>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</si>
  <si>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</si>
  <si>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</si>
  <si>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</si>
  <si>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</si>
  <si>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</si>
  <si>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</si>
  <si>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</si>
  <si>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</si>
  <si>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</si>
  <si>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</si>
  <si>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</si>
  <si>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</si>
  <si>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</si>
  <si>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</si>
  <si>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</si>
  <si>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</si>
  <si>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</si>
  <si>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</si>
  <si>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</si>
  <si>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</si>
  <si>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</si>
  <si>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</si>
  <si>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</si>
  <si>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</si>
  <si>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</si>
  <si>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</si>
  <si>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</si>
  <si>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</si>
  <si>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</si>
  <si>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</si>
  <si>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</si>
  <si>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</si>
  <si>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</si>
  <si>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</si>
  <si>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</si>
  <si>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</si>
  <si>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</si>
  <si>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</si>
  <si>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</si>
  <si>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</si>
  <si>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</si>
  <si>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</si>
  <si>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</si>
  <si>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</si>
  <si>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</si>
  <si>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</si>
  <si>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</si>
  <si>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</si>
  <si>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</si>
  <si>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</si>
  <si>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</si>
  <si>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</si>
  <si>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</si>
  <si>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</si>
  <si>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</si>
  <si>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</si>
  <si>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</si>
  <si>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</si>
  <si>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</si>
  <si>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</si>
  <si>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</si>
  <si>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</si>
  <si>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</si>
  <si>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</si>
  <si>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</si>
  <si>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</si>
  <si>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</si>
  <si>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</si>
  <si>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</si>
  <si>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</si>
  <si>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</si>
  <si>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</si>
  <si>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</si>
  <si>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</si>
  <si>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</si>
  <si>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</si>
  <si>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</si>
  <si>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</si>
  <si>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</si>
  <si>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</si>
  <si>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</si>
  <si>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</si>
  <si>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</si>
  <si>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</si>
  <si>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</si>
  <si>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</si>
  <si>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</si>
  <si>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</si>
  <si>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</si>
  <si>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</si>
  <si>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</si>
  <si>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</si>
  <si>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</si>
  <si>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</si>
  <si>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</si>
  <si>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</si>
  <si>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</si>
  <si>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</si>
  <si>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</si>
  <si>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</si>
  <si>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</si>
  <si>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</si>
  <si>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</si>
  <si>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</si>
  <si>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</si>
  <si>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</si>
  <si>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</si>
  <si>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</si>
  <si>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</si>
  <si>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</si>
  <si>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</si>
  <si>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</si>
  <si>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</si>
  <si>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</si>
  <si>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</si>
  <si>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</si>
  <si>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</si>
  <si>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</si>
  <si>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</si>
  <si>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</si>
  <si>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</si>
  <si>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</si>
  <si>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</si>
  <si>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</si>
  <si>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</si>
  <si>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</si>
  <si>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</si>
  <si>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</si>
  <si>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</si>
  <si>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</si>
  <si>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</si>
  <si>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</si>
  <si>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</si>
  <si>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</si>
  <si>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</si>
  <si>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</si>
  <si>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</si>
  <si>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</si>
  <si>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</si>
  <si>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</si>
  <si>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</si>
  <si>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</si>
  <si>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</si>
  <si>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</si>
  <si>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</si>
  <si>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</si>
  <si>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</si>
  <si>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</si>
  <si>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</si>
  <si>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</si>
  <si>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</si>
  <si>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</si>
  <si>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</si>
  <si>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</si>
  <si>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</si>
  <si>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</si>
  <si>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</si>
  <si>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</si>
  <si>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</si>
  <si>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</si>
  <si>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</si>
  <si>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</si>
  <si>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</si>
  <si>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</si>
  <si>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</si>
  <si>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</si>
  <si>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</si>
  <si>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</si>
  <si>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</si>
  <si>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</si>
  <si>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</si>
  <si>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</si>
  <si>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</si>
  <si>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</si>
  <si>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</si>
  <si>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</si>
  <si>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</si>
  <si>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</si>
  <si>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</si>
  <si>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</si>
  <si>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</si>
  <si>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</si>
  <si>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</si>
  <si>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</si>
  <si>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</si>
  <si>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</si>
  <si>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</si>
  <si>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</si>
  <si>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</si>
  <si>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</si>
  <si>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</si>
  <si>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</si>
  <si>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</si>
  <si>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</si>
  <si>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</si>
  <si>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</si>
  <si>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</si>
  <si>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</si>
  <si>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</si>
  <si>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</si>
  <si>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</si>
  <si>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</si>
  <si>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</si>
  <si>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</si>
  <si>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</si>
  <si>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</si>
  <si>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</si>
  <si>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</si>
  <si>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</si>
  <si>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</si>
  <si>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</si>
  <si>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</si>
  <si>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</si>
  <si>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</si>
  <si>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</si>
  <si>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</si>
  <si>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</si>
  <si>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</si>
  <si>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</si>
  <si>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</si>
  <si>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</si>
  <si>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</si>
  <si>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</si>
  <si>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</si>
  <si>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</si>
  <si>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</si>
  <si>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</si>
  <si>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</si>
  <si>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</si>
  <si>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</si>
  <si>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</si>
  <si>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</si>
  <si>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</si>
  <si>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</si>
  <si>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</si>
  <si>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</si>
  <si>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</si>
  <si>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</si>
  <si>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</si>
  <si>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</si>
  <si>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</si>
  <si>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</si>
  <si>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</si>
  <si>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</si>
  <si>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</si>
  <si>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</si>
  <si>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</si>
  <si>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</si>
  <si>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</si>
  <si>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</si>
  <si>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</si>
  <si>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</si>
  <si>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</si>
  <si>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</si>
  <si>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</si>
  <si>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</si>
  <si>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</si>
  <si>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</si>
  <si>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</si>
  <si>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</si>
  <si>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</si>
  <si>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</si>
  <si>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</si>
  <si>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</si>
  <si>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</si>
  <si>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</si>
  <si>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</si>
  <si>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</si>
  <si>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</si>
  <si>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</si>
  <si>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</si>
  <si>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</si>
  <si>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</si>
  <si>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</si>
  <si>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</si>
  <si>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</si>
  <si>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</si>
  <si>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</si>
  <si>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</si>
  <si>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</si>
  <si>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</si>
  <si>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</si>
  <si>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</si>
  <si>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</si>
  <si>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</si>
  <si>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</si>
  <si>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</si>
  <si>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</si>
  <si>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</si>
  <si>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</si>
  <si>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</si>
  <si>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</si>
  <si>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</si>
  <si>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</si>
  <si>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</si>
  <si>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</si>
  <si>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</si>
  <si>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</si>
  <si>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</si>
  <si>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</si>
  <si>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</si>
  <si>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</si>
  <si>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</si>
  <si>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</si>
  <si>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</si>
  <si>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</si>
  <si>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</si>
  <si>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</si>
  <si>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</si>
  <si>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</si>
  <si>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</si>
  <si>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</si>
  <si>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</si>
  <si>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</si>
  <si>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</si>
  <si>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</si>
  <si>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</si>
  <si>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</si>
  <si>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</si>
  <si>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</si>
  <si>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</si>
  <si>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</si>
  <si>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</si>
  <si>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</si>
  <si>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</si>
  <si>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</si>
  <si>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</si>
  <si>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</si>
  <si>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</si>
  <si>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</si>
  <si>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</si>
  <si>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</si>
  <si>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</si>
  <si>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</si>
  <si>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</si>
  <si>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</si>
  <si>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</si>
  <si>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</si>
  <si>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</si>
  <si>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</si>
  <si>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</si>
  <si>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</si>
  <si>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</si>
  <si>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</si>
  <si>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</si>
  <si>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</si>
  <si>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</si>
  <si>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</si>
  <si>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</si>
  <si>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</si>
  <si>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</si>
  <si>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</si>
  <si>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</si>
  <si>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</si>
  <si>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</si>
  <si>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</si>
  <si>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</si>
  <si>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</si>
  <si>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</si>
  <si>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</si>
  <si>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</si>
  <si>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</si>
  <si>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</si>
  <si>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</si>
  <si>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</si>
  <si>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</si>
  <si>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</si>
  <si>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</si>
  <si>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</si>
  <si>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</si>
  <si>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</si>
  <si>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</si>
  <si>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</si>
  <si>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</si>
  <si>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</si>
  <si>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</si>
  <si>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</si>
  <si>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</si>
  <si>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</si>
  <si>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</si>
  <si>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</si>
  <si>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</si>
  <si>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</si>
  <si>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</si>
  <si>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</si>
  <si>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</si>
  <si>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</si>
  <si>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</si>
  <si>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</si>
  <si>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</si>
  <si>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</si>
  <si>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</si>
  <si>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</si>
  <si>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</si>
  <si>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</si>
  <si>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</si>
  <si>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</si>
  <si>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</si>
  <si>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</si>
  <si>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</si>
  <si>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</si>
  <si>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</si>
  <si>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</si>
  <si>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</si>
  <si>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</si>
  <si>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</si>
  <si>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</si>
  <si>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</si>
  <si>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</si>
  <si>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</si>
  <si>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</si>
  <si>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</si>
  <si>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</si>
  <si>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</si>
  <si>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</si>
  <si>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</si>
  <si>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</si>
  <si>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</si>
  <si>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</si>
  <si>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</si>
  <si>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</si>
  <si>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</si>
  <si>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</si>
  <si>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</si>
  <si>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</si>
  <si>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</si>
  <si>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</si>
  <si>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</si>
  <si>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</si>
  <si>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</si>
  <si>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</si>
  <si>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</si>
  <si>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</si>
  <si>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</si>
  <si>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</si>
  <si>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</si>
  <si>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</si>
  <si>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</si>
  <si>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</si>
  <si>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</si>
  <si>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</si>
  <si>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</si>
  <si>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</si>
  <si>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</si>
  <si>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</si>
  <si>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</si>
  <si>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</si>
  <si>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</si>
  <si>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</si>
  <si>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</si>
  <si>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</si>
  <si>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</si>
  <si>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</si>
  <si>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</si>
  <si>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</si>
  <si>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</si>
  <si>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</si>
  <si>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</si>
  <si>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</si>
  <si>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</si>
  <si>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</si>
  <si>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</si>
  <si>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</si>
  <si>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</si>
  <si>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</si>
  <si>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</si>
  <si>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</si>
  <si>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</si>
  <si>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</si>
  <si>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</si>
  <si>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</si>
  <si>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</si>
  <si>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</si>
  <si>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</si>
  <si>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</si>
  <si>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</si>
  <si>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</si>
  <si>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</si>
  <si>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</si>
  <si>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</si>
  <si>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</si>
  <si>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</si>
  <si>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</si>
  <si>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</si>
  <si>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</si>
  <si>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</si>
  <si>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</si>
  <si>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</si>
  <si>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</si>
  <si>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</si>
  <si>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</si>
  <si>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</si>
  <si>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</si>
  <si>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</si>
  <si>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</si>
  <si>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</si>
  <si>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</si>
  <si>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</si>
  <si>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</si>
  <si>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</si>
  <si>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</si>
  <si>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</si>
  <si>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</si>
  <si>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</si>
  <si>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</si>
  <si>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</si>
  <si>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</si>
  <si>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</si>
  <si>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</si>
  <si>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</si>
  <si>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</si>
  <si>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</si>
  <si>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</si>
  <si>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</si>
  <si>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</si>
  <si>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</si>
  <si>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</si>
  <si>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</si>
  <si>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</si>
  <si>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</si>
  <si>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</si>
  <si>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</si>
  <si>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</si>
  <si>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2022-11-12 13:17:27</t>
  </si>
  <si>
    <t>2022-11-12 13:17:28</t>
  </si>
  <si>
    <t>2022-11-12 13:17:29</t>
  </si>
  <si>
    <t>2022-11-12 13:17:30</t>
  </si>
  <si>
    <t>2022-11-12 13:17:31</t>
  </si>
  <si>
    <t>2022-11-12 13:17:32</t>
  </si>
  <si>
    <t>2022-11-12 13:17:33</t>
  </si>
  <si>
    <t>2022-11-12 13:17:34</t>
  </si>
  <si>
    <t>2022-11-12 13:17:35</t>
  </si>
  <si>
    <t>2022-11-12 13:17:36</t>
  </si>
  <si>
    <t>2022-11-12 13:17:37</t>
  </si>
  <si>
    <t>2022-11-12 13:17:38</t>
  </si>
  <si>
    <t>2022-11-12 13:17:39</t>
  </si>
  <si>
    <t>2022-11-12 13:17:40</t>
  </si>
  <si>
    <t>2022-11-12 13:17:41</t>
  </si>
  <si>
    <t>2022-11-12 13:17:42</t>
  </si>
  <si>
    <t>2022-11-12 13:17:43</t>
  </si>
  <si>
    <t>2022-11-12 13:17:44</t>
  </si>
  <si>
    <t>2022-11-12 13:17:45</t>
  </si>
  <si>
    <t>2022-11-12 13:17:46</t>
  </si>
  <si>
    <t>2022-11-12 13:17:47</t>
  </si>
  <si>
    <t>2022-11-12 13:17:48</t>
  </si>
  <si>
    <t>2022-11-12 13:17:49</t>
  </si>
  <si>
    <t>2022-11-12 13:17:50</t>
  </si>
  <si>
    <t>2022-11-12 13:17:51</t>
  </si>
  <si>
    <t>2022-11-12 13:17:52</t>
  </si>
  <si>
    <t>2022-11-12 13:17:53</t>
  </si>
  <si>
    <t>2022-11-12 13:17:54</t>
  </si>
  <si>
    <t>2022-11-12 13:17:55</t>
  </si>
  <si>
    <t>2022-11-12 13:17:56</t>
  </si>
  <si>
    <t>2022-11-12 13:17:57</t>
  </si>
  <si>
    <t>2022-11-12 13:17:58</t>
  </si>
  <si>
    <t>2022-11-12 13:17:59</t>
  </si>
  <si>
    <t>2022-11-12 13:18:00</t>
  </si>
  <si>
    <t>2022-11-12 13:18:01</t>
  </si>
  <si>
    <t>2022-11-12 13:18:02</t>
  </si>
  <si>
    <t>2022-11-12 13:18:03</t>
  </si>
  <si>
    <t>2022-11-12 13:18:04</t>
  </si>
  <si>
    <t>2022-11-12 13:18:05</t>
  </si>
  <si>
    <t>2022-11-12 13:18:06</t>
  </si>
  <si>
    <t>2022-11-12 13:18:07</t>
  </si>
  <si>
    <t>2022-11-12 13:18:08</t>
  </si>
  <si>
    <t>2022-11-12 13:18:09</t>
  </si>
  <si>
    <t>2022-11-12 13:18:10</t>
  </si>
  <si>
    <t>2022-11-12 13:18:11</t>
  </si>
  <si>
    <t>2022-11-12 13:18:12</t>
  </si>
  <si>
    <t>2022-11-12 13:18:13</t>
  </si>
  <si>
    <t>2022-11-12 13:18:14</t>
  </si>
  <si>
    <t>2022-11-12 13:18:15</t>
  </si>
  <si>
    <t>2022-11-12 13:18:16</t>
  </si>
  <si>
    <t>2022-11-12 13:18:17</t>
  </si>
  <si>
    <t>2022-11-12 13:18:18</t>
  </si>
  <si>
    <t>2022-11-12 13:18:19</t>
  </si>
  <si>
    <t>2022-11-12 13:18:20</t>
  </si>
  <si>
    <t>2022-11-12 13:18:21</t>
  </si>
  <si>
    <t>2022-11-12 13:18:22</t>
  </si>
  <si>
    <t>2022-11-12 13:18:23</t>
  </si>
  <si>
    <t>2022-11-12 13:18:24</t>
  </si>
  <si>
    <t>2022-11-12 13:18:25</t>
  </si>
  <si>
    <t>2022-11-12 13:18:26</t>
  </si>
  <si>
    <t>2022-11-12 13:18:27</t>
  </si>
  <si>
    <t>2022-11-12 13:18:28</t>
  </si>
  <si>
    <t>2022-11-12 13:18:29</t>
  </si>
  <si>
    <t>2022-11-12 13:18:30</t>
  </si>
  <si>
    <t>2022-11-12 13:18:31</t>
  </si>
  <si>
    <t>2022-11-12 13:19:47</t>
  </si>
  <si>
    <t>2022-11-12 13:19:48</t>
  </si>
  <si>
    <t>2022-11-12 13:19:49</t>
  </si>
  <si>
    <t>2022-11-12 13:19:50</t>
  </si>
  <si>
    <t>2022-11-12 13:19:51</t>
  </si>
  <si>
    <t>2022-11-12 13:19:52</t>
  </si>
  <si>
    <t>2022-11-12 13:19:53</t>
  </si>
  <si>
    <t>2022-11-12 13:19:54</t>
  </si>
  <si>
    <t>2022-11-12 13:19:55</t>
  </si>
  <si>
    <t>2022-11-12 13:19:56</t>
  </si>
  <si>
    <t>2022-11-12 13:19:57</t>
  </si>
  <si>
    <t>2022-11-12 13:19:58</t>
  </si>
  <si>
    <t>2022-11-12 13:19:59</t>
  </si>
  <si>
    <t>2022-11-12 13:20:40</t>
  </si>
  <si>
    <t>2022-11-12 13:20:41</t>
  </si>
  <si>
    <t>2022-11-12 13:20:42</t>
  </si>
  <si>
    <t>2022-11-12 13:20:43</t>
  </si>
  <si>
    <t>2022-11-12 13:20:44</t>
  </si>
  <si>
    <t>2022-11-12 13:20:45</t>
  </si>
  <si>
    <t>2022-11-12 13:20:46</t>
  </si>
  <si>
    <t>2022-11-12 13:20:47</t>
  </si>
  <si>
    <t>2022-11-12 13:20:48</t>
  </si>
  <si>
    <t>2022-11-12 13:20:49</t>
  </si>
  <si>
    <t>2022-11-12 13:20:50</t>
  </si>
  <si>
    <t>2022-11-12 13:20:51</t>
  </si>
  <si>
    <t>2022-11-12 13:20:52</t>
  </si>
  <si>
    <t>2022-11-12 13:20:53</t>
  </si>
  <si>
    <t>2022-11-12 13:20:54</t>
  </si>
  <si>
    <t>2022-11-12 13:20:55</t>
  </si>
  <si>
    <t>2022-11-12 13:20:56</t>
  </si>
  <si>
    <t>2022-11-12 13:20:57</t>
  </si>
  <si>
    <t>2022-11-12 13:20:58</t>
  </si>
  <si>
    <t>2022-11-12 13:20:59</t>
  </si>
  <si>
    <t>2022-11-12 13:21:00</t>
  </si>
  <si>
    <t>2022-11-12 13:21:01</t>
  </si>
  <si>
    <t>2022-11-12 13:21:02</t>
  </si>
  <si>
    <t>2022-11-12 13:21:03</t>
  </si>
  <si>
    <t>2022-11-12 13:21:04</t>
  </si>
  <si>
    <t>2022-11-12 13:21:05</t>
  </si>
  <si>
    <t>2022-11-12 13:21:06</t>
  </si>
  <si>
    <t>2022-11-12 13:21:07</t>
  </si>
  <si>
    <t>2022-11-12 13:21:08</t>
  </si>
  <si>
    <t>2022-11-12 13:21:09</t>
  </si>
  <si>
    <t>2022-11-12 13:21:10</t>
  </si>
  <si>
    <t>2022-11-12 13:32:17</t>
  </si>
  <si>
    <t>2022-11-12 13:32:18</t>
  </si>
  <si>
    <t>2022-11-12 13:32:19</t>
  </si>
  <si>
    <t>2022-11-12 13:32:20</t>
  </si>
  <si>
    <t>2022-11-12 13:32:21</t>
  </si>
  <si>
    <t>2022-11-12 13:32:22</t>
  </si>
  <si>
    <t>2022-11-12 13:32:23</t>
  </si>
  <si>
    <t>2022-11-12 13:32:24</t>
  </si>
  <si>
    <t>2022-11-12 13:32:25</t>
  </si>
  <si>
    <t>2022-11-12 13:32:26</t>
  </si>
  <si>
    <t>2022-11-12 13:32:27</t>
  </si>
  <si>
    <t>2022-11-12 13:32:28</t>
  </si>
  <si>
    <t>2022-11-12 13:32:29</t>
  </si>
  <si>
    <t>2022-11-12 13:32:30</t>
  </si>
  <si>
    <t>2022-11-12 13:32:31</t>
  </si>
  <si>
    <t>2022-11-12 13:32:32</t>
  </si>
  <si>
    <t>2022-11-12 13:32:33</t>
  </si>
  <si>
    <t>2022-11-12 13:32:34</t>
  </si>
  <si>
    <t>2022-11-12 13:32:35</t>
  </si>
  <si>
    <t>2022-11-12 13:32:36</t>
  </si>
  <si>
    <t>2022-11-12 13:32:37</t>
  </si>
  <si>
    <t>2022-11-12 13:32:38</t>
  </si>
  <si>
    <t>2022-11-12 13:32:39</t>
  </si>
  <si>
    <t>2022-11-12 13:32:40</t>
  </si>
  <si>
    <t>2022-11-12 13:32:41</t>
  </si>
  <si>
    <t>2022-11-12 13:32:42</t>
  </si>
  <si>
    <t>2022-11-12 13:32:43</t>
  </si>
  <si>
    <t>2022-11-12 13:32:44</t>
  </si>
  <si>
    <t>2022-11-12 13:32:45</t>
  </si>
  <si>
    <t>2022-11-12 13:32:46</t>
  </si>
  <si>
    <t>2022-11-12 13:32:47</t>
  </si>
  <si>
    <t>2022-11-12 13:32:48</t>
  </si>
  <si>
    <t>2022-11-12 13:32:49</t>
  </si>
  <si>
    <t>2022-11-12 13:32:50</t>
  </si>
  <si>
    <t>2022-11-12 13:32:51</t>
  </si>
  <si>
    <t>2022-11-12 13:32:56</t>
  </si>
  <si>
    <t>2022-11-12 13:32:57</t>
  </si>
  <si>
    <t>2022-11-12 13:32:58</t>
  </si>
  <si>
    <t>2022-11-12 13:32:59</t>
  </si>
  <si>
    <t>2022-11-12 13:33:00</t>
  </si>
  <si>
    <t>2022-11-12 13:33:01</t>
  </si>
  <si>
    <t>2022-11-12 13:33:02</t>
  </si>
  <si>
    <t>2022-11-12 13:33:03</t>
  </si>
  <si>
    <t>2022-11-12 13:33:04</t>
  </si>
  <si>
    <t>2022-11-12 13:33:05</t>
  </si>
  <si>
    <t>2022-11-12 13:33:06</t>
  </si>
  <si>
    <t>2022-11-12 13:33:07</t>
  </si>
  <si>
    <t>2022-11-12 13:33:08</t>
  </si>
  <si>
    <t>2022-11-12 13:33:09</t>
  </si>
  <si>
    <t>2022-11-12 13:33:10</t>
  </si>
  <si>
    <t>2022-11-12 13:33:11</t>
  </si>
  <si>
    <t>2022-11-12 13:33:12</t>
  </si>
  <si>
    <t>2022-11-12 13:33:13</t>
  </si>
  <si>
    <t>2022-11-12 13:33:14</t>
  </si>
  <si>
    <t>2022-11-12 13:33:15</t>
  </si>
  <si>
    <t>2022-11-12 13:33:16</t>
  </si>
  <si>
    <t>2022-11-12 13:33:17</t>
  </si>
  <si>
    <t>2022-11-12 13:33:18</t>
  </si>
  <si>
    <t>2022-11-12 13:33:19</t>
  </si>
  <si>
    <t>2022-11-12 13:33:20</t>
  </si>
  <si>
    <t>2022-11-12 13:33:21</t>
  </si>
  <si>
    <t>2022-11-12 13:33:22</t>
  </si>
  <si>
    <t>2022-11-12 13:33:23</t>
  </si>
  <si>
    <t>2022-11-12 13:33:24</t>
  </si>
  <si>
    <t>2022-11-12 13:33:25</t>
  </si>
  <si>
    <t>2022-11-12 13:33:26</t>
  </si>
  <si>
    <t>2022-11-12 13:33:38</t>
  </si>
  <si>
    <t>2022-11-12 13:33:39</t>
  </si>
  <si>
    <t>2022-11-12 13:33:40</t>
  </si>
  <si>
    <t>2022-11-12 13:33:41</t>
  </si>
  <si>
    <t>2022-11-12 13:33:42</t>
  </si>
  <si>
    <t>2022-11-12 13:33:43</t>
  </si>
  <si>
    <t>2022-11-12 13:33:44</t>
  </si>
  <si>
    <t>2022-11-12 13:33:45</t>
  </si>
  <si>
    <t>2022-11-12 13:33:46</t>
  </si>
  <si>
    <t>2022-11-12 13:33:47</t>
  </si>
  <si>
    <t>2022-11-12 13:33:48</t>
  </si>
  <si>
    <t>2022-11-12 13:33:49</t>
  </si>
  <si>
    <t>2022-11-12 13:33:50</t>
  </si>
  <si>
    <t>2022-11-12 13:33:51</t>
  </si>
  <si>
    <t>2022-11-12 13:33:52</t>
  </si>
  <si>
    <t>2022-11-12 13:33:53</t>
  </si>
  <si>
    <t>2022-11-12 13:33:54</t>
  </si>
  <si>
    <t>2022-11-12 13:33:55</t>
  </si>
  <si>
    <t>2022-11-12 13:33:56</t>
  </si>
  <si>
    <t>2022-11-12 13:33:59</t>
  </si>
  <si>
    <t>2022-11-12 13:34:00</t>
  </si>
  <si>
    <t>2022-11-12 13:34:01</t>
  </si>
  <si>
    <t>2022-11-12 13:34:02</t>
  </si>
  <si>
    <t>2022-11-12 13:34:03</t>
  </si>
  <si>
    <t>2022-11-12 13:34:04</t>
  </si>
  <si>
    <t>2022-11-12 13:34:05</t>
  </si>
  <si>
    <t>2022-11-12 13:34:06</t>
  </si>
  <si>
    <t>2022-11-12 13:34:07</t>
  </si>
  <si>
    <t>2022-11-12 13:34:08</t>
  </si>
  <si>
    <t>2022-11-12 13:34:09</t>
  </si>
  <si>
    <t>2022-11-12 13:34:10</t>
  </si>
  <si>
    <t>2022-11-12 13:34:11</t>
  </si>
  <si>
    <t>2022-11-12 13:34:12</t>
  </si>
  <si>
    <t>2022-11-12 13:34:13</t>
  </si>
  <si>
    <t>2022-11-12 13:34:14</t>
  </si>
  <si>
    <t>2022-11-12 13:34:15</t>
  </si>
  <si>
    <t>2022-11-12 13:34:16</t>
  </si>
  <si>
    <t>2022-11-12 14:10:05</t>
  </si>
  <si>
    <t>2022-11-12 14:10:06</t>
  </si>
  <si>
    <t>2022-11-12 14:10:07</t>
  </si>
  <si>
    <t>2022-11-12 14:10:08</t>
  </si>
  <si>
    <t>2022-11-12 14:10:09</t>
  </si>
  <si>
    <t>2022-11-12 14:10:10</t>
  </si>
  <si>
    <t>2022-11-12 14:10:11</t>
  </si>
  <si>
    <t>2022-11-12 14:10:12</t>
  </si>
  <si>
    <t>2022-11-12 14:10:13</t>
  </si>
  <si>
    <t>2022-11-12 14:10:14</t>
  </si>
  <si>
    <t>2022-11-12 14:10:15</t>
  </si>
  <si>
    <t>2022-11-12 14:10:16</t>
  </si>
  <si>
    <t>2022-11-12 14:10:17</t>
  </si>
  <si>
    <t>2022-11-12 14:10:18</t>
  </si>
  <si>
    <t>2022-11-12 14:10:19</t>
  </si>
  <si>
    <t>2022-11-12 14:10:20</t>
  </si>
  <si>
    <t>2022-11-12 14:10:21</t>
  </si>
  <si>
    <t>2022-11-12 14:10:22</t>
  </si>
  <si>
    <t>2022-11-12 14:10:23</t>
  </si>
  <si>
    <t>2022-11-12 14:10:24</t>
  </si>
  <si>
    <t>2022-11-12 14:10:25</t>
  </si>
  <si>
    <t>2022-11-12 14:10:26</t>
  </si>
  <si>
    <t>2022-11-12 14:10:27</t>
  </si>
  <si>
    <t>2022-11-12 14:10:28</t>
  </si>
  <si>
    <t>2022-11-12 14:10:29</t>
  </si>
  <si>
    <t>2022-11-12 14:10:30</t>
  </si>
  <si>
    <t>2022-11-12 14:10:31</t>
  </si>
  <si>
    <t>2022-11-12 14:10:32</t>
  </si>
  <si>
    <t>2022-11-12 14:10:33</t>
  </si>
  <si>
    <t>2022-11-12 14:10:34</t>
  </si>
  <si>
    <t>2022-11-12 14:10:35</t>
  </si>
  <si>
    <t>2022-11-12 14:10:36</t>
  </si>
  <si>
    <t>2022-11-12 14:10:37</t>
  </si>
  <si>
    <t>2022-11-12 14:10:38</t>
  </si>
  <si>
    <t>2022-11-12 14:10:39</t>
  </si>
  <si>
    <t>2022-11-12 14:10:40</t>
  </si>
  <si>
    <t>2022-11-12 14:10:41</t>
  </si>
  <si>
    <t>2022-11-12 14:10:42</t>
  </si>
  <si>
    <t>2022-11-12 14:10:43</t>
  </si>
  <si>
    <t>2022-11-12 14:10:44</t>
  </si>
  <si>
    <t>2022-11-12 14:10:45</t>
  </si>
  <si>
    <t>2022-11-12 14:10:46</t>
  </si>
  <si>
    <t>2022-11-12 14:10:47</t>
  </si>
  <si>
    <t>2022-11-12 14:10:48</t>
  </si>
  <si>
    <t>2022-11-12 14:10:49</t>
  </si>
  <si>
    <t>2022-11-12 14:10:50</t>
  </si>
  <si>
    <t>2022-11-12 14:10:51</t>
  </si>
  <si>
    <t>2022-11-12 14:10:52</t>
  </si>
  <si>
    <t>2022-11-12 14:10:53</t>
  </si>
  <si>
    <t>2022-11-12 14:10:54</t>
  </si>
  <si>
    <t>2022-11-12 14:10:55</t>
  </si>
  <si>
    <t>2022-11-12 14:10:56</t>
  </si>
  <si>
    <t>2022-11-12 14:10:57</t>
  </si>
  <si>
    <t>2022-11-12 14:10:58</t>
  </si>
  <si>
    <t>2022-11-12 14:10:59</t>
  </si>
  <si>
    <t>2022-11-12 14:11:00</t>
  </si>
  <si>
    <t>2022-11-12 14:11:01</t>
  </si>
  <si>
    <t>2022-11-12 14:11:02</t>
  </si>
  <si>
    <t>2022-11-12 14:11:03</t>
  </si>
  <si>
    <t>2022-11-12 14:11:04</t>
  </si>
  <si>
    <t>2022-11-12 14:11:05</t>
  </si>
  <si>
    <t>2022-11-12 14:11:06</t>
  </si>
  <si>
    <t>2022-11-12 14:11:07</t>
  </si>
  <si>
    <t>2022-11-12 14:11:08</t>
  </si>
  <si>
    <t>2022-11-12 14:11:09</t>
  </si>
  <si>
    <t>2022-11-12 14:11:10</t>
  </si>
  <si>
    <t>2022-11-12 14:11:11</t>
  </si>
  <si>
    <t>2022-11-12 14:11:12</t>
  </si>
  <si>
    <t>2022-11-12 14:11:13</t>
  </si>
  <si>
    <t>2022-11-12 14:11:14</t>
  </si>
  <si>
    <t>2022-11-12 14:11:15</t>
  </si>
  <si>
    <t>2022-11-12 14:11:16</t>
  </si>
  <si>
    <t>2022-11-12 14:11:17</t>
  </si>
  <si>
    <t>2022-11-12 14:11:18</t>
  </si>
  <si>
    <t>2022-11-12 14:11:19</t>
  </si>
  <si>
    <t>2022-11-12 14:11:20</t>
  </si>
  <si>
    <t>2022-11-12 14:11:21</t>
  </si>
  <si>
    <t>2022-11-12 14:11:22</t>
  </si>
  <si>
    <t>2022-11-12 14:11:23</t>
  </si>
  <si>
    <t>2022-11-12 14:11:24</t>
  </si>
  <si>
    <t>2022-11-12 14:11:25</t>
  </si>
  <si>
    <t>2022-11-12 14:11:26</t>
  </si>
  <si>
    <t>2022-11-12 14:11:27</t>
  </si>
  <si>
    <t>2022-11-12 14:11:28</t>
  </si>
  <si>
    <t>2022-11-12 14:11:29</t>
  </si>
  <si>
    <t>2022-11-12 14:11:30</t>
  </si>
  <si>
    <t>2022-11-12 14:11:31</t>
  </si>
  <si>
    <t>2022-11-12 14:11:32</t>
  </si>
  <si>
    <t>2022-11-12 14:11:33</t>
  </si>
  <si>
    <t>2022-11-12 14:11:34</t>
  </si>
  <si>
    <t>2022-11-12 14:11:35</t>
  </si>
  <si>
    <t>2022-11-12 14:11:36</t>
  </si>
  <si>
    <t>2022-11-12 14:11:37</t>
  </si>
  <si>
    <t>2022-11-12 14:11:38</t>
  </si>
  <si>
    <t>2022-11-12 14:11:39</t>
  </si>
  <si>
    <t>2022-11-12 14:11:40</t>
  </si>
  <si>
    <t>2022-11-12 14:11:41</t>
  </si>
  <si>
    <t>2022-11-12 14:11:42</t>
  </si>
  <si>
    <t>2022-11-12 14:11:43</t>
  </si>
  <si>
    <t>2022-11-12 14:11:44</t>
  </si>
  <si>
    <t>2022-11-12 14:11:45</t>
  </si>
  <si>
    <t>2022-11-12 14:11:46</t>
  </si>
  <si>
    <t>2022-11-12 14:11:47</t>
  </si>
  <si>
    <t>2022-11-12 14:11:48</t>
  </si>
  <si>
    <t>2022-11-12 14:11:49</t>
  </si>
  <si>
    <t>2022-11-12 14:11:50</t>
  </si>
  <si>
    <t>2022-11-12 14:11:51</t>
  </si>
  <si>
    <t>2022-11-12 14:11:52</t>
  </si>
  <si>
    <t>2022-11-12 14:11:53</t>
  </si>
  <si>
    <t>2022-11-12 14:11:54</t>
  </si>
  <si>
    <t>2022-11-12 14:11:55</t>
  </si>
  <si>
    <t>2022-11-12 14:11:56</t>
  </si>
  <si>
    <t>2022-11-12 14:11:57</t>
  </si>
  <si>
    <t>2022-11-12 14:11:58</t>
  </si>
  <si>
    <t>2022-11-12 14:11:59</t>
  </si>
  <si>
    <t>2022-11-12 14:12:00</t>
  </si>
  <si>
    <t>2022-11-12 14:12:01</t>
  </si>
  <si>
    <t>2022-11-12 14:12:02</t>
  </si>
  <si>
    <t>2022-11-12 14:12:03</t>
  </si>
  <si>
    <t>2022-11-12 14:12:04</t>
  </si>
  <si>
    <t>2022-11-12 14:12:05</t>
  </si>
  <si>
    <t>2022-11-12 14:12:06</t>
  </si>
  <si>
    <t>2022-11-12 14:12:07</t>
  </si>
  <si>
    <t>2022-11-12 14:12:08</t>
  </si>
  <si>
    <t>2022-11-12 14:12:09</t>
  </si>
  <si>
    <t>2022-11-12 14:12:10</t>
  </si>
  <si>
    <t>2022-11-12 14:12:11</t>
  </si>
  <si>
    <t>2022-11-12 14:12:12</t>
  </si>
  <si>
    <t>2022-11-12 14:12:13</t>
  </si>
  <si>
    <t>2022-11-12 14:12:14</t>
  </si>
  <si>
    <t>2022-11-12 14:12:15</t>
  </si>
  <si>
    <t>2022-11-12 14:12:16</t>
  </si>
  <si>
    <t>2022-11-12 14:12:17</t>
  </si>
  <si>
    <t>2022-11-12 14:12:18</t>
  </si>
  <si>
    <t>2022-11-12 14:12:19</t>
  </si>
  <si>
    <t>2022-11-12 14:12:20</t>
  </si>
  <si>
    <t>2022-11-12 14:12:21</t>
  </si>
  <si>
    <t>2022-11-12 14:12:22</t>
  </si>
  <si>
    <t>2022-11-12 14:12:23</t>
  </si>
  <si>
    <t>2022-11-12 14:12:24</t>
  </si>
  <si>
    <t>2022-11-12 14:12:25</t>
  </si>
  <si>
    <t>2022-11-12 14:12:26</t>
  </si>
  <si>
    <t>2022-11-12 14:12:27</t>
  </si>
  <si>
    <t>2022-11-12 14:12:28</t>
  </si>
  <si>
    <t>2022-11-12 14:12:29</t>
  </si>
  <si>
    <t>2022-11-12 14:12:30</t>
  </si>
  <si>
    <t>2022-11-12 14:12:31</t>
  </si>
  <si>
    <t>2022-11-12 14:12:32</t>
  </si>
  <si>
    <t>2022-11-12 14:12:33</t>
  </si>
  <si>
    <t>2022-11-12 14:12:34</t>
  </si>
  <si>
    <t>2022-11-12 14:12:35</t>
  </si>
  <si>
    <t>2022-11-12 14:12:36</t>
  </si>
  <si>
    <t>2022-11-12 14:12:37</t>
  </si>
  <si>
    <t>2022-11-12 14:12:38</t>
  </si>
  <si>
    <t>2022-11-12 14:12:39</t>
  </si>
  <si>
    <t>2022-11-12 14:12:40</t>
  </si>
  <si>
    <t>2022-11-12 14:12:41</t>
  </si>
  <si>
    <t>2022-11-12 14:12:42</t>
  </si>
  <si>
    <t>2022-11-12 14:12:43</t>
  </si>
  <si>
    <t>2022-11-12 14:12:44</t>
  </si>
  <si>
    <t>2022-11-12 14:12:45</t>
  </si>
  <si>
    <t>2022-11-12 14:12:46</t>
  </si>
  <si>
    <t>2022-11-12 14:12:47</t>
  </si>
  <si>
    <t>2022-11-12 14:12:48</t>
  </si>
  <si>
    <t>2022-11-12 14:12:49</t>
  </si>
  <si>
    <t>2022-11-12 14:12:50</t>
  </si>
  <si>
    <t>2022-11-12 14:12:51</t>
  </si>
  <si>
    <t>2022-11-12 14:12:53</t>
  </si>
  <si>
    <t>2022-11-12 14:12:54</t>
  </si>
  <si>
    <t>2022-11-12 14:12:55</t>
  </si>
  <si>
    <t>2022-11-12 14:12:56</t>
  </si>
  <si>
    <t>2022-11-12 14:12:57</t>
  </si>
  <si>
    <t>2022-11-12 14:12:58</t>
  </si>
  <si>
    <t>2022-11-12 14:12:59</t>
  </si>
  <si>
    <t>2022-11-12 14:13:00</t>
  </si>
  <si>
    <t>2022-11-12 14:13:01</t>
  </si>
  <si>
    <t>2022-11-12 14:13:02</t>
  </si>
  <si>
    <t>2022-11-12 14:13:03</t>
  </si>
  <si>
    <t>2022-11-12 14:13:04</t>
  </si>
  <si>
    <t>2022-11-12 14:13:05</t>
  </si>
  <si>
    <t>2022-11-12 14:13:06</t>
  </si>
  <si>
    <t>2022-11-12 14:13:07</t>
  </si>
  <si>
    <t>2022-11-12 14:13:08</t>
  </si>
  <si>
    <t>2022-11-12 14:13:09</t>
  </si>
  <si>
    <t>2022-11-12 14:13:10</t>
  </si>
  <si>
    <t>2022-11-12 14:13:11</t>
  </si>
  <si>
    <t>2022-11-12 14:13:12</t>
  </si>
  <si>
    <t>2022-11-12 14:13:13</t>
  </si>
  <si>
    <t>2022-11-12 14:13:14</t>
  </si>
  <si>
    <t>2022-11-12 14:13:15</t>
  </si>
  <si>
    <t>2022-11-12 14:13:16</t>
  </si>
  <si>
    <t>2022-11-12 14:13:17</t>
  </si>
  <si>
    <t>2022-11-12 14:13:18</t>
  </si>
  <si>
    <t>2022-11-12 14:13:19</t>
  </si>
  <si>
    <t>2022-11-12 14:13:20</t>
  </si>
  <si>
    <t>2022-11-12 14:13:21</t>
  </si>
  <si>
    <t>2022-11-12 14:13:22</t>
  </si>
  <si>
    <t>2022-11-12 14:13:23</t>
  </si>
  <si>
    <t>2022-11-12 14:13:24</t>
  </si>
  <si>
    <t>2022-11-12 14:13:25</t>
  </si>
  <si>
    <t>2022-11-12 14:13:26</t>
  </si>
  <si>
    <t>2022-11-12 14:13:27</t>
  </si>
  <si>
    <t>2022-11-12 14:13:28</t>
  </si>
  <si>
    <t>2022-11-12 14:13:29</t>
  </si>
  <si>
    <t>2022-11-12 14:13:30</t>
  </si>
  <si>
    <t>2022-11-12 14:13:31</t>
  </si>
  <si>
    <t>2022-11-12 14:13:32</t>
  </si>
  <si>
    <t>2022-11-12 14:13:33</t>
  </si>
  <si>
    <t>2022-11-12 14:13:34</t>
  </si>
  <si>
    <t>2022-11-12 14:13:35</t>
  </si>
  <si>
    <t>2022-11-12 14:13:36</t>
  </si>
  <si>
    <t>2022-11-12 14:13:37</t>
  </si>
  <si>
    <t>2022-11-12 14:13:38</t>
  </si>
  <si>
    <t>2022-11-12 14:13:39</t>
  </si>
  <si>
    <t>2022-11-12 14:13:40</t>
  </si>
  <si>
    <t>2022-11-12 14:13:41</t>
  </si>
  <si>
    <t>2022-11-12 14:13:42</t>
  </si>
  <si>
    <t>2022-11-12 14:13:43</t>
  </si>
  <si>
    <t>2022-11-12 14:13:44</t>
  </si>
  <si>
    <t>2022-11-12 14:13:45</t>
  </si>
  <si>
    <t>2022-11-12 14:13:46</t>
  </si>
  <si>
    <t>2022-11-12 14:13:47</t>
  </si>
  <si>
    <t>2022-11-12 14:13:48</t>
  </si>
  <si>
    <t>2022-11-12 14:13:49</t>
  </si>
  <si>
    <t>2022-11-12 14:13:50</t>
  </si>
  <si>
    <t>2022-11-12 14:13:51</t>
  </si>
  <si>
    <t>2022-11-12 14:13:52</t>
  </si>
  <si>
    <t>2022-11-12 14:13:53</t>
  </si>
  <si>
    <t>2022-11-12 14:13:54</t>
  </si>
  <si>
    <t>2022-11-12 14:13:55</t>
  </si>
  <si>
    <t>2022-11-12 14:13:56</t>
  </si>
  <si>
    <t>2022-11-12 14:13:57</t>
  </si>
  <si>
    <t>2022-11-12 14:13:58</t>
  </si>
  <si>
    <t>2022-11-12 14:13:59</t>
  </si>
  <si>
    <t>2022-11-12 14:14:00</t>
  </si>
  <si>
    <t>2022-11-12 14:14:01</t>
  </si>
  <si>
    <t>2022-11-12 14:14:02</t>
  </si>
  <si>
    <t>2022-11-12 14:14:03</t>
  </si>
  <si>
    <t>2022-11-12 14:14:04</t>
  </si>
  <si>
    <t>2022-11-12 14:14:05</t>
  </si>
  <si>
    <t>2022-11-12 14:14:06</t>
  </si>
  <si>
    <t>2022-11-12 14:14:07</t>
  </si>
  <si>
    <t>2022-11-12 14:14:08</t>
  </si>
  <si>
    <t>2022-11-12 14:14:09</t>
  </si>
  <si>
    <t>2022-11-12 14:14:10</t>
  </si>
  <si>
    <t>2022-11-12 14:14:11</t>
  </si>
  <si>
    <t>2022-11-12 14:14:12</t>
  </si>
  <si>
    <t>2022-11-12 14:14:13</t>
  </si>
  <si>
    <t>2022-11-12 14:14:14</t>
  </si>
  <si>
    <t>2022-11-12 14:14:15</t>
  </si>
  <si>
    <t>2022-11-12 14:14:16</t>
  </si>
  <si>
    <t>2022-11-12 14:14:17</t>
  </si>
  <si>
    <t>2022-11-12 14:14:18</t>
  </si>
  <si>
    <t>2022-11-12 14:14:19</t>
  </si>
  <si>
    <t>2022-11-12 14:14:20</t>
  </si>
  <si>
    <t>2022-11-12 14:14:21</t>
  </si>
  <si>
    <t>2022-11-12 14:14:22</t>
  </si>
  <si>
    <t>2022-11-12 14:14:23</t>
  </si>
  <si>
    <t>2022-11-12 14:14:24</t>
  </si>
  <si>
    <t>2022-11-12 14:14:25</t>
  </si>
  <si>
    <t>2022-11-12 14:14:26</t>
  </si>
  <si>
    <t>2022-11-12 14:14:27</t>
  </si>
  <si>
    <t>2022-11-12 14:14:28</t>
  </si>
  <si>
    <t>2022-11-12 14:14:29</t>
  </si>
  <si>
    <t>2022-11-12 14:14:30</t>
  </si>
  <si>
    <t>2022-11-12 14:14:31</t>
  </si>
  <si>
    <t>2022-11-12 14:14:32</t>
  </si>
  <si>
    <t>2022-11-12 14:14:33</t>
  </si>
  <si>
    <t>2022-11-12 14:14:34</t>
  </si>
  <si>
    <t>2022-11-12 14:14:35</t>
  </si>
  <si>
    <t>2022-11-12 14:14:36</t>
  </si>
  <si>
    <t>2022-11-12 14:14:37</t>
  </si>
  <si>
    <t>2022-11-12 14:14:38</t>
  </si>
  <si>
    <t>2022-11-12 14:14:39</t>
  </si>
  <si>
    <t>2022-11-12 14:14:40</t>
  </si>
  <si>
    <t>2022-11-12 14:14:41</t>
  </si>
  <si>
    <t>2022-11-12 14:14:42</t>
  </si>
  <si>
    <t>2022-11-12 14:14:43</t>
  </si>
  <si>
    <t>2022-11-12 14:14:44</t>
  </si>
  <si>
    <t>2022-11-12 14:14:45</t>
  </si>
  <si>
    <t>2022-11-12 14:14:46</t>
  </si>
  <si>
    <t>2022-11-12 14:14:47</t>
  </si>
  <si>
    <t>2022-11-12 14:14:48</t>
  </si>
  <si>
    <t>2022-11-12 14:14:49</t>
  </si>
  <si>
    <t>2022-11-12 14:14:50</t>
  </si>
  <si>
    <t>2022-11-12 14:14:51</t>
  </si>
  <si>
    <t>2022-11-12 14:14:52</t>
  </si>
  <si>
    <t>2022-11-12 14:14:53</t>
  </si>
  <si>
    <t>2022-11-12 14:14:54</t>
  </si>
  <si>
    <t>2022-11-12 14:14:55</t>
  </si>
  <si>
    <t>2022-11-12 14:14:56</t>
  </si>
  <si>
    <t>2022-11-12 14:14:57</t>
  </si>
  <si>
    <t>2022-11-12 14:14:58</t>
  </si>
  <si>
    <t>2022-11-12 14:14:59</t>
  </si>
  <si>
    <t>2022-11-12 14:15:00</t>
  </si>
  <si>
    <t>2022-11-12 14:15:01</t>
  </si>
  <si>
    <t>2022-11-12 14:15:02</t>
  </si>
  <si>
    <t>2022-11-12 14:15:03</t>
  </si>
  <si>
    <t>2022-11-12 14:15:04</t>
  </si>
  <si>
    <t>2022-11-12 14:15:05</t>
  </si>
  <si>
    <t>2022-11-12 14:15:06</t>
  </si>
  <si>
    <t>2022-11-12 14:15:07</t>
  </si>
  <si>
    <t>2022-11-12 14:15:08</t>
  </si>
  <si>
    <t>2022-11-12 14:15:09</t>
  </si>
  <si>
    <t>2022-11-12 14:15:10</t>
  </si>
  <si>
    <t>2022-11-12 14:15:11</t>
  </si>
  <si>
    <t>2022-11-12 14:15:12</t>
  </si>
  <si>
    <t>2022-11-12 14:15:13</t>
  </si>
  <si>
    <t>2022-11-12 14:15:14</t>
  </si>
  <si>
    <t>2022-11-12 14:15:15</t>
  </si>
  <si>
    <t>2022-11-12 14:15:16</t>
  </si>
  <si>
    <t>2022-11-12 14:15:17</t>
  </si>
  <si>
    <t>2022-11-12 14:15:18</t>
  </si>
  <si>
    <t>2022-11-12 14:15:19</t>
  </si>
  <si>
    <t>2022-11-12 14:15:20</t>
  </si>
  <si>
    <t>2022-11-12 14:15:21</t>
  </si>
  <si>
    <t>2022-11-12 14:15:22</t>
  </si>
  <si>
    <t>2022-11-12 14:15:23</t>
  </si>
  <si>
    <t>2022-11-12 14:15:24</t>
  </si>
  <si>
    <t>2022-11-12 14:15:25</t>
  </si>
  <si>
    <t>2022-11-12 14:15:26</t>
  </si>
  <si>
    <t>2022-11-12 14:15:27</t>
  </si>
  <si>
    <t>2022-11-12 14:15:28</t>
  </si>
  <si>
    <t>2022-11-12 14:15:29</t>
  </si>
  <si>
    <t>2022-11-12 14:15:30</t>
  </si>
  <si>
    <t>2022-11-12 14:15:31</t>
  </si>
  <si>
    <t>2022-11-12 14:15:32</t>
  </si>
  <si>
    <t>2022-11-12 14:15:33</t>
  </si>
  <si>
    <t>2022-11-12 14:15:34</t>
  </si>
  <si>
    <t>2022-11-12 14:15:35</t>
  </si>
  <si>
    <t>2022-11-12 14:15:36</t>
  </si>
  <si>
    <t>2022-11-12 14:15:37</t>
  </si>
  <si>
    <t>2022-11-12 14:15:38</t>
  </si>
  <si>
    <t>2022-11-12 14:15:39</t>
  </si>
  <si>
    <t>2022-11-12 14:15:40</t>
  </si>
  <si>
    <t>2022-11-12 14:15:41</t>
  </si>
  <si>
    <t>2022-11-12 14:15:42</t>
  </si>
  <si>
    <t>2022-11-12 14:15:43</t>
  </si>
  <si>
    <t>2022-11-12 14:15:44</t>
  </si>
  <si>
    <t>2022-11-12 14:15:45</t>
  </si>
  <si>
    <t>2022-11-12 14:15:46</t>
  </si>
  <si>
    <t>2022-11-12 14:15:47</t>
  </si>
  <si>
    <t>2022-11-12 14:15:48</t>
  </si>
  <si>
    <t>2022-11-12 14:15:49</t>
  </si>
  <si>
    <t>2022-11-12 14:15:50</t>
  </si>
  <si>
    <t>2022-11-12 14:15:51</t>
  </si>
  <si>
    <t>2022-11-12 14:15:52</t>
  </si>
  <si>
    <t>2022-11-12 14:15:53</t>
  </si>
  <si>
    <t>2022-11-12 14:15:54</t>
  </si>
  <si>
    <t>2022-11-12 14:15:55</t>
  </si>
  <si>
    <t>2022-11-12 14:15:56</t>
  </si>
  <si>
    <t>2022-11-12 14:15:57</t>
  </si>
  <si>
    <t>2022-11-12 14:15:58</t>
  </si>
  <si>
    <t>2022-11-12 14:15:59</t>
  </si>
  <si>
    <t>2022-11-12 14:16:00</t>
  </si>
  <si>
    <t>2022-11-12 14:16:01</t>
  </si>
  <si>
    <t>2022-11-12 14:16:02</t>
  </si>
  <si>
    <t>2022-11-12 14:16:03</t>
  </si>
  <si>
    <t>2022-11-12 14:16:04</t>
  </si>
  <si>
    <t>2022-11-12 14:16:05</t>
  </si>
  <si>
    <t>2022-11-12 14:16:06</t>
  </si>
  <si>
    <t>2022-11-12 14:16:07</t>
  </si>
  <si>
    <t>2022-11-12 14:16:08</t>
  </si>
  <si>
    <t>2022-11-12 14:16:09</t>
  </si>
  <si>
    <t>2022-11-12 14:16:10</t>
  </si>
  <si>
    <t>2022-11-12 14:16:11</t>
  </si>
  <si>
    <t>2022-11-12 14:16:12</t>
  </si>
  <si>
    <t>2022-11-12 14:16:13</t>
  </si>
  <si>
    <t>2022-11-12 14:16:14</t>
  </si>
  <si>
    <t>2022-11-12 14:16:15</t>
  </si>
  <si>
    <t>2022-11-12 14:16:16</t>
  </si>
  <si>
    <t>2022-11-12 14:16:17</t>
  </si>
  <si>
    <t>2022-11-12 14:16:18</t>
  </si>
  <si>
    <t>2022-11-12 14:16:19</t>
  </si>
  <si>
    <t>2022-11-12 14:16:20</t>
  </si>
  <si>
    <t>2022-11-12 14:16:21</t>
  </si>
  <si>
    <t>2022-11-12 14:16:22</t>
  </si>
  <si>
    <t>2022-11-12 14:16:23</t>
  </si>
  <si>
    <t>2022-11-12 14:16:24</t>
  </si>
  <si>
    <t>2022-11-12 14:16:25</t>
  </si>
  <si>
    <t>2022-11-12 14:16:26</t>
  </si>
  <si>
    <t>2022-11-12 14:16:27</t>
  </si>
  <si>
    <t>2022-11-12 14:16:28</t>
  </si>
  <si>
    <t>2022-11-12 14:16:29</t>
  </si>
  <si>
    <t>2022-11-12 14:16:30</t>
  </si>
  <si>
    <t>2022-11-12 14:16:31</t>
  </si>
  <si>
    <t>2022-11-12 14:16:32</t>
  </si>
  <si>
    <t>2022-11-12 14:16:33</t>
  </si>
  <si>
    <t>2022-11-12 14:16:34</t>
  </si>
  <si>
    <t>2022-11-12 14:16:35</t>
  </si>
  <si>
    <t>2022-11-12 14:16:36</t>
  </si>
  <si>
    <t>2022-11-12 14:16:37</t>
  </si>
  <si>
    <t>2022-11-12 14:16:38</t>
  </si>
  <si>
    <t>2022-11-12 14:16:39</t>
  </si>
  <si>
    <t>2022-11-12 14:16:40</t>
  </si>
  <si>
    <t>2022-11-12 14:16:41</t>
  </si>
  <si>
    <t>2022-11-12 14:16:42</t>
  </si>
  <si>
    <t>2022-11-12 14:16:43</t>
  </si>
  <si>
    <t>2022-11-12 14:16:44</t>
  </si>
  <si>
    <t>2022-11-12 14:16:45</t>
  </si>
  <si>
    <t>2022-11-12 14:16:46</t>
  </si>
  <si>
    <t>2022-11-12 14:16:47</t>
  </si>
  <si>
    <t>2022-11-12 14:16:48</t>
  </si>
  <si>
    <t>2022-11-12 14:16:49</t>
  </si>
  <si>
    <t>2022-11-12 14:16:50</t>
  </si>
  <si>
    <t>2022-11-12 14:16:51</t>
  </si>
  <si>
    <t>2022-11-12 14:16:52</t>
  </si>
  <si>
    <t>2022-11-12 14:16:53</t>
  </si>
  <si>
    <t>2022-11-12 14:16:54</t>
  </si>
  <si>
    <t>2022-11-12 14:16:55</t>
  </si>
  <si>
    <t>2022-11-12 14:16:56</t>
  </si>
  <si>
    <t>2022-11-12 14:16:57</t>
  </si>
  <si>
    <t>2022-11-12 14:16:58</t>
  </si>
  <si>
    <t>2022-11-12 14:16:59</t>
  </si>
  <si>
    <t>2022-11-12 14:17:00</t>
  </si>
  <si>
    <t>2022-11-12 14:17:01</t>
  </si>
  <si>
    <t>2022-11-12 14:17:02</t>
  </si>
  <si>
    <t>2022-11-12 14:17:03</t>
  </si>
  <si>
    <t>2022-11-12 14:17:04</t>
  </si>
  <si>
    <t>2022-11-12 14:17:05</t>
  </si>
  <si>
    <t>2022-11-12 14:17:06</t>
  </si>
  <si>
    <t>2022-11-12 14:17:07</t>
  </si>
  <si>
    <t>2022-11-12 14:17:08</t>
  </si>
  <si>
    <t>2022-11-12 14:17:09</t>
  </si>
  <si>
    <t>2022-11-12 14:17:10</t>
  </si>
  <si>
    <t>2022-11-12 14:17:11</t>
  </si>
  <si>
    <t>2022-11-12 14:17:12</t>
  </si>
  <si>
    <t>2022-11-12 14:17:13</t>
  </si>
  <si>
    <t>2022-11-12 14:17:14</t>
  </si>
  <si>
    <t>2022-11-12 14:17:15</t>
  </si>
  <si>
    <t>2022-11-12 14:17:16</t>
  </si>
  <si>
    <t>2022-11-12 14:17:17</t>
  </si>
  <si>
    <t>2022-11-12 14:17:18</t>
  </si>
  <si>
    <t>2022-11-12 14:17:19</t>
  </si>
  <si>
    <t>2022-11-12 14:17:20</t>
  </si>
  <si>
    <t>2022-11-12 14:17:21</t>
  </si>
  <si>
    <t>2022-11-12 14:17:22</t>
  </si>
  <si>
    <t>2022-11-12 14:17:23</t>
  </si>
  <si>
    <t>2022-11-12 14:17:24</t>
  </si>
  <si>
    <t>2022-11-12 14:17:25</t>
  </si>
  <si>
    <t>2022-11-12 14:17:26</t>
  </si>
  <si>
    <t>2022-11-12 14:17:27</t>
  </si>
  <si>
    <t>2022-11-12 14:17:28</t>
  </si>
  <si>
    <t>2022-11-12 14:17:29</t>
  </si>
  <si>
    <t>2022-11-12 14:17:30</t>
  </si>
  <si>
    <t>2022-11-12 14:17:31</t>
  </si>
  <si>
    <t>2022-11-12 14:17:32</t>
  </si>
  <si>
    <t>2022-11-12 14:17:33</t>
  </si>
  <si>
    <t>2022-11-12 14:17:34</t>
  </si>
  <si>
    <t>2022-11-12 14:17:35</t>
  </si>
  <si>
    <t>2022-11-12 14:17:36</t>
  </si>
  <si>
    <t>2022-11-12 14:17:37</t>
  </si>
  <si>
    <t>2022-11-12 14:17:38</t>
  </si>
  <si>
    <t>2022-11-12 14:17:39</t>
  </si>
  <si>
    <t>2022-11-12 14:17:40</t>
  </si>
  <si>
    <t>2022-11-12 14:17:41</t>
  </si>
  <si>
    <t>2022-11-12 14:17:42</t>
  </si>
  <si>
    <t>2022-11-12 14:17:43</t>
  </si>
  <si>
    <t>2022-11-12 14:17:44</t>
  </si>
  <si>
    <t>2022-11-12 14:17:45</t>
  </si>
  <si>
    <t>2022-11-12 14:17:46</t>
  </si>
  <si>
    <t>2022-11-12 14:17:47</t>
  </si>
  <si>
    <t>2022-11-12 14:17:48</t>
  </si>
  <si>
    <t>2022-11-12 14:17:49</t>
  </si>
  <si>
    <t>2022-11-12 14:17:50</t>
  </si>
  <si>
    <t>2022-11-12 14:17:51</t>
  </si>
  <si>
    <t>2022-11-12 14:17:52</t>
  </si>
  <si>
    <t>2022-11-12 14:17:53</t>
  </si>
  <si>
    <t>2022-11-12 14:17:54</t>
  </si>
  <si>
    <t>2022-11-12 14:17:55</t>
  </si>
  <si>
    <t>2022-11-12 14:17:56</t>
  </si>
  <si>
    <t>2022-11-12 14:19:43</t>
  </si>
  <si>
    <t>2022-11-12 14:19:44</t>
  </si>
  <si>
    <t>2022-11-12 14:19:45</t>
  </si>
  <si>
    <t>2022-11-12 14:19:46</t>
  </si>
  <si>
    <t>2022-11-12 14:19:47</t>
  </si>
  <si>
    <t>2022-11-12 14:19:48</t>
  </si>
  <si>
    <t>2022-11-12 14:19:49</t>
  </si>
  <si>
    <t>2022-11-12 14:19:50</t>
  </si>
  <si>
    <t>2022-11-12 14:19:51</t>
  </si>
  <si>
    <t>2022-11-12 14:19:52</t>
  </si>
  <si>
    <t>2022-11-12 14:19:53</t>
  </si>
  <si>
    <t>2022-11-12 14:19:54</t>
  </si>
  <si>
    <t>2022-11-12 14:19:55</t>
  </si>
  <si>
    <t>2022-11-12 14:19:56</t>
  </si>
  <si>
    <t>2022-11-12 14:19:57</t>
  </si>
  <si>
    <t>2022-11-12 14:19:58</t>
  </si>
  <si>
    <t>2022-11-12 14:19:59</t>
  </si>
  <si>
    <t>2022-11-12 14:20:00</t>
  </si>
  <si>
    <t>2022-11-12 14:20:01</t>
  </si>
  <si>
    <t>2022-11-12 14:20:02</t>
  </si>
  <si>
    <t>2022-11-12 14:20:05</t>
  </si>
  <si>
    <t>2022-11-12 14:20:06</t>
  </si>
  <si>
    <t>2022-11-12 14:20:07</t>
  </si>
  <si>
    <t>2022-11-12 14:20:08</t>
  </si>
  <si>
    <t>2022-11-12 14:20:09</t>
  </si>
  <si>
    <t>2022-11-12 14:20:10</t>
  </si>
  <si>
    <t>2022-11-12 14:20:11</t>
  </si>
  <si>
    <t>2022-11-12 14:20:12</t>
  </si>
  <si>
    <t>2022-11-12 14:20:13</t>
  </si>
  <si>
    <t>2022-11-12 14:20:14</t>
  </si>
  <si>
    <t>2022-11-12 14:20:15</t>
  </si>
  <si>
    <t>2022-11-12 14:20:16</t>
  </si>
  <si>
    <t>2022-11-12 14:20:17</t>
  </si>
  <si>
    <t>2022-11-12 14:20:18</t>
  </si>
  <si>
    <t>2022-11-12 14:20:19</t>
  </si>
  <si>
    <t>2022-11-12 14:20:20</t>
  </si>
  <si>
    <t>2022-11-12 14:20:21</t>
  </si>
  <si>
    <t>2022-11-12 14:20:22</t>
  </si>
  <si>
    <t>2022-11-12 14:20:23</t>
  </si>
  <si>
    <t>2022-11-12 14:20:24</t>
  </si>
  <si>
    <t>2022-11-12 14:20:25</t>
  </si>
  <si>
    <t>2022-11-12 14:20:26</t>
  </si>
  <si>
    <t>2022-11-12 14:20:27</t>
  </si>
  <si>
    <t>2022-11-12 14:20:28</t>
  </si>
  <si>
    <t>2022-11-12 14:20:29</t>
  </si>
  <si>
    <t>2022-11-12 14:20:30</t>
  </si>
  <si>
    <t>2022-11-12 14:20:31</t>
  </si>
  <si>
    <t>2022-11-12 14:20:32</t>
  </si>
  <si>
    <t>2022-11-12 14:20:33</t>
  </si>
  <si>
    <t>2022-11-12 14:20:34</t>
  </si>
  <si>
    <t>2022-11-12 14:20:35</t>
  </si>
  <si>
    <t>2022-11-12 14:20:36</t>
  </si>
  <si>
    <t>2022-11-12 14:20:37</t>
  </si>
  <si>
    <t>2022-11-12 14:20:38</t>
  </si>
  <si>
    <t>2022-11-12 14:20:39</t>
  </si>
  <si>
    <t>2022-11-12 14:20:40</t>
  </si>
  <si>
    <t>2022-11-12 14:20:45</t>
  </si>
  <si>
    <t>2022-11-12 14:20:46</t>
  </si>
  <si>
    <t>2022-11-12 14:20:47</t>
  </si>
  <si>
    <t>2022-11-12 14:20:48</t>
  </si>
  <si>
    <t>2022-11-12 14:20:49</t>
  </si>
  <si>
    <t>2022-11-12 14:20:50</t>
  </si>
  <si>
    <t>2022-11-12 14:20:51</t>
  </si>
  <si>
    <t>2022-11-12 14:20:52</t>
  </si>
  <si>
    <t>2022-11-12 14:20:53</t>
  </si>
  <si>
    <t>2022-11-12 14:20:54</t>
  </si>
  <si>
    <t>2022-11-12 14:20:55</t>
  </si>
  <si>
    <t>2022-11-12 14:20:56</t>
  </si>
  <si>
    <t>2022-11-12 14:20:57</t>
  </si>
  <si>
    <t>2022-11-12 14:20:58</t>
  </si>
  <si>
    <t>2022-11-12 14:20:59</t>
  </si>
  <si>
    <t>2022-11-12 14:21:00</t>
  </si>
  <si>
    <t>2022-11-12 14:21:02</t>
  </si>
  <si>
    <t>2022-11-12 14:21:03</t>
  </si>
  <si>
    <t>2022-11-12 14:21:04</t>
  </si>
  <si>
    <t>2022-11-12 14:21:05</t>
  </si>
  <si>
    <t>2022-11-12 14:21:06</t>
  </si>
  <si>
    <t>2022-11-12 14:21:07</t>
  </si>
  <si>
    <t>2022-11-12 14:21:08</t>
  </si>
  <si>
    <t>2022-11-12 14:21:09</t>
  </si>
  <si>
    <t>2022-11-12 14:21:10</t>
  </si>
  <si>
    <t>2022-11-12 14:21:11</t>
  </si>
  <si>
    <t>2022-11-12 14:21:12</t>
  </si>
  <si>
    <t>2022-11-12 14:21:13</t>
  </si>
  <si>
    <t>2022-11-12 14:21:14</t>
  </si>
  <si>
    <t>2022-11-12 14:21:15</t>
  </si>
  <si>
    <t>2022-11-12 14:21:16</t>
  </si>
  <si>
    <t>2022-11-12 14:21:17</t>
  </si>
  <si>
    <t>2022-11-12 14:40:19</t>
  </si>
  <si>
    <t>2022-11-12 14:40:20</t>
  </si>
  <si>
    <t>2022-11-12 14:40:21</t>
  </si>
  <si>
    <t>2022-11-12 14:40:22</t>
  </si>
  <si>
    <t>2022-11-12 14:40:23</t>
  </si>
  <si>
    <t>2022-11-12 14:40:24</t>
  </si>
  <si>
    <t>2022-11-12 14:40:25</t>
  </si>
  <si>
    <t>2022-11-12 14:40:26</t>
  </si>
  <si>
    <t>2022-11-12 14:40:27</t>
  </si>
  <si>
    <t>2022-11-12 14:40:28</t>
  </si>
  <si>
    <t>2022-11-12 14:40:29</t>
  </si>
  <si>
    <t>2022-11-12 14:40:30</t>
  </si>
  <si>
    <t>2022-11-12 14:40:31</t>
  </si>
  <si>
    <t>2022-11-12 14:40:32</t>
  </si>
  <si>
    <t>2022-11-12 14:40:33</t>
  </si>
  <si>
    <t>2022-11-12 14:40:34</t>
  </si>
  <si>
    <t>2022-11-12 14:40:35</t>
  </si>
  <si>
    <t>2022-11-12 14:40:36</t>
  </si>
  <si>
    <t>2022-11-12 14:40:38</t>
  </si>
  <si>
    <t>2022-11-12 14:40:39</t>
  </si>
  <si>
    <t>2022-11-12 14:40:40</t>
  </si>
  <si>
    <t>2022-11-12 14:40:41</t>
  </si>
  <si>
    <t>2022-11-12 14:40:42</t>
  </si>
  <si>
    <t>2022-11-12 14:40:43</t>
  </si>
  <si>
    <t>2022-11-12 14:40:44</t>
  </si>
  <si>
    <t>2022-11-12 14:40:45</t>
  </si>
  <si>
    <t>2022-11-12 14:40:46</t>
  </si>
  <si>
    <t>2022-11-12 14:40:47</t>
  </si>
  <si>
    <t>2022-11-12 14:40:48</t>
  </si>
  <si>
    <t>2022-11-12 14:40:49</t>
  </si>
  <si>
    <t>2022-11-12 14:40:50</t>
  </si>
  <si>
    <t>2022-11-12 14:40:51</t>
  </si>
  <si>
    <t>2022-11-12 14:40:52</t>
  </si>
  <si>
    <t>2022-11-12 14:40:53</t>
  </si>
  <si>
    <t>2022-11-12 14:40:54</t>
  </si>
  <si>
    <t>2022-11-12 14:40:55</t>
  </si>
  <si>
    <t>2022-11-12 14:40:56</t>
  </si>
  <si>
    <t>2022-11-12 14:40:57</t>
  </si>
  <si>
    <t>2022-11-12 14:40:58</t>
  </si>
  <si>
    <t>2022-11-12 14:40:59</t>
  </si>
  <si>
    <t>2022-11-12 14:41:00</t>
  </si>
  <si>
    <t>2022-11-12 14:41:01</t>
  </si>
  <si>
    <t>2022-11-12 14:41:02</t>
  </si>
  <si>
    <t>2022-11-12 14:41:03</t>
  </si>
  <si>
    <t>2022-11-12 14:41:04</t>
  </si>
  <si>
    <t>2022-11-12 14:41:05</t>
  </si>
  <si>
    <t>2022-11-12 14:41:06</t>
  </si>
  <si>
    <t>2022-11-12 14:41:07</t>
  </si>
  <si>
    <t>2022-11-12 14:41:08</t>
  </si>
  <si>
    <t>2022-11-12 14:41:09</t>
  </si>
  <si>
    <t>2022-11-12 14:41:10</t>
  </si>
  <si>
    <t>2022-11-12 14:41:11</t>
  </si>
  <si>
    <t>2022-11-12 14:41:12</t>
  </si>
  <si>
    <t>2022-11-12 14:41:13</t>
  </si>
  <si>
    <t>2022-11-12 14:41:14</t>
  </si>
  <si>
    <t>2022-11-12 14:41:15</t>
  </si>
  <si>
    <t>2022-11-12 14:42:52</t>
  </si>
  <si>
    <t>2022-11-12 14:42:53</t>
  </si>
  <si>
    <t>2022-11-12 14:42:54</t>
  </si>
  <si>
    <t>2022-11-12 14:42:55</t>
  </si>
  <si>
    <t>2022-11-12 14:42:56</t>
  </si>
  <si>
    <t>2022-11-12 14:42:57</t>
  </si>
  <si>
    <t>2022-11-12 14:42:58</t>
  </si>
  <si>
    <t>2022-11-12 14:42:59</t>
  </si>
  <si>
    <t>2022-11-12 14:43:00</t>
  </si>
  <si>
    <t>2022-11-12 14:43:01</t>
  </si>
  <si>
    <t>2022-11-12 14:43:02</t>
  </si>
  <si>
    <t>2022-11-12 14:43:03</t>
  </si>
  <si>
    <t>2022-11-12 14:43:04</t>
  </si>
  <si>
    <t>2022-11-12 14:43:05</t>
  </si>
  <si>
    <t>2022-11-12 14:43:06</t>
  </si>
  <si>
    <t>2022-11-12 14:43:07</t>
  </si>
  <si>
    <t>2022-11-12 14:43:08</t>
  </si>
  <si>
    <t>2022-11-12 14:43:09</t>
  </si>
  <si>
    <t>2022-11-12 14:43:10</t>
  </si>
  <si>
    <t>2022-11-12 14:43:11</t>
  </si>
  <si>
    <t>2022-11-12 14:43:12</t>
  </si>
  <si>
    <t>2022-11-12 14:43:13</t>
  </si>
  <si>
    <t>2022-11-12 14:43:14</t>
  </si>
  <si>
    <t>2022-11-12 14:43:15</t>
  </si>
  <si>
    <t>2022-11-12 14:43:16</t>
  </si>
  <si>
    <t>2022-11-12 14:43:17</t>
  </si>
  <si>
    <t>2022-11-12 14:43:18</t>
  </si>
  <si>
    <t>2022-11-12 14:43:19</t>
  </si>
  <si>
    <t>2022-11-12 14:43:20</t>
  </si>
  <si>
    <t>2022-11-12 14:43:21</t>
  </si>
  <si>
    <t>2022-11-12 14:43:22</t>
  </si>
  <si>
    <t>2022-11-12 14:43:23</t>
  </si>
  <si>
    <t>2022-11-12 14:43:24</t>
  </si>
  <si>
    <t>2022-11-12 14:43:25</t>
  </si>
  <si>
    <t>2022-11-12 14:43:26</t>
  </si>
  <si>
    <t>2022-11-12 14:43:27</t>
  </si>
  <si>
    <t>2022-11-12 14:43:28</t>
  </si>
  <si>
    <t>2022-11-12 14:43:29</t>
  </si>
  <si>
    <t>2022-11-12 14:43:30</t>
  </si>
  <si>
    <t>2022-11-12 14:43:31</t>
  </si>
  <si>
    <t>2022-11-12 14:43:32</t>
  </si>
  <si>
    <t>2022-11-12 14:43:33</t>
  </si>
  <si>
    <t>2022-11-12 14:43:34</t>
  </si>
  <si>
    <t>2022-11-12 14:43:35</t>
  </si>
  <si>
    <t>2022-11-12 14:43:36</t>
  </si>
  <si>
    <t>2022-11-12 14:43:37</t>
  </si>
  <si>
    <t>2022-11-12 14:43:38</t>
  </si>
  <si>
    <t>2022-11-12 14:43:39</t>
  </si>
  <si>
    <t>2022-11-12 14:43:40</t>
  </si>
  <si>
    <t>2022-11-12 14:43:41</t>
  </si>
  <si>
    <t>2022-11-12 14:43:42</t>
  </si>
  <si>
    <t>2022-11-12 14:43:43</t>
  </si>
  <si>
    <t>2022-11-12 14:43:44</t>
  </si>
  <si>
    <t>2022-11-12 14:43:45</t>
  </si>
  <si>
    <t>2022-11-12 14:43:46</t>
  </si>
  <si>
    <t>2022-11-12 14:43:47</t>
  </si>
  <si>
    <t>2022-11-12 14:43:48</t>
  </si>
  <si>
    <t>2022-11-12 14:43:49</t>
  </si>
  <si>
    <t>2022-11-12 14:43:50</t>
  </si>
  <si>
    <t>2022-11-12 14:43:51</t>
  </si>
  <si>
    <t>2022-11-12 14:43:52</t>
  </si>
  <si>
    <t>2022-11-12 14:43:53</t>
  </si>
  <si>
    <t>2022-11-12 14:43:54</t>
  </si>
  <si>
    <t>2022-11-12 14:43:55</t>
  </si>
  <si>
    <t>2022-11-12 14:43:56</t>
  </si>
  <si>
    <t>2022-11-12 14:43:57</t>
  </si>
  <si>
    <t>2022-11-12 14:43:58</t>
  </si>
  <si>
    <t>2022-11-12 14:43:59</t>
  </si>
  <si>
    <t>2022-11-12 14:44:00</t>
  </si>
  <si>
    <t>2022-11-12 14:44:01</t>
  </si>
  <si>
    <t>2022-11-12 14:44:02</t>
  </si>
  <si>
    <t>2022-11-12 14:44:03</t>
  </si>
  <si>
    <t>2022-11-12 14:44:04</t>
  </si>
  <si>
    <t>2022-11-12 14:44:05</t>
  </si>
  <si>
    <t>2022-11-12 14:44:06</t>
  </si>
  <si>
    <t>2022-11-12 14:44:07</t>
  </si>
  <si>
    <t>2022-11-12 14:44:08</t>
  </si>
  <si>
    <t>2022-11-12 14:44:09</t>
  </si>
  <si>
    <t>2022-11-12 14:44:10</t>
  </si>
  <si>
    <t>2022-11-12 14:44:11</t>
  </si>
  <si>
    <t>2022-11-12 14:44:12</t>
  </si>
  <si>
    <t>2022-11-12 14:44:13</t>
  </si>
  <si>
    <t>2022-11-12 14:44:14</t>
  </si>
  <si>
    <t>2022-11-12 14:44:15</t>
  </si>
  <si>
    <t>2022-11-12 14:44:16</t>
  </si>
  <si>
    <t>2022-11-12 14:44:17</t>
  </si>
  <si>
    <t>2022-11-12 14:44:18</t>
  </si>
  <si>
    <t>2022-11-12 14:44:19</t>
  </si>
  <si>
    <t>2022-11-12 14:44:20</t>
  </si>
  <si>
    <t>2022-11-12 14:44:21</t>
  </si>
  <si>
    <t>2022-11-12 14:44:22</t>
  </si>
  <si>
    <t>2022-11-12 14:44:23</t>
  </si>
  <si>
    <t>2022-11-12 14:44:24</t>
  </si>
  <si>
    <t>2022-11-12 14:44:25</t>
  </si>
  <si>
    <t>2022-11-12 14:44:26</t>
  </si>
  <si>
    <t>2022-11-12 14:44:27</t>
  </si>
  <si>
    <t>2022-11-12 14:44:28</t>
  </si>
  <si>
    <t>2022-11-12 14:44:29</t>
  </si>
  <si>
    <t>2022-11-12 14:44:30</t>
  </si>
  <si>
    <t>2022-11-12 14:44:31</t>
  </si>
  <si>
    <t>2022-11-12 14:44:32</t>
  </si>
  <si>
    <t>2022-11-12 14:44:33</t>
  </si>
  <si>
    <t>2022-11-12 14:44:34</t>
  </si>
  <si>
    <t>2022-11-12 14:44:35</t>
  </si>
  <si>
    <t>2022-11-12 14:44:36</t>
  </si>
  <si>
    <t>2022-11-12 14:44:37</t>
  </si>
  <si>
    <t>2022-11-12 14:44:38</t>
  </si>
  <si>
    <t>2022-11-12 14:44:39</t>
  </si>
  <si>
    <t>2022-11-12 14:44:40</t>
  </si>
  <si>
    <t>2022-11-12 14:44:41</t>
  </si>
  <si>
    <t>2022-11-12 14:44:42</t>
  </si>
  <si>
    <t>2022-11-12 14:44:43</t>
  </si>
  <si>
    <t>2022-11-12 14:44:44</t>
  </si>
  <si>
    <t>2022-11-12 14:44:45</t>
  </si>
  <si>
    <t>2022-11-12 14:44:46</t>
  </si>
  <si>
    <t>2022-11-12 14:44:47</t>
  </si>
  <si>
    <t>2022-11-12 14:44:48</t>
  </si>
  <si>
    <t>2022-11-12 14:44:49</t>
  </si>
  <si>
    <t>2022-11-12 14:44:50</t>
  </si>
  <si>
    <t>2022-11-12 14:44:51</t>
  </si>
  <si>
    <t>2022-11-12 14:44:52</t>
  </si>
  <si>
    <t>2022-11-12 14:44:53</t>
  </si>
  <si>
    <t>2022-11-12 14:44:54</t>
  </si>
  <si>
    <t>2022-11-12 14:44:55</t>
  </si>
  <si>
    <t>2022-11-12 14:44:56</t>
  </si>
  <si>
    <t>2022-11-12 14:44:57</t>
  </si>
  <si>
    <t>2022-11-12 14:44:58</t>
  </si>
  <si>
    <t>2022-11-12 14:44:59</t>
  </si>
  <si>
    <t>2022-11-12 14:45:00</t>
  </si>
  <si>
    <t>2022-11-12 14:45:01</t>
  </si>
  <si>
    <t>2022-11-12 14:45:02</t>
  </si>
  <si>
    <t>2022-11-12 14:45:03</t>
  </si>
  <si>
    <t>2022-11-12 14:45:04</t>
  </si>
  <si>
    <t>2022-11-12 14:45:05</t>
  </si>
  <si>
    <t>2022-11-12 14:45:06</t>
  </si>
  <si>
    <t>2022-11-12 14:45:07</t>
  </si>
  <si>
    <t>2022-11-12 14:45:08</t>
  </si>
  <si>
    <t>2022-11-12 14:45:09</t>
  </si>
  <si>
    <t>2022-11-12 14:45:10</t>
  </si>
  <si>
    <t>2022-11-12 14:45:11</t>
  </si>
  <si>
    <t>2022-11-12 14:45:12</t>
  </si>
  <si>
    <t>2022-11-12 14:45:13</t>
  </si>
  <si>
    <t>2022-11-12 14:45:14</t>
  </si>
  <si>
    <t>2022-11-12 14:45:15</t>
  </si>
  <si>
    <t>2022-11-12 14:45:16</t>
  </si>
  <si>
    <t>2022-11-12 14:45:17</t>
  </si>
  <si>
    <t>2022-11-12 14:45:18</t>
  </si>
  <si>
    <t>2022-11-12 14:45:19</t>
  </si>
  <si>
    <t>2022-11-12 14:45:20</t>
  </si>
  <si>
    <t>2022-11-12 14:45:21</t>
  </si>
  <si>
    <t>2022-11-12 14:45:22</t>
  </si>
  <si>
    <t>2022-11-12 14:45:23</t>
  </si>
  <si>
    <t>2022-11-12 14:45:24</t>
  </si>
  <si>
    <t>2022-11-12 14:45:25</t>
  </si>
  <si>
    <t>2022-11-12 14:45:26</t>
  </si>
  <si>
    <t>2022-11-12 14:45:27</t>
  </si>
  <si>
    <t>2022-11-12 14:45:28</t>
  </si>
  <si>
    <t>2022-11-12 14:46:08</t>
  </si>
  <si>
    <t>2022-11-12 14:46:09</t>
  </si>
  <si>
    <t>2022-11-12 14:46:10</t>
  </si>
  <si>
    <t>2022-11-12 14:46:11</t>
  </si>
  <si>
    <t>2022-11-12 14:46:12</t>
  </si>
  <si>
    <t>2022-11-12 14:46:13</t>
  </si>
  <si>
    <t>2022-11-12 14:46:14</t>
  </si>
  <si>
    <t>2022-11-12 14:46:15</t>
  </si>
  <si>
    <t>2022-11-12 14:46:16</t>
  </si>
  <si>
    <t>2022-11-12 14:46:17</t>
  </si>
  <si>
    <t>2022-11-12 14:46:18</t>
  </si>
  <si>
    <t>2022-11-12 14:46:19</t>
  </si>
  <si>
    <t>2022-11-12 14:46:20</t>
  </si>
  <si>
    <t>2022-11-12 14:46:21</t>
  </si>
  <si>
    <t>2022-11-12 14:46:22</t>
  </si>
  <si>
    <t>2022-11-12 14:46:23</t>
  </si>
  <si>
    <t>2022-11-12 14:46:24</t>
  </si>
  <si>
    <t>2022-11-12 14:46:25</t>
  </si>
  <si>
    <t>2022-11-12 14:46:29</t>
  </si>
  <si>
    <t>2022-11-12 14:46:30</t>
  </si>
  <si>
    <t>2022-11-12 14:48:20</t>
  </si>
  <si>
    <t>2022-11-12 14:48:21</t>
  </si>
  <si>
    <t>2022-11-12 14:48:22</t>
  </si>
  <si>
    <t>2022-11-12 14:48:23</t>
  </si>
  <si>
    <t>2022-11-12 14:48:24</t>
  </si>
  <si>
    <t>2022-11-12 14:48:25</t>
  </si>
  <si>
    <t>2022-11-12 14:48:26</t>
  </si>
  <si>
    <t>2022-11-12 14:48:27</t>
  </si>
  <si>
    <t>2022-11-12 14:48:28</t>
  </si>
  <si>
    <t>2022-11-12 14:48:29</t>
  </si>
  <si>
    <t>2022-11-12 14:48:30</t>
  </si>
  <si>
    <t>2022-11-12 14:48:31</t>
  </si>
  <si>
    <t>2022-11-12 14:48:32</t>
  </si>
  <si>
    <t>2022-11-12 14:48:33</t>
  </si>
  <si>
    <t>2022-11-12 14:48:34</t>
  </si>
  <si>
    <t>2022-11-12 14:48:35</t>
  </si>
  <si>
    <t>2022-11-12 14:48:36</t>
  </si>
  <si>
    <t>2022-11-12 14:48:37</t>
  </si>
  <si>
    <t>2022-11-12 14:48:39</t>
  </si>
  <si>
    <t>2022-11-12 14:48:40</t>
  </si>
  <si>
    <t>2022-11-12 14:48:41</t>
  </si>
  <si>
    <t>2022-11-12 14:48:42</t>
  </si>
  <si>
    <t>2022-11-12 14:48:43</t>
  </si>
  <si>
    <t>2022-11-12 14:48:46</t>
  </si>
  <si>
    <t>2022-11-12 14:48:47</t>
  </si>
  <si>
    <t>2022-11-12 14:48:48</t>
  </si>
  <si>
    <t>2022-11-12 14:48:49</t>
  </si>
  <si>
    <t>2022-11-12 14:48:50</t>
  </si>
  <si>
    <t>2022-11-12 14:48:51</t>
  </si>
  <si>
    <t>2022-11-12 14:48:52</t>
  </si>
  <si>
    <t>2022-11-12 14:48:53</t>
  </si>
  <si>
    <t>2022-11-12 14:48:54</t>
  </si>
  <si>
    <t>2022-11-12 14:48:55</t>
  </si>
  <si>
    <t>2022-11-12 14:48:56</t>
  </si>
  <si>
    <t>2022-11-12 14:48:57</t>
  </si>
  <si>
    <t>2022-11-12 14:48:58</t>
  </si>
  <si>
    <t>2022-11-12 14:48:59</t>
  </si>
  <si>
    <t>2022-11-12 14:49:00</t>
  </si>
  <si>
    <t>2022-11-12 14:49:01</t>
  </si>
  <si>
    <t>2022-11-12 14:49:02</t>
  </si>
  <si>
    <t>2022-11-12 14:49:03</t>
  </si>
  <si>
    <t>2022-11-12 14:49:04</t>
  </si>
  <si>
    <t>2022-11-12 14:49:05</t>
  </si>
  <si>
    <t>2022-11-12 14:49:06</t>
  </si>
  <si>
    <t>2022-11-12 14:49:07</t>
  </si>
  <si>
    <t>2022-11-12 14:49:08</t>
  </si>
  <si>
    <t>2022-11-12 14:49:09</t>
  </si>
  <si>
    <t>2022-11-12 14:49:10</t>
  </si>
  <si>
    <t>2022-11-12 14:49:11</t>
  </si>
  <si>
    <t>2022-11-12 14:49:12</t>
  </si>
  <si>
    <t>2022-11-12 14:49:13</t>
  </si>
  <si>
    <t>2022-11-12 14:49:14</t>
  </si>
  <si>
    <t>2022-11-12 14:49:15</t>
  </si>
  <si>
    <t>2022-11-12 14:49:16</t>
  </si>
  <si>
    <t>2022-11-12 14:49:20</t>
  </si>
  <si>
    <t>2022-11-12 14:49:21</t>
  </si>
  <si>
    <t>2022-11-12 14:49:22</t>
  </si>
  <si>
    <t>2022-11-12 14:49:23</t>
  </si>
  <si>
    <t>2022-11-12 14:49:24</t>
  </si>
  <si>
    <t>2022-11-12 14:49:25</t>
  </si>
  <si>
    <t>2022-11-12 14:49:26</t>
  </si>
  <si>
    <t>2022-11-12 14:49:27</t>
  </si>
  <si>
    <t>2022-11-12 14:49:28</t>
  </si>
  <si>
    <t>2022-11-12 14:49:29</t>
  </si>
  <si>
    <t>2022-11-12 14:49:30</t>
  </si>
  <si>
    <t>2022-11-12 14:49:31</t>
  </si>
  <si>
    <t>2022-11-12 14:49:32</t>
  </si>
  <si>
    <t>2022-11-12 14:49:33</t>
  </si>
  <si>
    <t>2022-11-12 14:49:34</t>
  </si>
  <si>
    <t>2022-11-12 14:49:35</t>
  </si>
  <si>
    <t>2022-11-12 14:49:36</t>
  </si>
  <si>
    <t>2022-11-12 14:49:37</t>
  </si>
  <si>
    <t>2022-11-12 14:49:38</t>
  </si>
  <si>
    <t>2022-11-12 14:49:39</t>
  </si>
  <si>
    <t>2022-11-12 14:49:40</t>
  </si>
  <si>
    <t>2022-11-12 14:49:41</t>
  </si>
  <si>
    <t>2022-11-12 14:49:42</t>
  </si>
  <si>
    <t>2022-11-12 14:49:43</t>
  </si>
  <si>
    <t>2022-11-12 14:49:44</t>
  </si>
  <si>
    <t>2022-11-12 14:49:45</t>
  </si>
  <si>
    <t>2022-11-12 14:49:46</t>
  </si>
  <si>
    <t>2022-11-12 14:49:47</t>
  </si>
  <si>
    <t>2022-11-12 14:49:48</t>
  </si>
  <si>
    <t>2022-11-12 14:49:49</t>
  </si>
  <si>
    <t>2022-11-12 14:49:50</t>
  </si>
  <si>
    <t>2022-11-12 14:49:51</t>
  </si>
  <si>
    <t>2022-11-12 14:49:52</t>
  </si>
  <si>
    <t>2022-11-12 14:49:53</t>
  </si>
  <si>
    <t>2022-11-12 14:49:54</t>
  </si>
  <si>
    <t>2022-11-12 14:49:55</t>
  </si>
  <si>
    <t>2022-11-12 14:49:56</t>
  </si>
  <si>
    <t>2022-11-12 14:49:57</t>
  </si>
  <si>
    <t>2022-11-12 14:49:58</t>
  </si>
  <si>
    <t>2022-11-12 14:49:59</t>
  </si>
  <si>
    <t>2022-11-12 14:50:00</t>
  </si>
  <si>
    <t>2022-11-12 14:50:01</t>
  </si>
  <si>
    <t>2022-11-12 14:50:02</t>
  </si>
  <si>
    <t>2022-11-12 14:50:03</t>
  </si>
  <si>
    <t>2022-11-12 14:50:04</t>
  </si>
  <si>
    <t>2022-11-12 14:50:05</t>
  </si>
  <si>
    <t>2022-11-12 14:50:07</t>
  </si>
  <si>
    <t>2022-11-12 14:50:08</t>
  </si>
  <si>
    <t>2022-11-12 14:50:09</t>
  </si>
  <si>
    <t>2022-11-12 14:50:10</t>
  </si>
  <si>
    <t>2022-11-12 14:50:11</t>
  </si>
  <si>
    <t>2022-11-12 14:50:12</t>
  </si>
  <si>
    <t>2022-11-12 14:50:13</t>
  </si>
  <si>
    <t>2022-11-12 14:50:14</t>
  </si>
  <si>
    <t>2022-11-12 14:50:15</t>
  </si>
  <si>
    <t>2022-11-12 14:50:16</t>
  </si>
  <si>
    <t>2022-11-12 14:50:17</t>
  </si>
  <si>
    <t>2022-11-12 14:50:18</t>
  </si>
  <si>
    <t>2022-11-12 14:50:19</t>
  </si>
  <si>
    <t>2022-11-12 14:50:20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</si>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</sst>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6148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>
        <f>13852</f>
      </c>
      <c r="B13860" s="5" t="s">
        <v>13131</v>
      </c>
      <c r="C13860" s="5" t="s">
        <v>11</v>
      </c>
      <c r="D13860" s="5" t="s">
        <v>12</v>
      </c>
      <c r="E13860" s="5" t="s">
        <v>2265</v>
      </c>
    </row>
    <row r="13861" spans="1:5" x14ac:dyDescent="0.25">
      <c r="A13861" s="5">
        <f>13853</f>
      </c>
      <c r="B13861" s="5" t="s">
        <v>13132</v>
      </c>
      <c r="C13861" s="5" t="s">
        <v>11</v>
      </c>
      <c r="D13861" s="5" t="s">
        <v>12</v>
      </c>
      <c r="E13861" s="5" t="s">
        <v>935</v>
      </c>
    </row>
    <row r="13862" spans="1:5" x14ac:dyDescent="0.25">
      <c r="A13862" s="5">
        <f>13854</f>
      </c>
      <c r="B13862" s="5" t="s">
        <v>13133</v>
      </c>
      <c r="C13862" s="5" t="s">
        <v>11</v>
      </c>
      <c r="D13862" s="5" t="s">
        <v>12</v>
      </c>
      <c r="E13862" s="5" t="s">
        <v>787</v>
      </c>
    </row>
    <row r="13863" spans="1:5" x14ac:dyDescent="0.25">
      <c r="A13863" s="5">
        <f>13855</f>
      </c>
      <c r="B13863" s="5" t="s">
        <v>13134</v>
      </c>
      <c r="C13863" s="5" t="s">
        <v>11</v>
      </c>
      <c r="D13863" s="5" t="s">
        <v>12</v>
      </c>
      <c r="E13863" s="5" t="s">
        <v>3674</v>
      </c>
    </row>
    <row r="13864" spans="1:5" x14ac:dyDescent="0.25">
      <c r="A13864" s="5">
        <f>13856</f>
      </c>
      <c r="B13864" s="5" t="s">
        <v>13135</v>
      </c>
      <c r="C13864" s="5" t="s">
        <v>11</v>
      </c>
      <c r="D13864" s="5" t="s">
        <v>12</v>
      </c>
      <c r="E13864" s="5" t="s">
        <v>772</v>
      </c>
    </row>
    <row r="13865" spans="1:5" x14ac:dyDescent="0.25">
      <c r="A13865" s="5">
        <f>13857</f>
      </c>
      <c r="B13865" s="5" t="s">
        <v>13136</v>
      </c>
      <c r="C13865" s="5" t="s">
        <v>11</v>
      </c>
      <c r="D13865" s="5" t="s">
        <v>12</v>
      </c>
      <c r="E13865" s="5" t="s">
        <v>3524</v>
      </c>
    </row>
    <row r="13866" spans="1:5" x14ac:dyDescent="0.25">
      <c r="A13866" s="5">
        <f>13858</f>
      </c>
      <c r="B13866" s="5" t="s">
        <v>13137</v>
      </c>
      <c r="C13866" s="5" t="s">
        <v>11</v>
      </c>
      <c r="D13866" s="5" t="s">
        <v>12</v>
      </c>
      <c r="E13866" s="5" t="s">
        <v>882</v>
      </c>
    </row>
    <row r="13867" spans="1:5" x14ac:dyDescent="0.25">
      <c r="A13867" s="5">
        <f>13859</f>
      </c>
      <c r="B13867" s="5" t="s">
        <v>13138</v>
      </c>
      <c r="C13867" s="5" t="s">
        <v>11</v>
      </c>
      <c r="D13867" s="5" t="s">
        <v>12</v>
      </c>
      <c r="E13867" s="5" t="s">
        <v>4120</v>
      </c>
    </row>
    <row r="13868" spans="1:5" x14ac:dyDescent="0.25">
      <c r="A13868" s="5">
        <f>13860</f>
      </c>
      <c r="B13868" s="5" t="s">
        <v>13139</v>
      </c>
      <c r="C13868" s="5" t="s">
        <v>11</v>
      </c>
      <c r="D13868" s="5" t="s">
        <v>12</v>
      </c>
      <c r="E13868" s="5" t="s">
        <v>4120</v>
      </c>
    </row>
    <row r="13869" spans="1:5" x14ac:dyDescent="0.25">
      <c r="A13869" s="5">
        <f>13861</f>
      </c>
      <c r="B13869" s="5" t="s">
        <v>13140</v>
      </c>
      <c r="C13869" s="5" t="s">
        <v>11</v>
      </c>
      <c r="D13869" s="5" t="s">
        <v>12</v>
      </c>
      <c r="E13869" s="5" t="s">
        <v>2255</v>
      </c>
    </row>
    <row r="13870" spans="1:5" x14ac:dyDescent="0.25">
      <c r="A13870" s="5">
        <f>13862</f>
      </c>
      <c r="B13870" s="5" t="s">
        <v>13141</v>
      </c>
      <c r="C13870" s="5" t="s">
        <v>11</v>
      </c>
      <c r="D13870" s="5" t="s">
        <v>12</v>
      </c>
      <c r="E13870" s="5" t="s">
        <v>9553</v>
      </c>
    </row>
    <row r="13871" spans="1:5" x14ac:dyDescent="0.25">
      <c r="A13871" s="5">
        <f>13863</f>
      </c>
      <c r="B13871" s="5" t="s">
        <v>13142</v>
      </c>
      <c r="C13871" s="5" t="s">
        <v>11</v>
      </c>
      <c r="D13871" s="5" t="s">
        <v>12</v>
      </c>
      <c r="E13871" s="5" t="s">
        <v>4120</v>
      </c>
    </row>
    <row r="13872" spans="1:5" x14ac:dyDescent="0.25">
      <c r="A13872" s="5">
        <f>13864</f>
      </c>
      <c r="B13872" s="5" t="s">
        <v>13143</v>
      </c>
      <c r="C13872" s="5" t="s">
        <v>11</v>
      </c>
      <c r="D13872" s="5" t="s">
        <v>12</v>
      </c>
      <c r="E13872" s="5" t="s">
        <v>3433</v>
      </c>
    </row>
    <row r="13873" spans="1:5" x14ac:dyDescent="0.25">
      <c r="A13873" s="5">
        <f>13865</f>
      </c>
      <c r="B13873" s="5" t="s">
        <v>13144</v>
      </c>
      <c r="C13873" s="5" t="s">
        <v>11</v>
      </c>
      <c r="D13873" s="5" t="s">
        <v>12</v>
      </c>
      <c r="E13873" s="5" t="s">
        <v>2639</v>
      </c>
    </row>
    <row r="13874" spans="1:5" x14ac:dyDescent="0.25">
      <c r="A13874" s="5">
        <f>13866</f>
      </c>
      <c r="B13874" s="5" t="s">
        <v>13145</v>
      </c>
      <c r="C13874" s="5" t="s">
        <v>11</v>
      </c>
      <c r="D13874" s="5" t="s">
        <v>12</v>
      </c>
      <c r="E13874" s="5" t="s">
        <v>2639</v>
      </c>
    </row>
    <row r="13875" spans="1:5" x14ac:dyDescent="0.25">
      <c r="A13875" s="5">
        <f>13867</f>
      </c>
      <c r="B13875" s="5" t="s">
        <v>13146</v>
      </c>
      <c r="C13875" s="5" t="s">
        <v>11</v>
      </c>
      <c r="D13875" s="5" t="s">
        <v>12</v>
      </c>
      <c r="E13875" s="5" t="s">
        <v>2253</v>
      </c>
    </row>
    <row r="13876" spans="1:5" x14ac:dyDescent="0.25">
      <c r="A13876" s="5">
        <f>13868</f>
      </c>
      <c r="B13876" s="5" t="s">
        <v>13147</v>
      </c>
      <c r="C13876" s="5" t="s">
        <v>11</v>
      </c>
      <c r="D13876" s="5" t="s">
        <v>12</v>
      </c>
      <c r="E13876" s="5" t="s">
        <v>993</v>
      </c>
    </row>
    <row r="13877" spans="1:5" x14ac:dyDescent="0.25">
      <c r="A13877" s="5">
        <f>13869</f>
      </c>
      <c r="B13877" s="5" t="s">
        <v>13148</v>
      </c>
      <c r="C13877" s="5" t="s">
        <v>11</v>
      </c>
      <c r="D13877" s="5" t="s">
        <v>12</v>
      </c>
      <c r="E13877" s="5" t="s">
        <v>3376</v>
      </c>
    </row>
    <row r="13878" spans="1:5" x14ac:dyDescent="0.25">
      <c r="A13878" s="5">
        <f>13870</f>
      </c>
      <c r="B13878" s="5" t="s">
        <v>13149</v>
      </c>
      <c r="C13878" s="5" t="s">
        <v>11</v>
      </c>
      <c r="D13878" s="5" t="s">
        <v>12</v>
      </c>
      <c r="E13878" s="5" t="s">
        <v>10574</v>
      </c>
    </row>
    <row r="13879" spans="1:5" x14ac:dyDescent="0.25">
      <c r="A13879" s="5">
        <f>13871</f>
      </c>
      <c r="B13879" s="5" t="s">
        <v>13150</v>
      </c>
      <c r="C13879" s="5" t="s">
        <v>11</v>
      </c>
      <c r="D13879" s="5" t="s">
        <v>12</v>
      </c>
      <c r="E13879" s="5" t="s">
        <v>10574</v>
      </c>
    </row>
    <row r="13880" spans="1:5" x14ac:dyDescent="0.25">
      <c r="A13880" s="5">
        <f>13872</f>
      </c>
      <c r="B13880" s="5" t="s">
        <v>13151</v>
      </c>
      <c r="C13880" s="5" t="s">
        <v>11</v>
      </c>
      <c r="D13880" s="5" t="s">
        <v>12</v>
      </c>
      <c r="E13880" s="5" t="s">
        <v>10562</v>
      </c>
    </row>
    <row r="13881" spans="1:5" x14ac:dyDescent="0.25">
      <c r="A13881" s="5">
        <f>13873</f>
      </c>
      <c r="B13881" s="5" t="s">
        <v>13152</v>
      </c>
      <c r="C13881" s="5" t="s">
        <v>11</v>
      </c>
      <c r="D13881" s="5" t="s">
        <v>12</v>
      </c>
      <c r="E13881" s="5" t="s">
        <v>2584</v>
      </c>
    </row>
    <row r="13882" spans="1:5" x14ac:dyDescent="0.25">
      <c r="A13882" s="5">
        <f>13874</f>
      </c>
      <c r="B13882" s="5" t="s">
        <v>13153</v>
      </c>
      <c r="C13882" s="5" t="s">
        <v>11</v>
      </c>
      <c r="D13882" s="5" t="s">
        <v>12</v>
      </c>
      <c r="E13882" s="5" t="s">
        <v>4130</v>
      </c>
    </row>
    <row r="13883" spans="1:5" x14ac:dyDescent="0.25">
      <c r="A13883" s="5">
        <f>13875</f>
      </c>
      <c r="B13883" s="5" t="s">
        <v>13154</v>
      </c>
      <c r="C13883" s="5" t="s">
        <v>11</v>
      </c>
      <c r="D13883" s="5" t="s">
        <v>12</v>
      </c>
      <c r="E13883" s="5" t="s">
        <v>927</v>
      </c>
    </row>
    <row r="13884" spans="1:5" x14ac:dyDescent="0.25">
      <c r="A13884" s="5">
        <f>13876</f>
      </c>
      <c r="B13884" s="5" t="s">
        <v>13155</v>
      </c>
      <c r="C13884" s="5" t="s">
        <v>11</v>
      </c>
      <c r="D13884" s="5" t="s">
        <v>12</v>
      </c>
      <c r="E13884" s="5" t="s">
        <v>4051</v>
      </c>
    </row>
    <row r="13885" spans="1:5" x14ac:dyDescent="0.25">
      <c r="A13885" s="5">
        <f>13877</f>
      </c>
      <c r="B13885" s="5" t="s">
        <v>13156</v>
      </c>
      <c r="C13885" s="5" t="s">
        <v>11</v>
      </c>
      <c r="D13885" s="5" t="s">
        <v>12</v>
      </c>
      <c r="E13885" s="5" t="s">
        <v>781</v>
      </c>
    </row>
    <row r="13886" spans="1:5" x14ac:dyDescent="0.25">
      <c r="A13886" s="5">
        <f>13878</f>
      </c>
      <c r="B13886" s="5" t="s">
        <v>13157</v>
      </c>
      <c r="C13886" s="5" t="s">
        <v>11</v>
      </c>
      <c r="D13886" s="5" t="s">
        <v>12</v>
      </c>
      <c r="E13886" s="5" t="s">
        <v>10580</v>
      </c>
    </row>
    <row r="13887" spans="1:5" x14ac:dyDescent="0.25">
      <c r="A13887" s="5">
        <f>13879</f>
      </c>
      <c r="B13887" s="5" t="s">
        <v>13158</v>
      </c>
      <c r="C13887" s="5" t="s">
        <v>11</v>
      </c>
      <c r="D13887" s="5" t="s">
        <v>12</v>
      </c>
      <c r="E13887" s="5" t="s">
        <v>4132</v>
      </c>
    </row>
    <row r="13888" spans="1:5" x14ac:dyDescent="0.25">
      <c r="A13888" s="5">
        <f>13880</f>
      </c>
      <c r="B13888" s="5" t="s">
        <v>13159</v>
      </c>
      <c r="C13888" s="5" t="s">
        <v>11</v>
      </c>
      <c r="D13888" s="5" t="s">
        <v>12</v>
      </c>
      <c r="E13888" s="5" t="s">
        <v>787</v>
      </c>
    </row>
    <row r="13889" spans="1:5" x14ac:dyDescent="0.25">
      <c r="A13889" s="5">
        <f>13881</f>
      </c>
      <c r="B13889" s="5" t="s">
        <v>13160</v>
      </c>
      <c r="C13889" s="5" t="s">
        <v>11</v>
      </c>
      <c r="D13889" s="5" t="s">
        <v>12</v>
      </c>
      <c r="E13889" s="5" t="s">
        <v>787</v>
      </c>
    </row>
    <row r="13890" spans="1:5" x14ac:dyDescent="0.25">
      <c r="A13890" s="5">
        <f>13882</f>
      </c>
      <c r="B13890" s="5" t="s">
        <v>13161</v>
      </c>
      <c r="C13890" s="5" t="s">
        <v>11</v>
      </c>
      <c r="D13890" s="5" t="s">
        <v>12</v>
      </c>
      <c r="E13890" s="5" t="s">
        <v>787</v>
      </c>
    </row>
    <row r="13891" spans="1:5" x14ac:dyDescent="0.25">
      <c r="A13891" s="5">
        <f>13883</f>
      </c>
      <c r="B13891" s="5" t="s">
        <v>13162</v>
      </c>
      <c r="C13891" s="5" t="s">
        <v>11</v>
      </c>
      <c r="D13891" s="5" t="s">
        <v>12</v>
      </c>
      <c r="E13891" s="5" t="s">
        <v>787</v>
      </c>
    </row>
    <row r="13892" spans="1:5" x14ac:dyDescent="0.25">
      <c r="A13892" s="5">
        <f>13884</f>
      </c>
      <c r="B13892" s="5" t="s">
        <v>13163</v>
      </c>
      <c r="C13892" s="5" t="s">
        <v>11</v>
      </c>
      <c r="D13892" s="5" t="s">
        <v>12</v>
      </c>
      <c r="E13892" s="5" t="s">
        <v>1077</v>
      </c>
    </row>
    <row r="13893" spans="1:5" x14ac:dyDescent="0.25">
      <c r="A13893" s="5">
        <f>13885</f>
      </c>
      <c r="B13893" s="5" t="s">
        <v>13164</v>
      </c>
      <c r="C13893" s="5" t="s">
        <v>11</v>
      </c>
      <c r="D13893" s="5" t="s">
        <v>12</v>
      </c>
      <c r="E13893" s="5" t="s">
        <v>1077</v>
      </c>
    </row>
    <row r="13894" spans="1:5" x14ac:dyDescent="0.25">
      <c r="A13894" s="5">
        <f>13886</f>
      </c>
      <c r="B13894" s="5" t="s">
        <v>13165</v>
      </c>
      <c r="C13894" s="5" t="s">
        <v>11</v>
      </c>
      <c r="D13894" s="5" t="s">
        <v>12</v>
      </c>
      <c r="E13894" s="5" t="s">
        <v>1077</v>
      </c>
    </row>
    <row r="13895" spans="1:5" x14ac:dyDescent="0.25">
      <c r="A13895" s="5">
        <f>13887</f>
      </c>
      <c r="B13895" s="5" t="s">
        <v>13166</v>
      </c>
      <c r="C13895" s="5" t="s">
        <v>11</v>
      </c>
      <c r="D13895" s="5" t="s">
        <v>12</v>
      </c>
      <c r="E13895" s="5" t="s">
        <v>1077</v>
      </c>
    </row>
    <row r="13896" spans="1:5" x14ac:dyDescent="0.25">
      <c r="A13896" s="5">
        <f>13888</f>
      </c>
      <c r="B13896" s="5" t="s">
        <v>13167</v>
      </c>
      <c r="C13896" s="5" t="s">
        <v>11</v>
      </c>
      <c r="D13896" s="5" t="s">
        <v>12</v>
      </c>
      <c r="E13896" s="5" t="s">
        <v>1077</v>
      </c>
    </row>
    <row r="13897" spans="1:5" x14ac:dyDescent="0.25">
      <c r="A13897" s="5">
        <f>13889</f>
      </c>
      <c r="B13897" s="5" t="s">
        <v>13168</v>
      </c>
      <c r="C13897" s="5" t="s">
        <v>11</v>
      </c>
      <c r="D13897" s="5" t="s">
        <v>12</v>
      </c>
      <c r="E13897" s="5" t="s">
        <v>1077</v>
      </c>
    </row>
    <row r="13898" spans="1:5" x14ac:dyDescent="0.25">
      <c r="A13898" s="5">
        <f>13890</f>
      </c>
      <c r="B13898" s="5" t="s">
        <v>13169</v>
      </c>
      <c r="C13898" s="5" t="s">
        <v>11</v>
      </c>
      <c r="D13898" s="5" t="s">
        <v>12</v>
      </c>
      <c r="E13898" s="5" t="s">
        <v>1077</v>
      </c>
    </row>
    <row r="13899" spans="1:5" x14ac:dyDescent="0.25">
      <c r="A13899" s="5">
        <f>13891</f>
      </c>
      <c r="B13899" s="5" t="s">
        <v>13170</v>
      </c>
      <c r="C13899" s="5" t="s">
        <v>11</v>
      </c>
      <c r="D13899" s="5" t="s">
        <v>12</v>
      </c>
      <c r="E13899" s="5" t="s">
        <v>1077</v>
      </c>
    </row>
    <row r="13900" spans="1:5" x14ac:dyDescent="0.25">
      <c r="A13900" s="5">
        <f>13892</f>
      </c>
      <c r="B13900" s="5" t="s">
        <v>13171</v>
      </c>
      <c r="C13900" s="5" t="s">
        <v>11</v>
      </c>
      <c r="D13900" s="5" t="s">
        <v>12</v>
      </c>
      <c r="E13900" s="5" t="s">
        <v>1077</v>
      </c>
    </row>
    <row r="13901" spans="1:5" x14ac:dyDescent="0.25">
      <c r="A13901" s="5">
        <f>13893</f>
      </c>
      <c r="B13901" s="5" t="s">
        <v>13172</v>
      </c>
      <c r="C13901" s="5" t="s">
        <v>11</v>
      </c>
      <c r="D13901" s="5" t="s">
        <v>12</v>
      </c>
      <c r="E13901" s="5" t="s">
        <v>1077</v>
      </c>
    </row>
    <row r="13902" spans="1:5" x14ac:dyDescent="0.25">
      <c r="A13902" s="5">
        <f>13894</f>
      </c>
      <c r="B13902" s="5" t="s">
        <v>13173</v>
      </c>
      <c r="C13902" s="5" t="s">
        <v>11</v>
      </c>
      <c r="D13902" s="5" t="s">
        <v>12</v>
      </c>
      <c r="E13902" s="5" t="s">
        <v>1077</v>
      </c>
    </row>
    <row r="13903" spans="1:5" x14ac:dyDescent="0.25">
      <c r="A13903" s="5">
        <f>13895</f>
      </c>
      <c r="B13903" s="5" t="s">
        <v>13174</v>
      </c>
      <c r="C13903" s="5" t="s">
        <v>11</v>
      </c>
      <c r="D13903" s="5" t="s">
        <v>12</v>
      </c>
      <c r="E13903" s="5" t="s">
        <v>1077</v>
      </c>
    </row>
    <row r="13904" spans="1:5" x14ac:dyDescent="0.25">
      <c r="A13904" s="5">
        <f>13896</f>
      </c>
      <c r="B13904" s="5" t="s">
        <v>13175</v>
      </c>
      <c r="C13904" s="5" t="s">
        <v>11</v>
      </c>
      <c r="D13904" s="5" t="s">
        <v>12</v>
      </c>
      <c r="E13904" s="5" t="s">
        <v>1077</v>
      </c>
    </row>
    <row r="13905" spans="1:5" x14ac:dyDescent="0.25">
      <c r="A13905" s="5">
        <f>13897</f>
      </c>
      <c r="B13905" s="5" t="s">
        <v>13176</v>
      </c>
      <c r="C13905" s="5" t="s">
        <v>11</v>
      </c>
      <c r="D13905" s="5" t="s">
        <v>12</v>
      </c>
      <c r="E13905" s="5" t="s">
        <v>1077</v>
      </c>
    </row>
    <row r="13906" spans="1:5" x14ac:dyDescent="0.25">
      <c r="A13906" s="5">
        <f>13898</f>
      </c>
      <c r="B13906" s="5" t="s">
        <v>13177</v>
      </c>
      <c r="C13906" s="5" t="s">
        <v>11</v>
      </c>
      <c r="D13906" s="5" t="s">
        <v>12</v>
      </c>
      <c r="E13906" s="5" t="s">
        <v>1077</v>
      </c>
    </row>
    <row r="13907" spans="1:5" x14ac:dyDescent="0.25">
      <c r="A13907" s="5">
        <f>13899</f>
      </c>
      <c r="B13907" s="5" t="s">
        <v>13178</v>
      </c>
      <c r="C13907" s="5" t="s">
        <v>11</v>
      </c>
      <c r="D13907" s="5" t="s">
        <v>12</v>
      </c>
      <c r="E13907" s="5" t="s">
        <v>1077</v>
      </c>
    </row>
    <row r="13908" spans="1:5" x14ac:dyDescent="0.25">
      <c r="A13908" s="5">
        <f>13900</f>
      </c>
      <c r="B13908" s="5" t="s">
        <v>13179</v>
      </c>
      <c r="C13908" s="5" t="s">
        <v>11</v>
      </c>
      <c r="D13908" s="5" t="s">
        <v>12</v>
      </c>
      <c r="E13908" s="5" t="s">
        <v>1077</v>
      </c>
    </row>
    <row r="13909" spans="1:5" x14ac:dyDescent="0.25">
      <c r="A13909" s="5">
        <f>13901</f>
      </c>
      <c r="B13909" s="5" t="s">
        <v>13180</v>
      </c>
      <c r="C13909" s="5" t="s">
        <v>11</v>
      </c>
      <c r="D13909" s="5" t="s">
        <v>12</v>
      </c>
      <c r="E13909" s="5" t="s">
        <v>1077</v>
      </c>
    </row>
    <row r="13910" spans="1:5" x14ac:dyDescent="0.25">
      <c r="A13910" s="5">
        <f>13902</f>
      </c>
      <c r="B13910" s="5" t="s">
        <v>13181</v>
      </c>
      <c r="C13910" s="5" t="s">
        <v>11</v>
      </c>
      <c r="D13910" s="5" t="s">
        <v>12</v>
      </c>
      <c r="E13910" s="5" t="s">
        <v>1077</v>
      </c>
    </row>
    <row r="13911" spans="1:5" x14ac:dyDescent="0.25">
      <c r="A13911" s="5">
        <f>13903</f>
      </c>
      <c r="B13911" s="5" t="s">
        <v>13182</v>
      </c>
      <c r="C13911" s="5" t="s">
        <v>11</v>
      </c>
      <c r="D13911" s="5" t="s">
        <v>12</v>
      </c>
      <c r="E13911" s="5" t="s">
        <v>1077</v>
      </c>
    </row>
    <row r="13912" spans="1:5" x14ac:dyDescent="0.25">
      <c r="A13912" s="5">
        <f>13904</f>
      </c>
      <c r="B13912" s="5" t="s">
        <v>13183</v>
      </c>
      <c r="C13912" s="5" t="s">
        <v>11</v>
      </c>
      <c r="D13912" s="5" t="s">
        <v>12</v>
      </c>
      <c r="E13912" s="5" t="s">
        <v>1077</v>
      </c>
    </row>
    <row r="13913" spans="1:5" x14ac:dyDescent="0.25">
      <c r="A13913" s="5">
        <f>13905</f>
      </c>
      <c r="B13913" s="5" t="s">
        <v>13184</v>
      </c>
      <c r="C13913" s="5" t="s">
        <v>11</v>
      </c>
      <c r="D13913" s="5" t="s">
        <v>12</v>
      </c>
      <c r="E13913" s="5" t="s">
        <v>1077</v>
      </c>
    </row>
    <row r="13914" spans="1:5" x14ac:dyDescent="0.25">
      <c r="A13914" s="5">
        <f>13906</f>
      </c>
      <c r="B13914" s="5" t="s">
        <v>13185</v>
      </c>
      <c r="C13914" s="5" t="s">
        <v>11</v>
      </c>
      <c r="D13914" s="5" t="s">
        <v>12</v>
      </c>
      <c r="E13914" s="5" t="s">
        <v>1077</v>
      </c>
    </row>
    <row r="13915" spans="1:5" x14ac:dyDescent="0.25">
      <c r="A13915" s="5">
        <f>13907</f>
      </c>
      <c r="B13915" s="5" t="s">
        <v>13186</v>
      </c>
      <c r="C13915" s="5" t="s">
        <v>11</v>
      </c>
      <c r="D13915" s="5" t="s">
        <v>12</v>
      </c>
      <c r="E13915" s="5" t="s">
        <v>1077</v>
      </c>
    </row>
    <row r="13916" spans="1:5" x14ac:dyDescent="0.25">
      <c r="A13916" s="5">
        <f>13908</f>
      </c>
      <c r="B13916" s="5" t="s">
        <v>13187</v>
      </c>
      <c r="C13916" s="5" t="s">
        <v>11</v>
      </c>
      <c r="D13916" s="5" t="s">
        <v>12</v>
      </c>
      <c r="E13916" s="5" t="s">
        <v>1077</v>
      </c>
    </row>
    <row r="13917" spans="1:5" x14ac:dyDescent="0.25">
      <c r="A13917" s="5">
        <f>13909</f>
      </c>
      <c r="B13917" s="5" t="s">
        <v>13188</v>
      </c>
      <c r="C13917" s="5" t="s">
        <v>11</v>
      </c>
      <c r="D13917" s="5" t="s">
        <v>12</v>
      </c>
      <c r="E13917" s="5" t="s">
        <v>1077</v>
      </c>
    </row>
    <row r="13918" spans="1:5" x14ac:dyDescent="0.25">
      <c r="A13918" s="5">
        <f>13910</f>
      </c>
      <c r="B13918" s="5" t="s">
        <v>13189</v>
      </c>
      <c r="C13918" s="5" t="s">
        <v>11</v>
      </c>
      <c r="D13918" s="5" t="s">
        <v>12</v>
      </c>
      <c r="E13918" s="5" t="s">
        <v>1077</v>
      </c>
    </row>
    <row r="13919" spans="1:5" x14ac:dyDescent="0.25">
      <c r="A13919" s="5">
        <f>13911</f>
      </c>
      <c r="B13919" s="5" t="s">
        <v>13190</v>
      </c>
      <c r="C13919" s="5" t="s">
        <v>11</v>
      </c>
      <c r="D13919" s="5" t="s">
        <v>12</v>
      </c>
      <c r="E13919" s="5" t="s">
        <v>1077</v>
      </c>
    </row>
    <row r="13920" spans="1:5" x14ac:dyDescent="0.25">
      <c r="A13920" s="5">
        <f>13912</f>
      </c>
      <c r="B13920" s="5" t="s">
        <v>13191</v>
      </c>
      <c r="C13920" s="5" t="s">
        <v>11</v>
      </c>
      <c r="D13920" s="5" t="s">
        <v>12</v>
      </c>
      <c r="E13920" s="5" t="s">
        <v>1077</v>
      </c>
    </row>
    <row r="13921" spans="1:5" x14ac:dyDescent="0.25">
      <c r="A13921" s="5">
        <f>13913</f>
      </c>
      <c r="B13921" s="5" t="s">
        <v>13192</v>
      </c>
      <c r="C13921" s="5" t="s">
        <v>11</v>
      </c>
      <c r="D13921" s="5" t="s">
        <v>12</v>
      </c>
      <c r="E13921" s="5" t="s">
        <v>1077</v>
      </c>
    </row>
    <row r="13922" spans="1:5" x14ac:dyDescent="0.25">
      <c r="A13922" s="5">
        <f>13914</f>
      </c>
      <c r="B13922" s="5" t="s">
        <v>13193</v>
      </c>
      <c r="C13922" s="5" t="s">
        <v>11</v>
      </c>
      <c r="D13922" s="5" t="s">
        <v>12</v>
      </c>
      <c r="E13922" s="5" t="s">
        <v>1077</v>
      </c>
    </row>
    <row r="13923" spans="1:5" x14ac:dyDescent="0.25">
      <c r="A13923" s="5">
        <f>13915</f>
      </c>
      <c r="B13923" s="5" t="s">
        <v>13194</v>
      </c>
      <c r="C13923" s="5" t="s">
        <v>11</v>
      </c>
      <c r="D13923" s="5" t="s">
        <v>12</v>
      </c>
      <c r="E13923" s="5" t="s">
        <v>1077</v>
      </c>
    </row>
    <row r="13924" spans="1:5" x14ac:dyDescent="0.25">
      <c r="A13924" s="5">
        <f>13916</f>
      </c>
      <c r="B13924" s="5" t="s">
        <v>13195</v>
      </c>
      <c r="C13924" s="5" t="s">
        <v>11</v>
      </c>
      <c r="D13924" s="5" t="s">
        <v>12</v>
      </c>
      <c r="E13924" s="5" t="s">
        <v>1077</v>
      </c>
    </row>
    <row r="13925" spans="1:5" x14ac:dyDescent="0.25">
      <c r="A13925" s="5">
        <f>13917</f>
      </c>
      <c r="B13925" s="5" t="s">
        <v>13196</v>
      </c>
      <c r="C13925" s="5" t="s">
        <v>11</v>
      </c>
      <c r="D13925" s="5" t="s">
        <v>12</v>
      </c>
      <c r="E13925" s="5" t="s">
        <v>1077</v>
      </c>
    </row>
    <row r="13926" spans="1:5" x14ac:dyDescent="0.25">
      <c r="A13926" s="5">
        <f>13918</f>
      </c>
      <c r="B13926" s="5" t="s">
        <v>13197</v>
      </c>
      <c r="C13926" s="5" t="s">
        <v>11</v>
      </c>
      <c r="D13926" s="5" t="s">
        <v>12</v>
      </c>
      <c r="E13926" s="5" t="s">
        <v>1077</v>
      </c>
    </row>
    <row r="13927" spans="1:5" x14ac:dyDescent="0.25">
      <c r="A13927" s="5">
        <f>13919</f>
      </c>
      <c r="B13927" s="5" t="s">
        <v>13198</v>
      </c>
      <c r="C13927" s="5" t="s">
        <v>11</v>
      </c>
      <c r="D13927" s="5" t="s">
        <v>12</v>
      </c>
      <c r="E13927" s="5" t="s">
        <v>1077</v>
      </c>
    </row>
    <row r="13928" spans="1:5" x14ac:dyDescent="0.25">
      <c r="A13928" s="5">
        <f>13920</f>
      </c>
      <c r="B13928" s="5" t="s">
        <v>13199</v>
      </c>
      <c r="C13928" s="5" t="s">
        <v>11</v>
      </c>
      <c r="D13928" s="5" t="s">
        <v>12</v>
      </c>
      <c r="E13928" s="5" t="s">
        <v>1077</v>
      </c>
    </row>
    <row r="13929" spans="1:5" x14ac:dyDescent="0.25">
      <c r="A13929" s="5">
        <f>13921</f>
      </c>
      <c r="B13929" s="5" t="s">
        <v>13200</v>
      </c>
      <c r="C13929" s="5" t="s">
        <v>11</v>
      </c>
      <c r="D13929" s="5" t="s">
        <v>12</v>
      </c>
      <c r="E13929" s="5" t="s">
        <v>1077</v>
      </c>
    </row>
    <row r="13930" spans="1:5" x14ac:dyDescent="0.25">
      <c r="A13930" s="5">
        <f>13922</f>
      </c>
      <c r="B13930" s="5" t="s">
        <v>13201</v>
      </c>
      <c r="C13930" s="5" t="s">
        <v>11</v>
      </c>
      <c r="D13930" s="5" t="s">
        <v>12</v>
      </c>
      <c r="E13930" s="5" t="s">
        <v>1077</v>
      </c>
    </row>
    <row r="13931" spans="1:5" x14ac:dyDescent="0.25">
      <c r="A13931" s="5">
        <f>13923</f>
      </c>
      <c r="B13931" s="5" t="s">
        <v>13202</v>
      </c>
      <c r="C13931" s="5" t="s">
        <v>11</v>
      </c>
      <c r="D13931" s="5" t="s">
        <v>12</v>
      </c>
      <c r="E13931" s="5" t="s">
        <v>1077</v>
      </c>
    </row>
    <row r="13932" spans="1:5" x14ac:dyDescent="0.25">
      <c r="A13932" s="5">
        <f>13924</f>
      </c>
      <c r="B13932" s="5" t="s">
        <v>13203</v>
      </c>
      <c r="C13932" s="5" t="s">
        <v>11</v>
      </c>
      <c r="D13932" s="5" t="s">
        <v>12</v>
      </c>
      <c r="E13932" s="5" t="s">
        <v>1077</v>
      </c>
    </row>
    <row r="13933" spans="1:5" x14ac:dyDescent="0.25">
      <c r="A13933" s="5">
        <f>13925</f>
      </c>
      <c r="B13933" s="5" t="s">
        <v>13204</v>
      </c>
      <c r="C13933" s="5" t="s">
        <v>11</v>
      </c>
      <c r="D13933" s="5" t="s">
        <v>12</v>
      </c>
      <c r="E13933" s="5" t="s">
        <v>1077</v>
      </c>
    </row>
    <row r="13934" spans="1:5" x14ac:dyDescent="0.25">
      <c r="A13934" s="5">
        <f>13926</f>
      </c>
      <c r="B13934" s="5" t="s">
        <v>13205</v>
      </c>
      <c r="C13934" s="5" t="s">
        <v>11</v>
      </c>
      <c r="D13934" s="5" t="s">
        <v>12</v>
      </c>
      <c r="E13934" s="5" t="s">
        <v>1077</v>
      </c>
    </row>
    <row r="13935" spans="1:5" x14ac:dyDescent="0.25">
      <c r="A13935" s="5">
        <f>13927</f>
      </c>
      <c r="B13935" s="5" t="s">
        <v>13206</v>
      </c>
      <c r="C13935" s="5" t="s">
        <v>11</v>
      </c>
      <c r="D13935" s="5" t="s">
        <v>12</v>
      </c>
      <c r="E13935" s="5" t="s">
        <v>1077</v>
      </c>
    </row>
    <row r="13936" spans="1:5" x14ac:dyDescent="0.25">
      <c r="A13936" s="5">
        <f>13928</f>
      </c>
      <c r="B13936" s="5" t="s">
        <v>13207</v>
      </c>
      <c r="C13936" s="5" t="s">
        <v>11</v>
      </c>
      <c r="D13936" s="5" t="s">
        <v>12</v>
      </c>
      <c r="E13936" s="5" t="s">
        <v>1077</v>
      </c>
    </row>
    <row r="13937" spans="1:5" x14ac:dyDescent="0.25">
      <c r="A13937" s="5">
        <f>13929</f>
      </c>
      <c r="B13937" s="5" t="s">
        <v>13208</v>
      </c>
      <c r="C13937" s="5" t="s">
        <v>11</v>
      </c>
      <c r="D13937" s="5" t="s">
        <v>12</v>
      </c>
      <c r="E13937" s="5" t="s">
        <v>3367</v>
      </c>
    </row>
    <row r="13938" spans="1:5" x14ac:dyDescent="0.25">
      <c r="A13938" s="5">
        <f>13930</f>
      </c>
      <c r="B13938" s="5" t="s">
        <v>13209</v>
      </c>
      <c r="C13938" s="5" t="s">
        <v>11</v>
      </c>
      <c r="D13938" s="5" t="s">
        <v>12</v>
      </c>
      <c r="E13938" s="5" t="s">
        <v>2823</v>
      </c>
    </row>
    <row r="13939" spans="1:5" x14ac:dyDescent="0.25">
      <c r="A13939" s="5">
        <f>13931</f>
      </c>
      <c r="B13939" s="5" t="s">
        <v>13210</v>
      </c>
      <c r="C13939" s="5" t="s">
        <v>11</v>
      </c>
      <c r="D13939" s="5" t="s">
        <v>12</v>
      </c>
      <c r="E13939" s="5" t="s">
        <v>2249</v>
      </c>
    </row>
    <row r="13940" spans="1:5" x14ac:dyDescent="0.25">
      <c r="A13940" s="5">
        <f>13932</f>
      </c>
      <c r="B13940" s="5" t="s">
        <v>13211</v>
      </c>
      <c r="C13940" s="5" t="s">
        <v>11</v>
      </c>
      <c r="D13940" s="5" t="s">
        <v>12</v>
      </c>
      <c r="E13940" s="5" t="s">
        <v>3924</v>
      </c>
    </row>
    <row r="13941" spans="1:5" x14ac:dyDescent="0.25">
      <c r="A13941" s="5">
        <f>13933</f>
      </c>
      <c r="B13941" s="5" t="s">
        <v>13212</v>
      </c>
      <c r="C13941" s="5" t="s">
        <v>11</v>
      </c>
      <c r="D13941" s="5" t="s">
        <v>12</v>
      </c>
      <c r="E13941" s="5" t="s">
        <v>9553</v>
      </c>
    </row>
    <row r="13942" spans="1:5" x14ac:dyDescent="0.25">
      <c r="A13942" s="5">
        <f>13934</f>
      </c>
      <c r="B13942" s="5" t="s">
        <v>13213</v>
      </c>
      <c r="C13942" s="5" t="s">
        <v>11</v>
      </c>
      <c r="D13942" s="5" t="s">
        <v>12</v>
      </c>
      <c r="E13942" s="5" t="s">
        <v>4286</v>
      </c>
    </row>
    <row r="13943" spans="1:5" x14ac:dyDescent="0.25">
      <c r="A13943" s="5">
        <f>13935</f>
      </c>
      <c r="B13943" s="5" t="s">
        <v>13214</v>
      </c>
      <c r="C13943" s="5" t="s">
        <v>11</v>
      </c>
      <c r="D13943" s="5" t="s">
        <v>12</v>
      </c>
      <c r="E13943" s="5" t="s">
        <v>972</v>
      </c>
    </row>
    <row r="13944" spans="1:5" x14ac:dyDescent="0.25">
      <c r="A13944" s="5">
        <f>13936</f>
      </c>
      <c r="B13944" s="5" t="s">
        <v>13215</v>
      </c>
      <c r="C13944" s="5" t="s">
        <v>11</v>
      </c>
      <c r="D13944" s="5" t="s">
        <v>12</v>
      </c>
      <c r="E13944" s="5" t="s">
        <v>3626</v>
      </c>
    </row>
    <row r="13945" spans="1:5" x14ac:dyDescent="0.25">
      <c r="A13945" s="5">
        <f>13937</f>
      </c>
      <c r="B13945" s="5" t="s">
        <v>13216</v>
      </c>
      <c r="C13945" s="5" t="s">
        <v>11</v>
      </c>
      <c r="D13945" s="5" t="s">
        <v>12</v>
      </c>
      <c r="E13945" s="5" t="s">
        <v>3516</v>
      </c>
    </row>
    <row r="13946" spans="1:5" x14ac:dyDescent="0.25">
      <c r="A13946" s="5">
        <f>13938</f>
      </c>
      <c r="B13946" s="5" t="s">
        <v>13217</v>
      </c>
      <c r="C13946" s="5" t="s">
        <v>11</v>
      </c>
      <c r="D13946" s="5" t="s">
        <v>12</v>
      </c>
      <c r="E13946" s="5" t="s">
        <v>2829</v>
      </c>
    </row>
    <row r="13947" spans="1:5" x14ac:dyDescent="0.25">
      <c r="A13947" s="5">
        <f>13939</f>
      </c>
      <c r="B13947" s="5" t="s">
        <v>13218</v>
      </c>
      <c r="C13947" s="5" t="s">
        <v>11</v>
      </c>
      <c r="D13947" s="5" t="s">
        <v>12</v>
      </c>
      <c r="E13947" s="5" t="s">
        <v>2333</v>
      </c>
    </row>
    <row r="13948" spans="1:5" x14ac:dyDescent="0.25">
      <c r="A13948" s="5">
        <f>13940</f>
      </c>
      <c r="B13948" s="5" t="s">
        <v>13219</v>
      </c>
      <c r="C13948" s="5" t="s">
        <v>11</v>
      </c>
      <c r="D13948" s="5" t="s">
        <v>12</v>
      </c>
      <c r="E13948" s="5" t="s">
        <v>2333</v>
      </c>
    </row>
    <row r="13949" spans="1:5" x14ac:dyDescent="0.25">
      <c r="A13949" s="5">
        <f>13941</f>
      </c>
      <c r="B13949" s="5" t="s">
        <v>13220</v>
      </c>
      <c r="C13949" s="5" t="s">
        <v>11</v>
      </c>
      <c r="D13949" s="5" t="s">
        <v>12</v>
      </c>
      <c r="E13949" s="5" t="s">
        <v>2333</v>
      </c>
    </row>
    <row r="13950" spans="1:5" x14ac:dyDescent="0.25">
      <c r="A13950" s="5">
        <f>13942</f>
      </c>
      <c r="B13950" s="5" t="s">
        <v>13221</v>
      </c>
      <c r="C13950" s="5" t="s">
        <v>11</v>
      </c>
      <c r="D13950" s="5" t="s">
        <v>12</v>
      </c>
      <c r="E13950" s="5" t="s">
        <v>2333</v>
      </c>
    </row>
    <row r="13951" spans="1:5" x14ac:dyDescent="0.25">
      <c r="A13951" s="5">
        <f>13943</f>
      </c>
      <c r="B13951" s="5" t="s">
        <v>13222</v>
      </c>
      <c r="C13951" s="5" t="s">
        <v>11</v>
      </c>
      <c r="D13951" s="5" t="s">
        <v>12</v>
      </c>
      <c r="E13951" s="5" t="s">
        <v>2333</v>
      </c>
    </row>
    <row r="13952" spans="1:5" x14ac:dyDescent="0.25">
      <c r="A13952" s="5">
        <f>13944</f>
      </c>
      <c r="B13952" s="5" t="s">
        <v>13223</v>
      </c>
      <c r="C13952" s="5" t="s">
        <v>11</v>
      </c>
      <c r="D13952" s="5" t="s">
        <v>12</v>
      </c>
      <c r="E13952" s="5" t="s">
        <v>2333</v>
      </c>
    </row>
    <row r="13953" spans="1:5" x14ac:dyDescent="0.25">
      <c r="A13953" s="5">
        <f>13945</f>
      </c>
      <c r="B13953" s="5" t="s">
        <v>13224</v>
      </c>
      <c r="C13953" s="5" t="s">
        <v>11</v>
      </c>
      <c r="D13953" s="5" t="s">
        <v>12</v>
      </c>
      <c r="E13953" s="5" t="s">
        <v>2333</v>
      </c>
    </row>
    <row r="13954" spans="1:5" x14ac:dyDescent="0.25">
      <c r="A13954" s="5">
        <f>13946</f>
      </c>
      <c r="B13954" s="5" t="s">
        <v>13225</v>
      </c>
      <c r="C13954" s="5" t="s">
        <v>11</v>
      </c>
      <c r="D13954" s="5" t="s">
        <v>12</v>
      </c>
      <c r="E13954" s="5" t="s">
        <v>3962</v>
      </c>
    </row>
    <row r="13955" spans="1:5" x14ac:dyDescent="0.25">
      <c r="A13955" s="5">
        <f>13947</f>
      </c>
      <c r="B13955" s="5" t="s">
        <v>13226</v>
      </c>
      <c r="C13955" s="5" t="s">
        <v>11</v>
      </c>
      <c r="D13955" s="5" t="s">
        <v>12</v>
      </c>
      <c r="E13955" s="5" t="s">
        <v>3545</v>
      </c>
    </row>
    <row r="13956" spans="1:5" x14ac:dyDescent="0.25">
      <c r="A13956" s="5">
        <f>13948</f>
      </c>
      <c r="B13956" s="5" t="s">
        <v>13227</v>
      </c>
      <c r="C13956" s="5" t="s">
        <v>11</v>
      </c>
      <c r="D13956" s="5" t="s">
        <v>12</v>
      </c>
      <c r="E13956" s="5" t="s">
        <v>4105</v>
      </c>
    </row>
    <row r="13957" spans="1:5" x14ac:dyDescent="0.25">
      <c r="A13957" s="5">
        <f>13949</f>
      </c>
      <c r="B13957" s="5" t="s">
        <v>13228</v>
      </c>
      <c r="C13957" s="5" t="s">
        <v>11</v>
      </c>
      <c r="D13957" s="5" t="s">
        <v>12</v>
      </c>
      <c r="E13957" s="5" t="s">
        <v>4105</v>
      </c>
    </row>
    <row r="13958" spans="1:5" x14ac:dyDescent="0.25">
      <c r="A13958" s="5">
        <f>13950</f>
      </c>
      <c r="B13958" s="5" t="s">
        <v>13229</v>
      </c>
      <c r="C13958" s="5" t="s">
        <v>11</v>
      </c>
      <c r="D13958" s="5" t="s">
        <v>12</v>
      </c>
      <c r="E13958" s="5" t="s">
        <v>2577</v>
      </c>
    </row>
    <row r="13959" spans="1:5" x14ac:dyDescent="0.25">
      <c r="A13959" s="5">
        <f>13951</f>
      </c>
      <c r="B13959" s="5" t="s">
        <v>13230</v>
      </c>
      <c r="C13959" s="5" t="s">
        <v>11</v>
      </c>
      <c r="D13959" s="5" t="s">
        <v>12</v>
      </c>
      <c r="E13959" s="5" t="s">
        <v>927</v>
      </c>
    </row>
    <row r="13960" spans="1:5" x14ac:dyDescent="0.25">
      <c r="A13960" s="5">
        <f>13952</f>
      </c>
      <c r="B13960" s="5" t="s">
        <v>13231</v>
      </c>
      <c r="C13960" s="5" t="s">
        <v>11</v>
      </c>
      <c r="D13960" s="5" t="s">
        <v>12</v>
      </c>
      <c r="E13960" s="5" t="s">
        <v>3493</v>
      </c>
    </row>
    <row r="13961" spans="1:5" x14ac:dyDescent="0.25">
      <c r="A13961" s="5">
        <f>13953</f>
      </c>
      <c r="B13961" s="5" t="s">
        <v>13232</v>
      </c>
      <c r="C13961" s="5" t="s">
        <v>11</v>
      </c>
      <c r="D13961" s="5" t="s">
        <v>12</v>
      </c>
      <c r="E13961" s="5" t="s">
        <v>3621</v>
      </c>
    </row>
    <row r="13962" spans="1:5" x14ac:dyDescent="0.25">
      <c r="A13962" s="5">
        <f>13954</f>
      </c>
      <c r="B13962" s="5" t="s">
        <v>13233</v>
      </c>
      <c r="C13962" s="5" t="s">
        <v>11</v>
      </c>
      <c r="D13962" s="5" t="s">
        <v>12</v>
      </c>
      <c r="E13962" s="5" t="s">
        <v>873</v>
      </c>
    </row>
    <row r="13963" spans="1:5" x14ac:dyDescent="0.25">
      <c r="A13963" s="5">
        <f>13955</f>
      </c>
      <c r="B13963" s="5" t="s">
        <v>13234</v>
      </c>
      <c r="C13963" s="5" t="s">
        <v>11</v>
      </c>
      <c r="D13963" s="5" t="s">
        <v>12</v>
      </c>
      <c r="E13963" s="5" t="s">
        <v>3765</v>
      </c>
    </row>
    <row r="13964" spans="1:5" x14ac:dyDescent="0.25">
      <c r="A13964" s="5">
        <f>13956</f>
      </c>
      <c r="B13964" s="5" t="s">
        <v>13235</v>
      </c>
      <c r="C13964" s="5" t="s">
        <v>11</v>
      </c>
      <c r="D13964" s="5" t="s">
        <v>12</v>
      </c>
      <c r="E13964" s="5" t="s">
        <v>2329</v>
      </c>
    </row>
    <row r="13965" spans="1:5" x14ac:dyDescent="0.25">
      <c r="A13965" s="5">
        <f>13957</f>
      </c>
      <c r="B13965" s="5" t="s">
        <v>13236</v>
      </c>
      <c r="C13965" s="5" t="s">
        <v>11</v>
      </c>
      <c r="D13965" s="5" t="s">
        <v>12</v>
      </c>
      <c r="E13965" s="5" t="s">
        <v>2329</v>
      </c>
    </row>
    <row r="13966" spans="1:5" x14ac:dyDescent="0.25">
      <c r="A13966" s="5">
        <f>13958</f>
      </c>
      <c r="B13966" s="5" t="s">
        <v>13237</v>
      </c>
      <c r="C13966" s="5" t="s">
        <v>11</v>
      </c>
      <c r="D13966" s="5" t="s">
        <v>12</v>
      </c>
      <c r="E13966" s="5" t="s">
        <v>3527</v>
      </c>
    </row>
    <row r="13967" spans="1:5" x14ac:dyDescent="0.25">
      <c r="A13967" s="5">
        <f>13959</f>
      </c>
      <c r="B13967" s="5" t="s">
        <v>13238</v>
      </c>
      <c r="C13967" s="5" t="s">
        <v>11</v>
      </c>
      <c r="D13967" s="5" t="s">
        <v>12</v>
      </c>
      <c r="E13967" s="5" t="s">
        <v>2588</v>
      </c>
    </row>
    <row r="13968" spans="1:5" x14ac:dyDescent="0.25">
      <c r="A13968" s="5">
        <f>13960</f>
      </c>
      <c r="B13968" s="5" t="s">
        <v>13239</v>
      </c>
      <c r="C13968" s="5" t="s">
        <v>11</v>
      </c>
      <c r="D13968" s="5" t="s">
        <v>12</v>
      </c>
      <c r="E13968" s="5" t="s">
        <v>3520</v>
      </c>
    </row>
    <row r="13969" spans="1:5" x14ac:dyDescent="0.25">
      <c r="A13969" s="5">
        <f>13961</f>
      </c>
      <c r="B13969" s="5" t="s">
        <v>13240</v>
      </c>
      <c r="C13969" s="5" t="s">
        <v>11</v>
      </c>
      <c r="D13969" s="5" t="s">
        <v>12</v>
      </c>
      <c r="E13969" s="5" t="s">
        <v>1074</v>
      </c>
    </row>
    <row r="13970" spans="1:5" x14ac:dyDescent="0.25">
      <c r="A13970" s="5">
        <f>13962</f>
      </c>
      <c r="B13970" s="5" t="s">
        <v>13241</v>
      </c>
      <c r="C13970" s="5" t="s">
        <v>11</v>
      </c>
      <c r="D13970" s="5" t="s">
        <v>12</v>
      </c>
      <c r="E13970" s="5" t="s">
        <v>3583</v>
      </c>
    </row>
    <row r="13971" spans="1:5" x14ac:dyDescent="0.25">
      <c r="A13971" s="5">
        <f>13963</f>
      </c>
      <c r="B13971" s="5" t="s">
        <v>13242</v>
      </c>
      <c r="C13971" s="5" t="s">
        <v>11</v>
      </c>
      <c r="D13971" s="5" t="s">
        <v>12</v>
      </c>
      <c r="E13971" s="5" t="s">
        <v>10618</v>
      </c>
    </row>
    <row r="13972" spans="1:5" x14ac:dyDescent="0.25">
      <c r="A13972" s="5">
        <f>13964</f>
      </c>
      <c r="B13972" s="5" t="s">
        <v>13243</v>
      </c>
      <c r="C13972" s="5" t="s">
        <v>11</v>
      </c>
      <c r="D13972" s="5" t="s">
        <v>12</v>
      </c>
      <c r="E13972" s="5" t="s">
        <v>935</v>
      </c>
    </row>
    <row r="13973" spans="1:5" x14ac:dyDescent="0.25">
      <c r="A13973" s="5">
        <f>13965</f>
      </c>
      <c r="B13973" s="5" t="s">
        <v>13244</v>
      </c>
      <c r="C13973" s="5" t="s">
        <v>11</v>
      </c>
      <c r="D13973" s="5" t="s">
        <v>12</v>
      </c>
      <c r="E13973" s="5" t="s">
        <v>935</v>
      </c>
    </row>
    <row r="13974" spans="1:5" x14ac:dyDescent="0.25">
      <c r="A13974" s="5">
        <f>13966</f>
      </c>
      <c r="B13974" s="5" t="s">
        <v>13245</v>
      </c>
      <c r="C13974" s="5" t="s">
        <v>11</v>
      </c>
      <c r="D13974" s="5" t="s">
        <v>12</v>
      </c>
      <c r="E13974" s="5" t="s">
        <v>2400</v>
      </c>
    </row>
    <row r="13975" spans="1:5" x14ac:dyDescent="0.25">
      <c r="A13975" s="5">
        <f>13967</f>
      </c>
      <c r="B13975" s="5" t="s">
        <v>13246</v>
      </c>
      <c r="C13975" s="5" t="s">
        <v>11</v>
      </c>
      <c r="D13975" s="5" t="s">
        <v>12</v>
      </c>
      <c r="E13975" s="5" t="s">
        <v>3376</v>
      </c>
    </row>
    <row r="13976" spans="1:5" x14ac:dyDescent="0.25">
      <c r="A13976" s="5">
        <f>13968</f>
      </c>
      <c r="B13976" s="5" t="s">
        <v>13247</v>
      </c>
      <c r="C13976" s="5" t="s">
        <v>11</v>
      </c>
      <c r="D13976" s="5" t="s">
        <v>12</v>
      </c>
      <c r="E13976" s="5" t="s">
        <v>932</v>
      </c>
    </row>
    <row r="13977" spans="1:5" x14ac:dyDescent="0.25">
      <c r="A13977" s="5">
        <f>13969</f>
      </c>
      <c r="B13977" s="5" t="s">
        <v>13248</v>
      </c>
      <c r="C13977" s="5" t="s">
        <v>11</v>
      </c>
      <c r="D13977" s="5" t="s">
        <v>12</v>
      </c>
      <c r="E13977" s="5" t="s">
        <v>732</v>
      </c>
    </row>
    <row r="13978" spans="1:5" x14ac:dyDescent="0.25">
      <c r="A13978" s="5">
        <f>13970</f>
      </c>
      <c r="B13978" s="5" t="s">
        <v>13249</v>
      </c>
      <c r="C13978" s="5" t="s">
        <v>11</v>
      </c>
      <c r="D13978" s="5" t="s">
        <v>12</v>
      </c>
      <c r="E13978" s="5" t="s">
        <v>10878</v>
      </c>
    </row>
    <row r="13979" spans="1:5" x14ac:dyDescent="0.25">
      <c r="A13979" s="5">
        <f>13971</f>
      </c>
      <c r="B13979" s="5" t="s">
        <v>13250</v>
      </c>
      <c r="C13979" s="5" t="s">
        <v>11</v>
      </c>
      <c r="D13979" s="5" t="s">
        <v>12</v>
      </c>
      <c r="E13979" s="5" t="s">
        <v>2381</v>
      </c>
    </row>
    <row r="13980" spans="1:5" x14ac:dyDescent="0.25">
      <c r="A13980" s="5">
        <f>13972</f>
      </c>
      <c r="B13980" s="5" t="s">
        <v>13251</v>
      </c>
      <c r="C13980" s="5" t="s">
        <v>11</v>
      </c>
      <c r="D13980" s="5" t="s">
        <v>12</v>
      </c>
      <c r="E13980" s="5" t="s">
        <v>3962</v>
      </c>
    </row>
    <row r="13981" spans="1:5" x14ac:dyDescent="0.25">
      <c r="A13981" s="5">
        <f>13973</f>
      </c>
      <c r="B13981" s="5" t="s">
        <v>13252</v>
      </c>
      <c r="C13981" s="5" t="s">
        <v>11</v>
      </c>
      <c r="D13981" s="5" t="s">
        <v>12</v>
      </c>
      <c r="E13981" s="5" t="s">
        <v>3962</v>
      </c>
    </row>
    <row r="13982" spans="1:5" x14ac:dyDescent="0.25">
      <c r="A13982" s="5">
        <f>13974</f>
      </c>
      <c r="B13982" s="5" t="s">
        <v>13253</v>
      </c>
      <c r="C13982" s="5" t="s">
        <v>11</v>
      </c>
      <c r="D13982" s="5" t="s">
        <v>12</v>
      </c>
      <c r="E13982" s="5" t="s">
        <v>2402</v>
      </c>
    </row>
    <row r="13983" spans="1:5" x14ac:dyDescent="0.25">
      <c r="A13983" s="5">
        <f>13975</f>
      </c>
      <c r="B13983" s="5" t="s">
        <v>13254</v>
      </c>
      <c r="C13983" s="5" t="s">
        <v>11</v>
      </c>
      <c r="D13983" s="5" t="s">
        <v>12</v>
      </c>
      <c r="E13983" s="5" t="s">
        <v>726</v>
      </c>
    </row>
    <row r="13984" spans="1:5" x14ac:dyDescent="0.25">
      <c r="A13984" s="5">
        <f>13976</f>
      </c>
      <c r="B13984" s="5" t="s">
        <v>13255</v>
      </c>
      <c r="C13984" s="5" t="s">
        <v>11</v>
      </c>
      <c r="D13984" s="5" t="s">
        <v>12</v>
      </c>
      <c r="E13984" s="5" t="s">
        <v>919</v>
      </c>
    </row>
    <row r="13985" spans="1:5" x14ac:dyDescent="0.25">
      <c r="A13985" s="5">
        <f>13977</f>
      </c>
      <c r="B13985" s="5" t="s">
        <v>13256</v>
      </c>
      <c r="C13985" s="5" t="s">
        <v>11</v>
      </c>
      <c r="D13985" s="5" t="s">
        <v>12</v>
      </c>
      <c r="E13985" s="5" t="s">
        <v>919</v>
      </c>
    </row>
    <row r="13986" spans="1:5" x14ac:dyDescent="0.25">
      <c r="A13986" s="5">
        <f>13978</f>
      </c>
      <c r="B13986" s="5" t="s">
        <v>13257</v>
      </c>
      <c r="C13986" s="5" t="s">
        <v>11</v>
      </c>
      <c r="D13986" s="5" t="s">
        <v>12</v>
      </c>
      <c r="E13986" s="5" t="s">
        <v>954</v>
      </c>
    </row>
    <row r="13987" spans="1:5" x14ac:dyDescent="0.25">
      <c r="A13987" s="5">
        <f>13979</f>
      </c>
      <c r="B13987" s="5" t="s">
        <v>13258</v>
      </c>
      <c r="C13987" s="5" t="s">
        <v>11</v>
      </c>
      <c r="D13987" s="5" t="s">
        <v>12</v>
      </c>
      <c r="E13987" s="5" t="s">
        <v>10683</v>
      </c>
    </row>
    <row r="13988" spans="1:5" x14ac:dyDescent="0.25">
      <c r="A13988" s="5">
        <f>13980</f>
      </c>
      <c r="B13988" s="5" t="s">
        <v>13259</v>
      </c>
      <c r="C13988" s="5" t="s">
        <v>11</v>
      </c>
      <c r="D13988" s="5" t="s">
        <v>12</v>
      </c>
      <c r="E13988" s="5" t="s">
        <v>3493</v>
      </c>
    </row>
    <row r="13989" spans="1:5" x14ac:dyDescent="0.25">
      <c r="A13989" s="5">
        <f>13981</f>
      </c>
      <c r="B13989" s="5" t="s">
        <v>13260</v>
      </c>
      <c r="C13989" s="5" t="s">
        <v>11</v>
      </c>
      <c r="D13989" s="5" t="s">
        <v>12</v>
      </c>
      <c r="E13989" s="5" t="s">
        <v>3555</v>
      </c>
    </row>
    <row r="13990" spans="1:5" x14ac:dyDescent="0.25">
      <c r="A13990" s="5">
        <f>13982</f>
      </c>
      <c r="B13990" s="5" t="s">
        <v>13261</v>
      </c>
      <c r="C13990" s="5" t="s">
        <v>11</v>
      </c>
      <c r="D13990" s="5" t="s">
        <v>12</v>
      </c>
      <c r="E13990" s="5" t="s">
        <v>2876</v>
      </c>
    </row>
    <row r="13991" spans="1:5" x14ac:dyDescent="0.25">
      <c r="A13991" s="5">
        <f>13983</f>
      </c>
      <c r="B13991" s="5" t="s">
        <v>13262</v>
      </c>
      <c r="C13991" s="5" t="s">
        <v>11</v>
      </c>
      <c r="D13991" s="5" t="s">
        <v>12</v>
      </c>
      <c r="E13991" s="5" t="s">
        <v>2588</v>
      </c>
    </row>
    <row r="13992" spans="1:5" x14ac:dyDescent="0.25">
      <c r="A13992" s="5">
        <f>13984</f>
      </c>
      <c r="B13992" s="5" t="s">
        <v>13263</v>
      </c>
      <c r="C13992" s="5" t="s">
        <v>11</v>
      </c>
      <c r="D13992" s="5" t="s">
        <v>12</v>
      </c>
      <c r="E13992" s="5" t="s">
        <v>2754</v>
      </c>
    </row>
    <row r="13993" spans="1:5" x14ac:dyDescent="0.25">
      <c r="A13993" s="5">
        <f>13985</f>
      </c>
      <c r="B13993" s="5" t="s">
        <v>13264</v>
      </c>
      <c r="C13993" s="5" t="s">
        <v>11</v>
      </c>
      <c r="D13993" s="5" t="s">
        <v>12</v>
      </c>
      <c r="E13993" s="5" t="s">
        <v>730</v>
      </c>
    </row>
    <row r="13994" spans="1:5" x14ac:dyDescent="0.25">
      <c r="A13994" s="5">
        <f>13986</f>
      </c>
      <c r="B13994" s="5" t="s">
        <v>13265</v>
      </c>
      <c r="C13994" s="5" t="s">
        <v>11</v>
      </c>
      <c r="D13994" s="5" t="s">
        <v>12</v>
      </c>
      <c r="E13994" s="5" t="s">
        <v>1067</v>
      </c>
    </row>
    <row r="13995" spans="1:5" x14ac:dyDescent="0.25">
      <c r="A13995" s="5">
        <f>13987</f>
      </c>
      <c r="B13995" s="5" t="s">
        <v>13266</v>
      </c>
      <c r="C13995" s="5" t="s">
        <v>11</v>
      </c>
      <c r="D13995" s="5" t="s">
        <v>12</v>
      </c>
      <c r="E13995" s="5" t="s">
        <v>3565</v>
      </c>
    </row>
    <row r="13996" spans="1:5" x14ac:dyDescent="0.25">
      <c r="A13996" s="5">
        <f>13988</f>
      </c>
      <c r="B13996" s="5" t="s">
        <v>13267</v>
      </c>
      <c r="C13996" s="5" t="s">
        <v>11</v>
      </c>
      <c r="D13996" s="5" t="s">
        <v>12</v>
      </c>
      <c r="E13996" s="5" t="s">
        <v>2626</v>
      </c>
    </row>
    <row r="13997" spans="1:5" x14ac:dyDescent="0.25">
      <c r="A13997" s="5">
        <f>13989</f>
      </c>
      <c r="B13997" s="5" t="s">
        <v>13268</v>
      </c>
      <c r="C13997" s="5" t="s">
        <v>11</v>
      </c>
      <c r="D13997" s="5" t="s">
        <v>12</v>
      </c>
      <c r="E13997" s="5" t="s">
        <v>736</v>
      </c>
    </row>
    <row r="13998" spans="1:5" x14ac:dyDescent="0.25">
      <c r="A13998" s="5">
        <f>13990</f>
      </c>
      <c r="B13998" s="5" t="s">
        <v>13269</v>
      </c>
      <c r="C13998" s="5" t="s">
        <v>11</v>
      </c>
      <c r="D13998" s="5" t="s">
        <v>12</v>
      </c>
      <c r="E13998" s="5" t="s">
        <v>736</v>
      </c>
    </row>
    <row r="13999" spans="1:5" x14ac:dyDescent="0.25">
      <c r="A13999" s="5">
        <f>13991</f>
      </c>
      <c r="B13999" s="5" t="s">
        <v>13270</v>
      </c>
      <c r="C13999" s="5" t="s">
        <v>11</v>
      </c>
      <c r="D13999" s="5" t="s">
        <v>12</v>
      </c>
      <c r="E13999" s="5" t="s">
        <v>3774</v>
      </c>
    </row>
    <row r="14000" spans="1:5" x14ac:dyDescent="0.25">
      <c r="A14000" s="5">
        <f>13992</f>
      </c>
      <c r="B14000" s="5" t="s">
        <v>13271</v>
      </c>
      <c r="C14000" s="5" t="s">
        <v>11</v>
      </c>
      <c r="D14000" s="5" t="s">
        <v>12</v>
      </c>
      <c r="E14000" s="5" t="s">
        <v>3774</v>
      </c>
    </row>
    <row r="14001" spans="1:5" x14ac:dyDescent="0.25">
      <c r="A14001" s="5">
        <f>13993</f>
      </c>
      <c r="B14001" s="5" t="s">
        <v>13272</v>
      </c>
      <c r="C14001" s="5" t="s">
        <v>11</v>
      </c>
      <c r="D14001" s="5" t="s">
        <v>12</v>
      </c>
      <c r="E14001" s="5" t="s">
        <v>3686</v>
      </c>
    </row>
    <row r="14002" spans="1:5" x14ac:dyDescent="0.25">
      <c r="A14002" s="5">
        <f>13994</f>
      </c>
      <c r="B14002" s="5" t="s">
        <v>13273</v>
      </c>
      <c r="C14002" s="5" t="s">
        <v>11</v>
      </c>
      <c r="D14002" s="5" t="s">
        <v>12</v>
      </c>
      <c r="E14002" s="5" t="s">
        <v>849</v>
      </c>
    </row>
    <row r="14003" spans="1:5" x14ac:dyDescent="0.25">
      <c r="A14003" s="5">
        <f>13995</f>
      </c>
      <c r="B14003" s="5" t="s">
        <v>13274</v>
      </c>
      <c r="C14003" s="5" t="s">
        <v>11</v>
      </c>
      <c r="D14003" s="5" t="s">
        <v>12</v>
      </c>
      <c r="E14003" s="5" t="s">
        <v>885</v>
      </c>
    </row>
    <row r="14004" spans="1:5" x14ac:dyDescent="0.25">
      <c r="A14004" s="5">
        <f>13996</f>
      </c>
      <c r="B14004" s="5" t="s">
        <v>13275</v>
      </c>
      <c r="C14004" s="5" t="s">
        <v>11</v>
      </c>
      <c r="D14004" s="5" t="s">
        <v>12</v>
      </c>
      <c r="E14004" s="5" t="s">
        <v>945</v>
      </c>
    </row>
    <row r="14005" spans="1:5" x14ac:dyDescent="0.25">
      <c r="A14005" s="5">
        <f>13997</f>
      </c>
      <c r="B14005" s="5" t="s">
        <v>13276</v>
      </c>
      <c r="C14005" s="5" t="s">
        <v>11</v>
      </c>
      <c r="D14005" s="5" t="s">
        <v>12</v>
      </c>
      <c r="E14005" s="5" t="s">
        <v>2600</v>
      </c>
    </row>
    <row r="14006" spans="1:5" x14ac:dyDescent="0.25">
      <c r="A14006" s="5">
        <f>13998</f>
      </c>
      <c r="B14006" s="5" t="s">
        <v>13277</v>
      </c>
      <c r="C14006" s="5" t="s">
        <v>11</v>
      </c>
      <c r="D14006" s="5" t="s">
        <v>12</v>
      </c>
      <c r="E14006" s="5" t="s">
        <v>927</v>
      </c>
    </row>
    <row r="14007" spans="1:5" x14ac:dyDescent="0.25">
      <c r="A14007" s="5">
        <f>13999</f>
      </c>
      <c r="B14007" s="5" t="s">
        <v>13278</v>
      </c>
      <c r="C14007" s="5" t="s">
        <v>11</v>
      </c>
      <c r="D14007" s="5" t="s">
        <v>12</v>
      </c>
      <c r="E14007" s="5" t="s">
        <v>2665</v>
      </c>
    </row>
    <row r="14008" spans="1:5" x14ac:dyDescent="0.25">
      <c r="A14008" s="5">
        <f>14000</f>
      </c>
      <c r="B14008" s="5" t="s">
        <v>13279</v>
      </c>
      <c r="C14008" s="5" t="s">
        <v>11</v>
      </c>
      <c r="D14008" s="5" t="s">
        <v>12</v>
      </c>
      <c r="E14008" s="5" t="s">
        <v>3565</v>
      </c>
    </row>
    <row r="14009" spans="1:5" x14ac:dyDescent="0.25">
      <c r="A14009" s="5">
        <f>14001</f>
      </c>
      <c r="B14009" s="5" t="s">
        <v>13280</v>
      </c>
      <c r="C14009" s="5" t="s">
        <v>11</v>
      </c>
      <c r="D14009" s="5" t="s">
        <v>12</v>
      </c>
      <c r="E14009" s="5" t="s">
        <v>932</v>
      </c>
    </row>
    <row r="14010" spans="1:5" x14ac:dyDescent="0.25">
      <c r="A14010" s="5">
        <f>14002</f>
      </c>
      <c r="B14010" s="5" t="s">
        <v>13281</v>
      </c>
      <c r="C14010" s="5" t="s">
        <v>11</v>
      </c>
      <c r="D14010" s="5" t="s">
        <v>12</v>
      </c>
      <c r="E14010" s="5" t="s">
        <v>9512</v>
      </c>
    </row>
    <row r="14011" spans="1:5" x14ac:dyDescent="0.25">
      <c r="A14011" s="5">
        <f>14003</f>
      </c>
      <c r="B14011" s="5" t="s">
        <v>13282</v>
      </c>
      <c r="C14011" s="5" t="s">
        <v>11</v>
      </c>
      <c r="D14011" s="5" t="s">
        <v>12</v>
      </c>
      <c r="E14011" s="5" t="s">
        <v>9512</v>
      </c>
    </row>
    <row r="14012" spans="1:5" x14ac:dyDescent="0.25">
      <c r="A14012" s="5">
        <f>14004</f>
      </c>
      <c r="B14012" s="5" t="s">
        <v>13283</v>
      </c>
      <c r="C14012" s="5" t="s">
        <v>11</v>
      </c>
      <c r="D14012" s="5" t="s">
        <v>12</v>
      </c>
      <c r="E14012" s="5" t="s">
        <v>2819</v>
      </c>
    </row>
    <row r="14013" spans="1:5" x14ac:dyDescent="0.25">
      <c r="A14013" s="5">
        <f>14005</f>
      </c>
      <c r="B14013" s="5" t="s">
        <v>13284</v>
      </c>
      <c r="C14013" s="5" t="s">
        <v>11</v>
      </c>
      <c r="D14013" s="5" t="s">
        <v>12</v>
      </c>
      <c r="E14013" s="5" t="s">
        <v>3545</v>
      </c>
    </row>
    <row r="14014" spans="1:5" x14ac:dyDescent="0.25">
      <c r="A14014" s="5">
        <f>14006</f>
      </c>
      <c r="B14014" s="5" t="s">
        <v>13285</v>
      </c>
      <c r="C14014" s="5" t="s">
        <v>11</v>
      </c>
      <c r="D14014" s="5" t="s">
        <v>12</v>
      </c>
      <c r="E14014" s="5" t="s">
        <v>10660</v>
      </c>
    </row>
    <row r="14015" spans="1:5" x14ac:dyDescent="0.25">
      <c r="A14015" s="5">
        <f>14007</f>
      </c>
      <c r="B14015" s="5" t="s">
        <v>13286</v>
      </c>
      <c r="C14015" s="5" t="s">
        <v>11</v>
      </c>
      <c r="D14015" s="5" t="s">
        <v>12</v>
      </c>
      <c r="E14015" s="5" t="s">
        <v>730</v>
      </c>
    </row>
    <row r="14016" spans="1:5" x14ac:dyDescent="0.25">
      <c r="A14016" s="5">
        <f>14008</f>
      </c>
      <c r="B14016" s="5" t="s">
        <v>13287</v>
      </c>
      <c r="C14016" s="5" t="s">
        <v>11</v>
      </c>
      <c r="D14016" s="5" t="s">
        <v>12</v>
      </c>
      <c r="E14016" s="5" t="s">
        <v>4151</v>
      </c>
    </row>
    <row r="14017" spans="1:5" x14ac:dyDescent="0.25">
      <c r="A14017" s="5">
        <f>14009</f>
      </c>
      <c r="B14017" s="5" t="s">
        <v>13288</v>
      </c>
      <c r="C14017" s="5" t="s">
        <v>11</v>
      </c>
      <c r="D14017" s="5" t="s">
        <v>12</v>
      </c>
      <c r="E14017" s="5" t="s">
        <v>3716</v>
      </c>
    </row>
    <row r="14018" spans="1:5" x14ac:dyDescent="0.25">
      <c r="A14018" s="5">
        <f>14010</f>
      </c>
      <c r="B14018" s="5" t="s">
        <v>13289</v>
      </c>
      <c r="C14018" s="5" t="s">
        <v>11</v>
      </c>
      <c r="D14018" s="5" t="s">
        <v>12</v>
      </c>
      <c r="E14018" s="5" t="s">
        <v>2577</v>
      </c>
    </row>
    <row r="14019" spans="1:5" x14ac:dyDescent="0.25">
      <c r="A14019" s="5">
        <f>14011</f>
      </c>
      <c r="B14019" s="5" t="s">
        <v>13290</v>
      </c>
      <c r="C14019" s="5" t="s">
        <v>11</v>
      </c>
      <c r="D14019" s="5" t="s">
        <v>12</v>
      </c>
      <c r="E14019" s="5" t="s">
        <v>2577</v>
      </c>
    </row>
    <row r="14020" spans="1:5" x14ac:dyDescent="0.25">
      <c r="A14020" s="5">
        <f>14012</f>
      </c>
      <c r="B14020" s="5" t="s">
        <v>13291</v>
      </c>
      <c r="C14020" s="5" t="s">
        <v>11</v>
      </c>
      <c r="D14020" s="5" t="s">
        <v>12</v>
      </c>
      <c r="E14020" s="5" t="s">
        <v>2577</v>
      </c>
    </row>
    <row r="14021" spans="1:5" x14ac:dyDescent="0.25">
      <c r="A14021" s="5">
        <f>14013</f>
      </c>
      <c r="B14021" s="5" t="s">
        <v>13292</v>
      </c>
      <c r="C14021" s="5" t="s">
        <v>11</v>
      </c>
      <c r="D14021" s="5" t="s">
        <v>12</v>
      </c>
      <c r="E14021" s="5" t="s">
        <v>2577</v>
      </c>
    </row>
    <row r="14022" spans="1:5" x14ac:dyDescent="0.25">
      <c r="A14022" s="5">
        <f>14014</f>
      </c>
      <c r="B14022" s="5" t="s">
        <v>13293</v>
      </c>
      <c r="C14022" s="5" t="s">
        <v>11</v>
      </c>
      <c r="D14022" s="5" t="s">
        <v>12</v>
      </c>
      <c r="E14022" s="5" t="s">
        <v>2577</v>
      </c>
    </row>
    <row r="14023" spans="1:5" x14ac:dyDescent="0.25">
      <c r="A14023" s="5">
        <f>14015</f>
      </c>
      <c r="B14023" s="5" t="s">
        <v>13294</v>
      </c>
      <c r="C14023" s="5" t="s">
        <v>11</v>
      </c>
      <c r="D14023" s="5" t="s">
        <v>12</v>
      </c>
      <c r="E14023" s="5" t="s">
        <v>2577</v>
      </c>
    </row>
    <row r="14024" spans="1:5" x14ac:dyDescent="0.25">
      <c r="A14024" s="5">
        <f>14016</f>
      </c>
      <c r="B14024" s="5" t="s">
        <v>13295</v>
      </c>
      <c r="C14024" s="5" t="s">
        <v>11</v>
      </c>
      <c r="D14024" s="5" t="s">
        <v>12</v>
      </c>
      <c r="E14024" s="5" t="s">
        <v>2577</v>
      </c>
    </row>
    <row r="14025" spans="1:5" x14ac:dyDescent="0.25">
      <c r="A14025" s="5">
        <f>14017</f>
      </c>
      <c r="B14025" s="5" t="s">
        <v>13296</v>
      </c>
      <c r="C14025" s="5" t="s">
        <v>11</v>
      </c>
      <c r="D14025" s="5" t="s">
        <v>12</v>
      </c>
      <c r="E14025" s="5" t="s">
        <v>2577</v>
      </c>
    </row>
    <row r="14026" spans="1:5" x14ac:dyDescent="0.25">
      <c r="A14026" s="5">
        <f>14018</f>
      </c>
      <c r="B14026" s="5" t="s">
        <v>13297</v>
      </c>
      <c r="C14026" s="5" t="s">
        <v>11</v>
      </c>
      <c r="D14026" s="5" t="s">
        <v>12</v>
      </c>
      <c r="E14026" s="5" t="s">
        <v>2577</v>
      </c>
    </row>
    <row r="14027" spans="1:5" x14ac:dyDescent="0.25">
      <c r="A14027" s="5">
        <f>14019</f>
      </c>
      <c r="B14027" s="5" t="s">
        <v>13298</v>
      </c>
      <c r="C14027" s="5" t="s">
        <v>11</v>
      </c>
      <c r="D14027" s="5" t="s">
        <v>12</v>
      </c>
      <c r="E14027" s="5" t="s">
        <v>2577</v>
      </c>
    </row>
    <row r="14028" spans="1:5" x14ac:dyDescent="0.25">
      <c r="A14028" s="5">
        <f>14020</f>
      </c>
      <c r="B14028" s="5" t="s">
        <v>13299</v>
      </c>
      <c r="C14028" s="5" t="s">
        <v>11</v>
      </c>
      <c r="D14028" s="5" t="s">
        <v>12</v>
      </c>
      <c r="E14028" s="5" t="s">
        <v>2577</v>
      </c>
    </row>
    <row r="14029" spans="1:5" x14ac:dyDescent="0.25">
      <c r="A14029" s="5">
        <f>14021</f>
      </c>
      <c r="B14029" s="5" t="s">
        <v>13300</v>
      </c>
      <c r="C14029" s="5" t="s">
        <v>11</v>
      </c>
      <c r="D14029" s="5" t="s">
        <v>12</v>
      </c>
      <c r="E14029" s="5" t="s">
        <v>2577</v>
      </c>
    </row>
    <row r="14030" spans="1:5" x14ac:dyDescent="0.25">
      <c r="A14030" s="5">
        <f>14022</f>
      </c>
      <c r="B14030" s="5" t="s">
        <v>13301</v>
      </c>
      <c r="C14030" s="5" t="s">
        <v>11</v>
      </c>
      <c r="D14030" s="5" t="s">
        <v>12</v>
      </c>
      <c r="E14030" s="5" t="s">
        <v>2577</v>
      </c>
    </row>
    <row r="14031" spans="1:5" x14ac:dyDescent="0.25">
      <c r="A14031" s="5">
        <f>14023</f>
      </c>
      <c r="B14031" s="5" t="s">
        <v>13302</v>
      </c>
      <c r="C14031" s="5" t="s">
        <v>11</v>
      </c>
      <c r="D14031" s="5" t="s">
        <v>12</v>
      </c>
      <c r="E14031" s="5" t="s">
        <v>2577</v>
      </c>
    </row>
    <row r="14032" spans="1:5" x14ac:dyDescent="0.25">
      <c r="A14032" s="5">
        <f>14024</f>
      </c>
      <c r="B14032" s="5" t="s">
        <v>13303</v>
      </c>
      <c r="C14032" s="5" t="s">
        <v>11</v>
      </c>
      <c r="D14032" s="5" t="s">
        <v>12</v>
      </c>
      <c r="E14032" s="5" t="s">
        <v>2577</v>
      </c>
    </row>
    <row r="14033" spans="1:5" x14ac:dyDescent="0.25">
      <c r="A14033" s="5">
        <f>14025</f>
      </c>
      <c r="B14033" s="5" t="s">
        <v>13304</v>
      </c>
      <c r="C14033" s="5" t="s">
        <v>11</v>
      </c>
      <c r="D14033" s="5" t="s">
        <v>12</v>
      </c>
      <c r="E14033" s="5" t="s">
        <v>2577</v>
      </c>
    </row>
    <row r="14034" spans="1:5" x14ac:dyDescent="0.25">
      <c r="A14034" s="5">
        <f>14026</f>
      </c>
      <c r="B14034" s="5" t="s">
        <v>13305</v>
      </c>
      <c r="C14034" s="5" t="s">
        <v>11</v>
      </c>
      <c r="D14034" s="5" t="s">
        <v>12</v>
      </c>
      <c r="E14034" s="5" t="s">
        <v>2577</v>
      </c>
    </row>
    <row r="14035" spans="1:5" x14ac:dyDescent="0.25">
      <c r="A14035" s="5">
        <f>14027</f>
      </c>
      <c r="B14035" s="5" t="s">
        <v>13306</v>
      </c>
      <c r="C14035" s="5" t="s">
        <v>11</v>
      </c>
      <c r="D14035" s="5" t="s">
        <v>12</v>
      </c>
      <c r="E14035" s="5" t="s">
        <v>2577</v>
      </c>
    </row>
    <row r="14036" spans="1:5" x14ac:dyDescent="0.25">
      <c r="A14036" s="5">
        <f>14028</f>
      </c>
      <c r="B14036" s="5" t="s">
        <v>13307</v>
      </c>
      <c r="C14036" s="5" t="s">
        <v>11</v>
      </c>
      <c r="D14036" s="5" t="s">
        <v>12</v>
      </c>
      <c r="E14036" s="5" t="s">
        <v>2577</v>
      </c>
    </row>
    <row r="14037" spans="1:5" x14ac:dyDescent="0.25">
      <c r="A14037" s="5">
        <f>14029</f>
      </c>
      <c r="B14037" s="5" t="s">
        <v>13308</v>
      </c>
      <c r="C14037" s="5" t="s">
        <v>11</v>
      </c>
      <c r="D14037" s="5" t="s">
        <v>12</v>
      </c>
      <c r="E14037" s="5" t="s">
        <v>2577</v>
      </c>
    </row>
    <row r="14038" spans="1:5" x14ac:dyDescent="0.25">
      <c r="A14038" s="5">
        <f>14030</f>
      </c>
      <c r="B14038" s="5" t="s">
        <v>13309</v>
      </c>
      <c r="C14038" s="5" t="s">
        <v>11</v>
      </c>
      <c r="D14038" s="5" t="s">
        <v>12</v>
      </c>
      <c r="E14038" s="5" t="s">
        <v>2577</v>
      </c>
    </row>
    <row r="14039" spans="1:5" x14ac:dyDescent="0.25">
      <c r="A14039" s="5">
        <f>14031</f>
      </c>
      <c r="B14039" s="5" t="s">
        <v>13310</v>
      </c>
      <c r="C14039" s="5" t="s">
        <v>11</v>
      </c>
      <c r="D14039" s="5" t="s">
        <v>12</v>
      </c>
      <c r="E14039" s="5" t="s">
        <v>2577</v>
      </c>
    </row>
    <row r="14040" spans="1:5" x14ac:dyDescent="0.25">
      <c r="A14040" s="5">
        <f>14032</f>
      </c>
      <c r="B14040" s="5" t="s">
        <v>13311</v>
      </c>
      <c r="C14040" s="5" t="s">
        <v>11</v>
      </c>
      <c r="D14040" s="5" t="s">
        <v>12</v>
      </c>
      <c r="E14040" s="5" t="s">
        <v>2577</v>
      </c>
    </row>
    <row r="14041" spans="1:5" x14ac:dyDescent="0.25">
      <c r="A14041" s="5">
        <f>14033</f>
      </c>
      <c r="B14041" s="5" t="s">
        <v>13312</v>
      </c>
      <c r="C14041" s="5" t="s">
        <v>11</v>
      </c>
      <c r="D14041" s="5" t="s">
        <v>12</v>
      </c>
      <c r="E14041" s="5" t="s">
        <v>2577</v>
      </c>
    </row>
    <row r="14042" spans="1:5" x14ac:dyDescent="0.25">
      <c r="A14042" s="5">
        <f>14034</f>
      </c>
      <c r="B14042" s="5" t="s">
        <v>13313</v>
      </c>
      <c r="C14042" s="5" t="s">
        <v>11</v>
      </c>
      <c r="D14042" s="5" t="s">
        <v>12</v>
      </c>
      <c r="E14042" s="5" t="s">
        <v>2577</v>
      </c>
    </row>
    <row r="14043" spans="1:5" x14ac:dyDescent="0.25">
      <c r="A14043" s="5">
        <f>14035</f>
      </c>
      <c r="B14043" s="5" t="s">
        <v>13314</v>
      </c>
      <c r="C14043" s="5" t="s">
        <v>11</v>
      </c>
      <c r="D14043" s="5" t="s">
        <v>12</v>
      </c>
      <c r="E14043" s="5" t="s">
        <v>2577</v>
      </c>
    </row>
    <row r="14044" spans="1:5" x14ac:dyDescent="0.25">
      <c r="A14044" s="5">
        <f>14036</f>
      </c>
      <c r="B14044" s="5" t="s">
        <v>13315</v>
      </c>
      <c r="C14044" s="5" t="s">
        <v>11</v>
      </c>
      <c r="D14044" s="5" t="s">
        <v>12</v>
      </c>
      <c r="E14044" s="5" t="s">
        <v>2577</v>
      </c>
    </row>
    <row r="14045" spans="1:5" x14ac:dyDescent="0.25">
      <c r="A14045" s="5">
        <f>14037</f>
      </c>
      <c r="B14045" s="5" t="s">
        <v>13316</v>
      </c>
      <c r="C14045" s="5" t="s">
        <v>11</v>
      </c>
      <c r="D14045" s="5" t="s">
        <v>12</v>
      </c>
      <c r="E14045" s="5" t="s">
        <v>2577</v>
      </c>
    </row>
    <row r="14046" spans="1:5" x14ac:dyDescent="0.25">
      <c r="A14046" s="5">
        <f>14038</f>
      </c>
      <c r="B14046" s="5" t="s">
        <v>13317</v>
      </c>
      <c r="C14046" s="5" t="s">
        <v>11</v>
      </c>
      <c r="D14046" s="5" t="s">
        <v>12</v>
      </c>
      <c r="E14046" s="5" t="s">
        <v>2577</v>
      </c>
    </row>
    <row r="14047" spans="1:5" x14ac:dyDescent="0.25">
      <c r="A14047" s="5">
        <f>14039</f>
      </c>
      <c r="B14047" s="5" t="s">
        <v>13318</v>
      </c>
      <c r="C14047" s="5" t="s">
        <v>11</v>
      </c>
      <c r="D14047" s="5" t="s">
        <v>12</v>
      </c>
      <c r="E14047" s="5" t="s">
        <v>2577</v>
      </c>
    </row>
    <row r="14048" spans="1:5" x14ac:dyDescent="0.25">
      <c r="A14048" s="5">
        <f>14040</f>
      </c>
      <c r="B14048" s="5" t="s">
        <v>13319</v>
      </c>
      <c r="C14048" s="5" t="s">
        <v>11</v>
      </c>
      <c r="D14048" s="5" t="s">
        <v>12</v>
      </c>
      <c r="E14048" s="5" t="s">
        <v>2577</v>
      </c>
    </row>
    <row r="14049" spans="1:5" x14ac:dyDescent="0.25">
      <c r="A14049" s="5">
        <f>14041</f>
      </c>
      <c r="B14049" s="5" t="s">
        <v>13320</v>
      </c>
      <c r="C14049" s="5" t="s">
        <v>11</v>
      </c>
      <c r="D14049" s="5" t="s">
        <v>12</v>
      </c>
      <c r="E14049" s="5" t="s">
        <v>2577</v>
      </c>
    </row>
    <row r="14050" spans="1:5" x14ac:dyDescent="0.25">
      <c r="A14050" s="5">
        <f>14042</f>
      </c>
      <c r="B14050" s="5" t="s">
        <v>13321</v>
      </c>
      <c r="C14050" s="5" t="s">
        <v>11</v>
      </c>
      <c r="D14050" s="5" t="s">
        <v>12</v>
      </c>
      <c r="E14050" s="5" t="s">
        <v>2577</v>
      </c>
    </row>
    <row r="14051" spans="1:5" x14ac:dyDescent="0.25">
      <c r="A14051" s="5">
        <f>14043</f>
      </c>
      <c r="B14051" s="5" t="s">
        <v>13322</v>
      </c>
      <c r="C14051" s="5" t="s">
        <v>11</v>
      </c>
      <c r="D14051" s="5" t="s">
        <v>12</v>
      </c>
      <c r="E14051" s="5" t="s">
        <v>2577</v>
      </c>
    </row>
    <row r="14052" spans="1:5" x14ac:dyDescent="0.25">
      <c r="A14052" s="5">
        <f>14044</f>
      </c>
      <c r="B14052" s="5" t="s">
        <v>13323</v>
      </c>
      <c r="C14052" s="5" t="s">
        <v>11</v>
      </c>
      <c r="D14052" s="5" t="s">
        <v>12</v>
      </c>
      <c r="E14052" s="5" t="s">
        <v>2577</v>
      </c>
    </row>
    <row r="14053" spans="1:5" x14ac:dyDescent="0.25">
      <c r="A14053" s="5">
        <f>14045</f>
      </c>
      <c r="B14053" s="5" t="s">
        <v>13324</v>
      </c>
      <c r="C14053" s="5" t="s">
        <v>11</v>
      </c>
      <c r="D14053" s="5" t="s">
        <v>12</v>
      </c>
      <c r="E14053" s="5" t="s">
        <v>2241</v>
      </c>
    </row>
    <row r="14054" spans="1:5" x14ac:dyDescent="0.25">
      <c r="A14054" s="5">
        <f>14046</f>
      </c>
      <c r="B14054" s="5" t="s">
        <v>13325</v>
      </c>
      <c r="C14054" s="5" t="s">
        <v>11</v>
      </c>
      <c r="D14054" s="5" t="s">
        <v>12</v>
      </c>
      <c r="E14054" s="5" t="s">
        <v>2293</v>
      </c>
    </row>
    <row r="14055" spans="1:5" x14ac:dyDescent="0.25">
      <c r="A14055" s="5">
        <f>14047</f>
      </c>
      <c r="B14055" s="5" t="s">
        <v>13326</v>
      </c>
      <c r="C14055" s="5" t="s">
        <v>11</v>
      </c>
      <c r="D14055" s="5" t="s">
        <v>12</v>
      </c>
      <c r="E14055" s="5" t="s">
        <v>3500</v>
      </c>
    </row>
    <row r="14056" spans="1:5" x14ac:dyDescent="0.25">
      <c r="A14056" s="5">
        <f>14048</f>
      </c>
      <c r="B14056" s="5" t="s">
        <v>13327</v>
      </c>
      <c r="C14056" s="5" t="s">
        <v>11</v>
      </c>
      <c r="D14056" s="5" t="s">
        <v>12</v>
      </c>
      <c r="E14056" s="5" t="s">
        <v>3680</v>
      </c>
    </row>
    <row r="14057" spans="1:5" x14ac:dyDescent="0.25">
      <c r="A14057" s="5">
        <f>14049</f>
      </c>
      <c r="B14057" s="5" t="s">
        <v>13328</v>
      </c>
      <c r="C14057" s="5" t="s">
        <v>11</v>
      </c>
      <c r="D14057" s="5" t="s">
        <v>12</v>
      </c>
      <c r="E14057" s="5" t="s">
        <v>1060</v>
      </c>
    </row>
    <row r="14058" spans="1:5" x14ac:dyDescent="0.25">
      <c r="A14058" s="5">
        <f>14050</f>
      </c>
      <c r="B14058" s="5" t="s">
        <v>13329</v>
      </c>
      <c r="C14058" s="5" t="s">
        <v>11</v>
      </c>
      <c r="D14058" s="5" t="s">
        <v>12</v>
      </c>
      <c r="E14058" s="5" t="s">
        <v>3488</v>
      </c>
    </row>
    <row r="14059" spans="1:5" x14ac:dyDescent="0.25">
      <c r="A14059" s="5">
        <f>14051</f>
      </c>
      <c r="B14059" s="5" t="s">
        <v>13330</v>
      </c>
      <c r="C14059" s="5" t="s">
        <v>11</v>
      </c>
      <c r="D14059" s="5" t="s">
        <v>12</v>
      </c>
      <c r="E14059" s="5" t="s">
        <v>10580</v>
      </c>
    </row>
    <row r="14060" spans="1:5" x14ac:dyDescent="0.25">
      <c r="A14060" s="5">
        <f>14052</f>
      </c>
      <c r="B14060" s="5" t="s">
        <v>13331</v>
      </c>
      <c r="C14060" s="5" t="s">
        <v>11</v>
      </c>
      <c r="D14060" s="5" t="s">
        <v>12</v>
      </c>
      <c r="E14060" s="5" t="s">
        <v>3378</v>
      </c>
    </row>
    <row r="14061" spans="1:5" x14ac:dyDescent="0.25">
      <c r="A14061" s="5">
        <f>14053</f>
      </c>
      <c r="B14061" s="5" t="s">
        <v>13332</v>
      </c>
      <c r="C14061" s="5" t="s">
        <v>11</v>
      </c>
      <c r="D14061" s="5" t="s">
        <v>12</v>
      </c>
      <c r="E14061" s="5" t="s">
        <v>2823</v>
      </c>
    </row>
    <row r="14062" spans="1:5" x14ac:dyDescent="0.25">
      <c r="A14062" s="5">
        <f>14054</f>
      </c>
      <c r="B14062" s="5" t="s">
        <v>13333</v>
      </c>
      <c r="C14062" s="5" t="s">
        <v>11</v>
      </c>
      <c r="D14062" s="5" t="s">
        <v>12</v>
      </c>
      <c r="E14062" s="5" t="s">
        <v>781</v>
      </c>
    </row>
    <row r="14063" spans="1:5" x14ac:dyDescent="0.25">
      <c r="A14063" s="5">
        <f>14055</f>
      </c>
      <c r="B14063" s="5" t="s">
        <v>13334</v>
      </c>
      <c r="C14063" s="5" t="s">
        <v>11</v>
      </c>
      <c r="D14063" s="5" t="s">
        <v>12</v>
      </c>
      <c r="E14063" s="5" t="s">
        <v>2247</v>
      </c>
    </row>
    <row r="14064" spans="1:5" x14ac:dyDescent="0.25">
      <c r="A14064" s="5">
        <f>14056</f>
      </c>
      <c r="B14064" s="5" t="s">
        <v>13335</v>
      </c>
      <c r="C14064" s="5" t="s">
        <v>11</v>
      </c>
      <c r="D14064" s="5" t="s">
        <v>12</v>
      </c>
      <c r="E14064" s="5" t="s">
        <v>4084</v>
      </c>
    </row>
    <row r="14065" spans="1:5" x14ac:dyDescent="0.25">
      <c r="A14065" s="5">
        <f>14057</f>
      </c>
      <c r="B14065" s="5" t="s">
        <v>13336</v>
      </c>
      <c r="C14065" s="5" t="s">
        <v>11</v>
      </c>
      <c r="D14065" s="5" t="s">
        <v>12</v>
      </c>
      <c r="E14065" s="5" t="s">
        <v>4048</v>
      </c>
    </row>
    <row r="14066" spans="1:5" x14ac:dyDescent="0.25">
      <c r="A14066" s="5">
        <f>14058</f>
      </c>
      <c r="B14066" s="5" t="s">
        <v>13337</v>
      </c>
      <c r="C14066" s="5" t="s">
        <v>11</v>
      </c>
      <c r="D14066" s="5" t="s">
        <v>12</v>
      </c>
      <c r="E14066" s="5" t="s">
        <v>2584</v>
      </c>
    </row>
    <row r="14067" spans="1:5" x14ac:dyDescent="0.25">
      <c r="A14067" s="5">
        <f>14059</f>
      </c>
      <c r="B14067" s="5" t="s">
        <v>13338</v>
      </c>
      <c r="C14067" s="5" t="s">
        <v>11</v>
      </c>
      <c r="D14067" s="5" t="s">
        <v>12</v>
      </c>
      <c r="E14067" s="5" t="s">
        <v>963</v>
      </c>
    </row>
    <row r="14068" spans="1:5" x14ac:dyDescent="0.25">
      <c r="A14068" s="5">
        <f>14060</f>
      </c>
      <c r="B14068" s="5" t="s">
        <v>13339</v>
      </c>
      <c r="C14068" s="5" t="s">
        <v>11</v>
      </c>
      <c r="D14068" s="5" t="s">
        <v>12</v>
      </c>
      <c r="E14068" s="5" t="s">
        <v>2639</v>
      </c>
    </row>
    <row r="14069" spans="1:5" x14ac:dyDescent="0.25">
      <c r="A14069" s="5">
        <f>14061</f>
      </c>
      <c r="B14069" s="5" t="s">
        <v>13340</v>
      </c>
      <c r="C14069" s="5" t="s">
        <v>11</v>
      </c>
      <c r="D14069" s="5" t="s">
        <v>12</v>
      </c>
      <c r="E14069" s="5" t="s">
        <v>2404</v>
      </c>
    </row>
    <row r="14070" spans="1:5" x14ac:dyDescent="0.25">
      <c r="A14070" s="5">
        <f>14062</f>
      </c>
      <c r="B14070" s="5" t="s">
        <v>13341</v>
      </c>
      <c r="C14070" s="5" t="s">
        <v>11</v>
      </c>
      <c r="D14070" s="5" t="s">
        <v>12</v>
      </c>
      <c r="E14070" s="5" t="s">
        <v>2318</v>
      </c>
    </row>
    <row r="14071" spans="1:5" x14ac:dyDescent="0.25">
      <c r="A14071" s="5">
        <f>14063</f>
      </c>
      <c r="B14071" s="5" t="s">
        <v>13342</v>
      </c>
      <c r="C14071" s="5" t="s">
        <v>11</v>
      </c>
      <c r="D14071" s="5" t="s">
        <v>12</v>
      </c>
      <c r="E14071" s="5" t="s">
        <v>2318</v>
      </c>
    </row>
    <row r="14072" spans="1:5" x14ac:dyDescent="0.25">
      <c r="A14072" s="5">
        <f>14064</f>
      </c>
      <c r="B14072" s="5" t="s">
        <v>13343</v>
      </c>
      <c r="C14072" s="5" t="s">
        <v>11</v>
      </c>
      <c r="D14072" s="5" t="s">
        <v>12</v>
      </c>
      <c r="E14072" s="5" t="s">
        <v>930</v>
      </c>
    </row>
    <row r="14073" spans="1:5" x14ac:dyDescent="0.25">
      <c r="A14073" s="5">
        <f>14065</f>
      </c>
      <c r="B14073" s="5" t="s">
        <v>13344</v>
      </c>
      <c r="C14073" s="5" t="s">
        <v>11</v>
      </c>
      <c r="D14073" s="5" t="s">
        <v>12</v>
      </c>
      <c r="E14073" s="5" t="s">
        <v>3376</v>
      </c>
    </row>
    <row r="14074" spans="1:5" x14ac:dyDescent="0.25">
      <c r="A14074" s="5">
        <f>14066</f>
      </c>
      <c r="B14074" s="5" t="s">
        <v>13345</v>
      </c>
      <c r="C14074" s="5" t="s">
        <v>11</v>
      </c>
      <c r="D14074" s="5" t="s">
        <v>12</v>
      </c>
      <c r="E14074" s="5" t="s">
        <v>1042</v>
      </c>
    </row>
    <row r="14075" spans="1:5" x14ac:dyDescent="0.25">
      <c r="A14075" s="5">
        <f>14067</f>
      </c>
      <c r="B14075" s="5" t="s">
        <v>13346</v>
      </c>
      <c r="C14075" s="5" t="s">
        <v>11</v>
      </c>
      <c r="D14075" s="5" t="s">
        <v>12</v>
      </c>
      <c r="E14075" s="5" t="s">
        <v>4103</v>
      </c>
    </row>
    <row r="14076" spans="1:5" x14ac:dyDescent="0.25">
      <c r="A14076" s="5">
        <f>14068</f>
      </c>
      <c r="B14076" s="5" t="s">
        <v>13347</v>
      </c>
      <c r="C14076" s="5" t="s">
        <v>11</v>
      </c>
      <c r="D14076" s="5" t="s">
        <v>12</v>
      </c>
      <c r="E14076" s="5" t="s">
        <v>4103</v>
      </c>
    </row>
    <row r="14077" spans="1:5" x14ac:dyDescent="0.25">
      <c r="A14077" s="5">
        <f>14069</f>
      </c>
      <c r="B14077" s="5" t="s">
        <v>13348</v>
      </c>
      <c r="C14077" s="5" t="s">
        <v>11</v>
      </c>
      <c r="D14077" s="5" t="s">
        <v>12</v>
      </c>
      <c r="E14077" s="5" t="s">
        <v>10557</v>
      </c>
    </row>
    <row r="14078" spans="1:5" x14ac:dyDescent="0.25">
      <c r="A14078" s="5">
        <f>14070</f>
      </c>
      <c r="B14078" s="5" t="s">
        <v>13349</v>
      </c>
      <c r="C14078" s="5" t="s">
        <v>11</v>
      </c>
      <c r="D14078" s="5" t="s">
        <v>12</v>
      </c>
      <c r="E14078" s="5" t="s">
        <v>3709</v>
      </c>
    </row>
    <row r="14079" spans="1:5" x14ac:dyDescent="0.25">
      <c r="A14079" s="5">
        <f>14071</f>
      </c>
      <c r="B14079" s="5" t="s">
        <v>13350</v>
      </c>
      <c r="C14079" s="5" t="s">
        <v>11</v>
      </c>
      <c r="D14079" s="5" t="s">
        <v>12</v>
      </c>
      <c r="E14079" s="5" t="s">
        <v>3709</v>
      </c>
    </row>
    <row r="14080" spans="1:5" x14ac:dyDescent="0.25">
      <c r="A14080" s="5">
        <f>14072</f>
      </c>
      <c r="B14080" s="5" t="s">
        <v>13351</v>
      </c>
      <c r="C14080" s="5" t="s">
        <v>11</v>
      </c>
      <c r="D14080" s="5" t="s">
        <v>12</v>
      </c>
      <c r="E14080" s="5" t="s">
        <v>2381</v>
      </c>
    </row>
    <row r="14081" spans="1:5" x14ac:dyDescent="0.25">
      <c r="A14081" s="5">
        <f>14073</f>
      </c>
      <c r="B14081" s="5" t="s">
        <v>13352</v>
      </c>
      <c r="C14081" s="5" t="s">
        <v>11</v>
      </c>
      <c r="D14081" s="5" t="s">
        <v>12</v>
      </c>
      <c r="E14081" s="5" t="s">
        <v>2381</v>
      </c>
    </row>
    <row r="14082" spans="1:5" x14ac:dyDescent="0.25">
      <c r="A14082" s="5">
        <f>14074</f>
      </c>
      <c r="B14082" s="5" t="s">
        <v>13353</v>
      </c>
      <c r="C14082" s="5" t="s">
        <v>11</v>
      </c>
      <c r="D14082" s="5" t="s">
        <v>12</v>
      </c>
      <c r="E14082" s="5" t="s">
        <v>2381</v>
      </c>
    </row>
    <row r="14083" spans="1:5" x14ac:dyDescent="0.25">
      <c r="A14083" s="5">
        <f>14075</f>
      </c>
      <c r="B14083" s="5" t="s">
        <v>13354</v>
      </c>
      <c r="C14083" s="5" t="s">
        <v>11</v>
      </c>
      <c r="D14083" s="5" t="s">
        <v>12</v>
      </c>
      <c r="E14083" s="5" t="s">
        <v>3500</v>
      </c>
    </row>
    <row r="14084" spans="1:5" x14ac:dyDescent="0.25">
      <c r="A14084" s="5">
        <f>14076</f>
      </c>
      <c r="B14084" s="5" t="s">
        <v>13355</v>
      </c>
      <c r="C14084" s="5" t="s">
        <v>11</v>
      </c>
      <c r="D14084" s="5" t="s">
        <v>12</v>
      </c>
      <c r="E14084" s="5" t="s">
        <v>3500</v>
      </c>
    </row>
    <row r="14085" spans="1:5" x14ac:dyDescent="0.25">
      <c r="A14085" s="5">
        <f>14077</f>
      </c>
      <c r="B14085" s="5" t="s">
        <v>13356</v>
      </c>
      <c r="C14085" s="5" t="s">
        <v>11</v>
      </c>
      <c r="D14085" s="5" t="s">
        <v>12</v>
      </c>
      <c r="E14085" s="5" t="s">
        <v>3891</v>
      </c>
    </row>
    <row r="14086" spans="1:5" x14ac:dyDescent="0.25">
      <c r="A14086" s="5">
        <f>14078</f>
      </c>
      <c r="B14086" s="5" t="s">
        <v>13357</v>
      </c>
      <c r="C14086" s="5" t="s">
        <v>11</v>
      </c>
      <c r="D14086" s="5" t="s">
        <v>12</v>
      </c>
      <c r="E14086" s="5" t="s">
        <v>3765</v>
      </c>
    </row>
    <row r="14087" spans="1:5" x14ac:dyDescent="0.25">
      <c r="A14087" s="5">
        <f>14079</f>
      </c>
      <c r="B14087" s="5" t="s">
        <v>13358</v>
      </c>
      <c r="C14087" s="5" t="s">
        <v>11</v>
      </c>
      <c r="D14087" s="5" t="s">
        <v>12</v>
      </c>
      <c r="E14087" s="5" t="s">
        <v>3866</v>
      </c>
    </row>
    <row r="14088" spans="1:5" x14ac:dyDescent="0.25">
      <c r="A14088" s="5">
        <f>14080</f>
      </c>
      <c r="B14088" s="5" t="s">
        <v>13359</v>
      </c>
      <c r="C14088" s="5" t="s">
        <v>11</v>
      </c>
      <c r="D14088" s="5" t="s">
        <v>12</v>
      </c>
      <c r="E14088" s="5" t="s">
        <v>2251</v>
      </c>
    </row>
    <row r="14089" spans="1:5" x14ac:dyDescent="0.25">
      <c r="A14089" s="5">
        <f>14081</f>
      </c>
      <c r="B14089" s="5" t="s">
        <v>13360</v>
      </c>
      <c r="C14089" s="5" t="s">
        <v>11</v>
      </c>
      <c r="D14089" s="5" t="s">
        <v>12</v>
      </c>
      <c r="E14089" s="5" t="s">
        <v>10580</v>
      </c>
    </row>
    <row r="14090" spans="1:5" x14ac:dyDescent="0.25">
      <c r="A14090" s="5">
        <f>14082</f>
      </c>
      <c r="B14090" s="5" t="s">
        <v>13361</v>
      </c>
      <c r="C14090" s="5" t="s">
        <v>11</v>
      </c>
      <c r="D14090" s="5" t="s">
        <v>12</v>
      </c>
      <c r="E14090" s="5" t="s">
        <v>2327</v>
      </c>
    </row>
    <row r="14091" spans="1:5" x14ac:dyDescent="0.25">
      <c r="A14091" s="5">
        <f>14083</f>
      </c>
      <c r="B14091" s="5" t="s">
        <v>13362</v>
      </c>
      <c r="C14091" s="5" t="s">
        <v>11</v>
      </c>
      <c r="D14091" s="5" t="s">
        <v>12</v>
      </c>
      <c r="E14091" s="5" t="s">
        <v>2389</v>
      </c>
    </row>
    <row r="14092" spans="1:5" x14ac:dyDescent="0.25">
      <c r="A14092" s="5">
        <f>14084</f>
      </c>
      <c r="B14092" s="5" t="s">
        <v>13363</v>
      </c>
      <c r="C14092" s="5" t="s">
        <v>11</v>
      </c>
      <c r="D14092" s="5" t="s">
        <v>12</v>
      </c>
      <c r="E14092" s="5" t="s">
        <v>3610</v>
      </c>
    </row>
    <row r="14093" spans="1:5" x14ac:dyDescent="0.25">
      <c r="A14093" s="5">
        <f>14085</f>
      </c>
      <c r="B14093" s="5" t="s">
        <v>13364</v>
      </c>
      <c r="C14093" s="5" t="s">
        <v>11</v>
      </c>
      <c r="D14093" s="5" t="s">
        <v>12</v>
      </c>
      <c r="E14093" s="5" t="s">
        <v>871</v>
      </c>
    </row>
    <row r="14094" spans="1:5" x14ac:dyDescent="0.25">
      <c r="A14094" s="5">
        <f>14086</f>
      </c>
      <c r="B14094" s="5" t="s">
        <v>13365</v>
      </c>
      <c r="C14094" s="5" t="s">
        <v>11</v>
      </c>
      <c r="D14094" s="5" t="s">
        <v>12</v>
      </c>
      <c r="E14094" s="5" t="s">
        <v>3869</v>
      </c>
    </row>
    <row r="14095" spans="1:5" x14ac:dyDescent="0.25">
      <c r="A14095" s="5">
        <f>14087</f>
      </c>
      <c r="B14095" s="5" t="s">
        <v>13366</v>
      </c>
      <c r="C14095" s="5" t="s">
        <v>11</v>
      </c>
      <c r="D14095" s="5" t="s">
        <v>12</v>
      </c>
      <c r="E14095" s="5" t="s">
        <v>3767</v>
      </c>
    </row>
    <row r="14096" spans="1:5" x14ac:dyDescent="0.25">
      <c r="A14096" s="5">
        <f>14088</f>
      </c>
      <c r="B14096" s="5" t="s">
        <v>13367</v>
      </c>
      <c r="C14096" s="5" t="s">
        <v>11</v>
      </c>
      <c r="D14096" s="5" t="s">
        <v>12</v>
      </c>
      <c r="E14096" s="5" t="s">
        <v>3571</v>
      </c>
    </row>
    <row r="14097" spans="1:5" x14ac:dyDescent="0.25">
      <c r="A14097" s="5">
        <f>14089</f>
      </c>
      <c r="B14097" s="5" t="s">
        <v>13368</v>
      </c>
      <c r="C14097" s="5" t="s">
        <v>11</v>
      </c>
      <c r="D14097" s="5" t="s">
        <v>12</v>
      </c>
      <c r="E14097" s="5" t="s">
        <v>3571</v>
      </c>
    </row>
    <row r="14098" spans="1:5" x14ac:dyDescent="0.25">
      <c r="A14098" s="5">
        <f>14090</f>
      </c>
      <c r="B14098" s="5" t="s">
        <v>13369</v>
      </c>
      <c r="C14098" s="5" t="s">
        <v>11</v>
      </c>
      <c r="D14098" s="5" t="s">
        <v>12</v>
      </c>
      <c r="E14098" s="5" t="s">
        <v>1051</v>
      </c>
    </row>
    <row r="14099" spans="1:5" x14ac:dyDescent="0.25">
      <c r="A14099" s="5">
        <f>14091</f>
      </c>
      <c r="B14099" s="5" t="s">
        <v>13370</v>
      </c>
      <c r="C14099" s="5" t="s">
        <v>11</v>
      </c>
      <c r="D14099" s="5" t="s">
        <v>12</v>
      </c>
      <c r="E14099" s="5" t="s">
        <v>1051</v>
      </c>
    </row>
    <row r="14100" spans="1:5" x14ac:dyDescent="0.25">
      <c r="A14100" s="5">
        <f>14092</f>
      </c>
      <c r="B14100" s="5" t="s">
        <v>13371</v>
      </c>
      <c r="C14100" s="5" t="s">
        <v>11</v>
      </c>
      <c r="D14100" s="5" t="s">
        <v>12</v>
      </c>
      <c r="E14100" s="5" t="s">
        <v>3580</v>
      </c>
    </row>
    <row r="14101" spans="1:5" x14ac:dyDescent="0.25">
      <c r="A14101" s="5">
        <f>14093</f>
      </c>
      <c r="B14101" s="5" t="s">
        <v>13372</v>
      </c>
      <c r="C14101" s="5" t="s">
        <v>11</v>
      </c>
      <c r="D14101" s="5" t="s">
        <v>12</v>
      </c>
      <c r="E14101" s="5" t="s">
        <v>2331</v>
      </c>
    </row>
    <row r="14102" spans="1:5" x14ac:dyDescent="0.25">
      <c r="A14102" s="5">
        <f>14094</f>
      </c>
      <c r="B14102" s="5" t="s">
        <v>13373</v>
      </c>
      <c r="C14102" s="5" t="s">
        <v>11</v>
      </c>
      <c r="D14102" s="5" t="s">
        <v>12</v>
      </c>
      <c r="E14102" s="5" t="s">
        <v>1074</v>
      </c>
    </row>
    <row r="14103" spans="1:5" x14ac:dyDescent="0.25">
      <c r="A14103" s="5">
        <f>14095</f>
      </c>
      <c r="B14103" s="5" t="s">
        <v>13374</v>
      </c>
      <c r="C14103" s="5" t="s">
        <v>11</v>
      </c>
      <c r="D14103" s="5" t="s">
        <v>12</v>
      </c>
      <c r="E14103" s="5" t="s">
        <v>1074</v>
      </c>
    </row>
    <row r="14104" spans="1:5" x14ac:dyDescent="0.25">
      <c r="A14104" s="5">
        <f>14096</f>
      </c>
      <c r="B14104" s="5" t="s">
        <v>13375</v>
      </c>
      <c r="C14104" s="5" t="s">
        <v>11</v>
      </c>
      <c r="D14104" s="5" t="s">
        <v>12</v>
      </c>
      <c r="E14104" s="5" t="s">
        <v>828</v>
      </c>
    </row>
    <row r="14105" spans="1:5" x14ac:dyDescent="0.25">
      <c r="A14105" s="5">
        <f>14097</f>
      </c>
      <c r="B14105" s="5" t="s">
        <v>13376</v>
      </c>
      <c r="C14105" s="5" t="s">
        <v>11</v>
      </c>
      <c r="D14105" s="5" t="s">
        <v>12</v>
      </c>
      <c r="E14105" s="5" t="s">
        <v>828</v>
      </c>
    </row>
    <row r="14106" spans="1:5" x14ac:dyDescent="0.25">
      <c r="A14106" s="5">
        <f>14098</f>
      </c>
      <c r="B14106" s="5" t="s">
        <v>13377</v>
      </c>
      <c r="C14106" s="5" t="s">
        <v>11</v>
      </c>
      <c r="D14106" s="5" t="s">
        <v>12</v>
      </c>
      <c r="E14106" s="5" t="s">
        <v>828</v>
      </c>
    </row>
    <row r="14107" spans="1:5" x14ac:dyDescent="0.25">
      <c r="A14107" s="5">
        <f>14099</f>
      </c>
      <c r="B14107" s="5" t="s">
        <v>13378</v>
      </c>
      <c r="C14107" s="5" t="s">
        <v>11</v>
      </c>
      <c r="D14107" s="5" t="s">
        <v>12</v>
      </c>
      <c r="E14107" s="5" t="s">
        <v>828</v>
      </c>
    </row>
    <row r="14108" spans="1:5" x14ac:dyDescent="0.25">
      <c r="A14108" s="5">
        <f>14100</f>
      </c>
      <c r="B14108" s="5" t="s">
        <v>13379</v>
      </c>
      <c r="C14108" s="5" t="s">
        <v>11</v>
      </c>
      <c r="D14108" s="5" t="s">
        <v>12</v>
      </c>
      <c r="E14108" s="5" t="s">
        <v>828</v>
      </c>
    </row>
    <row r="14109" spans="1:5" x14ac:dyDescent="0.25">
      <c r="A14109" s="5">
        <f>14101</f>
      </c>
      <c r="B14109" s="5" t="s">
        <v>13380</v>
      </c>
      <c r="C14109" s="5" t="s">
        <v>11</v>
      </c>
      <c r="D14109" s="5" t="s">
        <v>12</v>
      </c>
      <c r="E14109" s="5" t="s">
        <v>828</v>
      </c>
    </row>
    <row r="14110" spans="1:5" x14ac:dyDescent="0.25">
      <c r="A14110" s="5">
        <f>14102</f>
      </c>
      <c r="B14110" s="5" t="s">
        <v>13381</v>
      </c>
      <c r="C14110" s="5" t="s">
        <v>11</v>
      </c>
      <c r="D14110" s="5" t="s">
        <v>12</v>
      </c>
      <c r="E14110" s="5" t="s">
        <v>828</v>
      </c>
    </row>
    <row r="14111" spans="1:5" x14ac:dyDescent="0.25">
      <c r="A14111" s="5">
        <f>14103</f>
      </c>
      <c r="B14111" s="5" t="s">
        <v>13382</v>
      </c>
      <c r="C14111" s="5" t="s">
        <v>11</v>
      </c>
      <c r="D14111" s="5" t="s">
        <v>12</v>
      </c>
      <c r="E14111" s="5" t="s">
        <v>828</v>
      </c>
    </row>
    <row r="14112" spans="1:5" x14ac:dyDescent="0.25">
      <c r="A14112" s="5">
        <f>14104</f>
      </c>
      <c r="B14112" s="5" t="s">
        <v>13383</v>
      </c>
      <c r="C14112" s="5" t="s">
        <v>11</v>
      </c>
      <c r="D14112" s="5" t="s">
        <v>12</v>
      </c>
      <c r="E14112" s="5" t="s">
        <v>975</v>
      </c>
    </row>
    <row r="14113" spans="1:5" x14ac:dyDescent="0.25">
      <c r="A14113" s="5">
        <f>14105</f>
      </c>
      <c r="B14113" s="5" t="s">
        <v>13384</v>
      </c>
      <c r="C14113" s="5" t="s">
        <v>11</v>
      </c>
      <c r="D14113" s="5" t="s">
        <v>12</v>
      </c>
      <c r="E14113" s="5" t="s">
        <v>975</v>
      </c>
    </row>
    <row r="14114" spans="1:5" x14ac:dyDescent="0.25">
      <c r="A14114" s="5">
        <f>14106</f>
      </c>
      <c r="B14114" s="5" t="s">
        <v>13385</v>
      </c>
      <c r="C14114" s="5" t="s">
        <v>11</v>
      </c>
      <c r="D14114" s="5" t="s">
        <v>12</v>
      </c>
      <c r="E14114" s="5" t="s">
        <v>975</v>
      </c>
    </row>
    <row r="14115" spans="1:5" x14ac:dyDescent="0.25">
      <c r="A14115" s="5">
        <f>14107</f>
      </c>
      <c r="B14115" s="5" t="s">
        <v>13386</v>
      </c>
      <c r="C14115" s="5" t="s">
        <v>11</v>
      </c>
      <c r="D14115" s="5" t="s">
        <v>12</v>
      </c>
      <c r="E14115" s="5" t="s">
        <v>975</v>
      </c>
    </row>
    <row r="14116" spans="1:5" x14ac:dyDescent="0.25">
      <c r="A14116" s="5">
        <f>14108</f>
      </c>
      <c r="B14116" s="5" t="s">
        <v>13387</v>
      </c>
      <c r="C14116" s="5" t="s">
        <v>11</v>
      </c>
      <c r="D14116" s="5" t="s">
        <v>12</v>
      </c>
      <c r="E14116" s="5" t="s">
        <v>975</v>
      </c>
    </row>
    <row r="14117" spans="1:5" x14ac:dyDescent="0.25">
      <c r="A14117" s="5">
        <f>14109</f>
      </c>
      <c r="B14117" s="5" t="s">
        <v>13388</v>
      </c>
      <c r="C14117" s="5" t="s">
        <v>11</v>
      </c>
      <c r="D14117" s="5" t="s">
        <v>12</v>
      </c>
      <c r="E14117" s="5" t="s">
        <v>975</v>
      </c>
    </row>
    <row r="14118" spans="1:5" x14ac:dyDescent="0.25">
      <c r="A14118" s="5">
        <f>14110</f>
      </c>
      <c r="B14118" s="5" t="s">
        <v>13389</v>
      </c>
      <c r="C14118" s="5" t="s">
        <v>11</v>
      </c>
      <c r="D14118" s="5" t="s">
        <v>12</v>
      </c>
      <c r="E14118" s="5" t="s">
        <v>975</v>
      </c>
    </row>
    <row r="14119" spans="1:5" x14ac:dyDescent="0.25">
      <c r="A14119" s="5">
        <f>14111</f>
      </c>
      <c r="B14119" s="5" t="s">
        <v>13390</v>
      </c>
      <c r="C14119" s="5" t="s">
        <v>11</v>
      </c>
      <c r="D14119" s="5" t="s">
        <v>12</v>
      </c>
      <c r="E14119" s="5" t="s">
        <v>975</v>
      </c>
    </row>
    <row r="14120" spans="1:5" x14ac:dyDescent="0.25">
      <c r="A14120" s="5">
        <f>14112</f>
      </c>
      <c r="B14120" s="5" t="s">
        <v>13391</v>
      </c>
      <c r="C14120" s="5" t="s">
        <v>11</v>
      </c>
      <c r="D14120" s="5" t="s">
        <v>12</v>
      </c>
      <c r="E14120" s="5" t="s">
        <v>975</v>
      </c>
    </row>
    <row r="14121" spans="1:5" x14ac:dyDescent="0.25">
      <c r="A14121" s="5">
        <f>14113</f>
      </c>
      <c r="B14121" s="5" t="s">
        <v>13392</v>
      </c>
      <c r="C14121" s="5" t="s">
        <v>11</v>
      </c>
      <c r="D14121" s="5" t="s">
        <v>12</v>
      </c>
      <c r="E14121" s="5" t="s">
        <v>975</v>
      </c>
    </row>
    <row r="14122" spans="1:5" x14ac:dyDescent="0.25">
      <c r="A14122" s="5">
        <f>14114</f>
      </c>
      <c r="B14122" s="5" t="s">
        <v>13393</v>
      </c>
      <c r="C14122" s="5" t="s">
        <v>11</v>
      </c>
      <c r="D14122" s="5" t="s">
        <v>12</v>
      </c>
      <c r="E14122" s="5" t="s">
        <v>975</v>
      </c>
    </row>
    <row r="14123" spans="1:5" x14ac:dyDescent="0.25">
      <c r="A14123" s="5">
        <f>14115</f>
      </c>
      <c r="B14123" s="5" t="s">
        <v>13394</v>
      </c>
      <c r="C14123" s="5" t="s">
        <v>11</v>
      </c>
      <c r="D14123" s="5" t="s">
        <v>12</v>
      </c>
      <c r="E14123" s="5" t="s">
        <v>975</v>
      </c>
    </row>
    <row r="14124" spans="1:5" x14ac:dyDescent="0.25">
      <c r="A14124" s="5">
        <f>14116</f>
      </c>
      <c r="B14124" s="5" t="s">
        <v>13395</v>
      </c>
      <c r="C14124" s="5" t="s">
        <v>11</v>
      </c>
      <c r="D14124" s="5" t="s">
        <v>12</v>
      </c>
      <c r="E14124" s="5" t="s">
        <v>975</v>
      </c>
    </row>
    <row r="14125" spans="1:5" x14ac:dyDescent="0.25">
      <c r="A14125" s="5">
        <f>14117</f>
      </c>
      <c r="B14125" s="5" t="s">
        <v>13396</v>
      </c>
      <c r="C14125" s="5" t="s">
        <v>11</v>
      </c>
      <c r="D14125" s="5" t="s">
        <v>12</v>
      </c>
      <c r="E14125" s="5" t="s">
        <v>975</v>
      </c>
    </row>
    <row r="14126" spans="1:5" x14ac:dyDescent="0.25">
      <c r="A14126" s="5">
        <f>14118</f>
      </c>
      <c r="B14126" s="5" t="s">
        <v>13397</v>
      </c>
      <c r="C14126" s="5" t="s">
        <v>11</v>
      </c>
      <c r="D14126" s="5" t="s">
        <v>12</v>
      </c>
      <c r="E14126" s="5" t="s">
        <v>975</v>
      </c>
    </row>
    <row r="14127" spans="1:5" x14ac:dyDescent="0.25">
      <c r="A14127" s="5">
        <f>14119</f>
      </c>
      <c r="B14127" s="5" t="s">
        <v>13398</v>
      </c>
      <c r="C14127" s="5" t="s">
        <v>11</v>
      </c>
      <c r="D14127" s="5" t="s">
        <v>12</v>
      </c>
      <c r="E14127" s="5" t="s">
        <v>975</v>
      </c>
    </row>
    <row r="14128" spans="1:5" x14ac:dyDescent="0.25">
      <c r="A14128" s="5">
        <f>14120</f>
      </c>
      <c r="B14128" s="5" t="s">
        <v>13399</v>
      </c>
      <c r="C14128" s="5" t="s">
        <v>11</v>
      </c>
      <c r="D14128" s="5" t="s">
        <v>12</v>
      </c>
      <c r="E14128" s="5" t="s">
        <v>975</v>
      </c>
    </row>
    <row r="14129" spans="1:5" x14ac:dyDescent="0.25">
      <c r="A14129" s="5">
        <f>14121</f>
      </c>
      <c r="B14129" s="5" t="s">
        <v>13400</v>
      </c>
      <c r="C14129" s="5" t="s">
        <v>11</v>
      </c>
      <c r="D14129" s="5" t="s">
        <v>12</v>
      </c>
      <c r="E14129" s="5" t="s">
        <v>975</v>
      </c>
    </row>
    <row r="14130" spans="1:5" x14ac:dyDescent="0.25">
      <c r="A14130" s="5">
        <f>14122</f>
      </c>
      <c r="B14130" s="5" t="s">
        <v>13401</v>
      </c>
      <c r="C14130" s="5" t="s">
        <v>11</v>
      </c>
      <c r="D14130" s="5" t="s">
        <v>12</v>
      </c>
      <c r="E14130" s="5" t="s">
        <v>975</v>
      </c>
    </row>
    <row r="14131" spans="1:5" x14ac:dyDescent="0.25">
      <c r="A14131" s="5">
        <f>14123</f>
      </c>
      <c r="B14131" s="5" t="s">
        <v>13402</v>
      </c>
      <c r="C14131" s="5" t="s">
        <v>11</v>
      </c>
      <c r="D14131" s="5" t="s">
        <v>12</v>
      </c>
      <c r="E14131" s="5" t="s">
        <v>975</v>
      </c>
    </row>
    <row r="14132" spans="1:5" x14ac:dyDescent="0.25">
      <c r="A14132" s="5">
        <f>14124</f>
      </c>
      <c r="B14132" s="5" t="s">
        <v>13403</v>
      </c>
      <c r="C14132" s="5" t="s">
        <v>11</v>
      </c>
      <c r="D14132" s="5" t="s">
        <v>12</v>
      </c>
      <c r="E14132" s="5" t="s">
        <v>975</v>
      </c>
    </row>
    <row r="14133" spans="1:5" x14ac:dyDescent="0.25">
      <c r="A14133" s="5">
        <f>14125</f>
      </c>
      <c r="B14133" s="5" t="s">
        <v>13404</v>
      </c>
      <c r="C14133" s="5" t="s">
        <v>11</v>
      </c>
      <c r="D14133" s="5" t="s">
        <v>12</v>
      </c>
      <c r="E14133" s="5" t="s">
        <v>975</v>
      </c>
    </row>
    <row r="14134" spans="1:5" x14ac:dyDescent="0.25">
      <c r="A14134" s="5">
        <f>14126</f>
      </c>
      <c r="B14134" s="5" t="s">
        <v>13405</v>
      </c>
      <c r="C14134" s="5" t="s">
        <v>11</v>
      </c>
      <c r="D14134" s="5" t="s">
        <v>12</v>
      </c>
      <c r="E14134" s="5" t="s">
        <v>975</v>
      </c>
    </row>
    <row r="14135" spans="1:5" x14ac:dyDescent="0.25">
      <c r="A14135" s="5">
        <f>14127</f>
      </c>
      <c r="B14135" s="5" t="s">
        <v>13406</v>
      </c>
      <c r="C14135" s="5" t="s">
        <v>11</v>
      </c>
      <c r="D14135" s="5" t="s">
        <v>12</v>
      </c>
      <c r="E14135" s="5" t="s">
        <v>975</v>
      </c>
    </row>
    <row r="14136" spans="1:5" x14ac:dyDescent="0.25">
      <c r="A14136" s="5">
        <f>14128</f>
      </c>
      <c r="B14136" s="5" t="s">
        <v>13407</v>
      </c>
      <c r="C14136" s="5" t="s">
        <v>11</v>
      </c>
      <c r="D14136" s="5" t="s">
        <v>12</v>
      </c>
      <c r="E14136" s="5" t="s">
        <v>975</v>
      </c>
    </row>
    <row r="14137" spans="1:5" x14ac:dyDescent="0.25">
      <c r="A14137" s="5">
        <f>14129</f>
      </c>
      <c r="B14137" s="5" t="s">
        <v>13408</v>
      </c>
      <c r="C14137" s="5" t="s">
        <v>11</v>
      </c>
      <c r="D14137" s="5" t="s">
        <v>12</v>
      </c>
      <c r="E14137" s="5" t="s">
        <v>975</v>
      </c>
    </row>
    <row r="14138" spans="1:5" x14ac:dyDescent="0.25">
      <c r="A14138" s="5">
        <f>14130</f>
      </c>
      <c r="B14138" s="5" t="s">
        <v>13409</v>
      </c>
      <c r="C14138" s="5" t="s">
        <v>11</v>
      </c>
      <c r="D14138" s="5" t="s">
        <v>12</v>
      </c>
      <c r="E14138" s="5" t="s">
        <v>975</v>
      </c>
    </row>
    <row r="14139" spans="1:5" x14ac:dyDescent="0.25">
      <c r="A14139" s="5">
        <f>14131</f>
      </c>
      <c r="B14139" s="5" t="s">
        <v>13410</v>
      </c>
      <c r="C14139" s="5" t="s">
        <v>11</v>
      </c>
      <c r="D14139" s="5" t="s">
        <v>12</v>
      </c>
      <c r="E14139" s="5" t="s">
        <v>975</v>
      </c>
    </row>
    <row r="14140" spans="1:5" x14ac:dyDescent="0.25">
      <c r="A14140" s="5">
        <f>14132</f>
      </c>
      <c r="B14140" s="5" t="s">
        <v>13411</v>
      </c>
      <c r="C14140" s="5" t="s">
        <v>11</v>
      </c>
      <c r="D14140" s="5" t="s">
        <v>12</v>
      </c>
      <c r="E14140" s="5" t="s">
        <v>975</v>
      </c>
    </row>
    <row r="14141" spans="1:5" x14ac:dyDescent="0.25">
      <c r="A14141" s="5">
        <f>14133</f>
      </c>
      <c r="B14141" s="5" t="s">
        <v>13412</v>
      </c>
      <c r="C14141" s="5" t="s">
        <v>11</v>
      </c>
      <c r="D14141" s="5" t="s">
        <v>12</v>
      </c>
      <c r="E14141" s="5" t="s">
        <v>975</v>
      </c>
    </row>
    <row r="14142" spans="1:5" x14ac:dyDescent="0.25">
      <c r="A14142" s="5">
        <f>14134</f>
      </c>
      <c r="B14142" s="5" t="s">
        <v>13413</v>
      </c>
      <c r="C14142" s="5" t="s">
        <v>11</v>
      </c>
      <c r="D14142" s="5" t="s">
        <v>12</v>
      </c>
      <c r="E14142" s="5" t="s">
        <v>975</v>
      </c>
    </row>
    <row r="14143" spans="1:5" x14ac:dyDescent="0.25">
      <c r="A14143" s="5">
        <f>14135</f>
      </c>
      <c r="B14143" s="5" t="s">
        <v>13414</v>
      </c>
      <c r="C14143" s="5" t="s">
        <v>11</v>
      </c>
      <c r="D14143" s="5" t="s">
        <v>12</v>
      </c>
      <c r="E14143" s="5" t="s">
        <v>975</v>
      </c>
    </row>
    <row r="14144" spans="1:5" x14ac:dyDescent="0.25">
      <c r="A14144" s="5">
        <f>14136</f>
      </c>
      <c r="B14144" s="5" t="s">
        <v>13415</v>
      </c>
      <c r="C14144" s="5" t="s">
        <v>11</v>
      </c>
      <c r="D14144" s="5" t="s">
        <v>12</v>
      </c>
      <c r="E14144" s="5" t="s">
        <v>975</v>
      </c>
    </row>
    <row r="14145" spans="1:5" x14ac:dyDescent="0.25">
      <c r="A14145" s="5">
        <f>14137</f>
      </c>
      <c r="B14145" s="5" t="s">
        <v>13416</v>
      </c>
      <c r="C14145" s="5" t="s">
        <v>11</v>
      </c>
      <c r="D14145" s="5" t="s">
        <v>12</v>
      </c>
      <c r="E14145" s="5" t="s">
        <v>975</v>
      </c>
    </row>
    <row r="14146" spans="1:5" x14ac:dyDescent="0.25">
      <c r="A14146" s="5">
        <f>14138</f>
      </c>
      <c r="B14146" s="5" t="s">
        <v>13417</v>
      </c>
      <c r="C14146" s="5" t="s">
        <v>11</v>
      </c>
      <c r="D14146" s="5" t="s">
        <v>12</v>
      </c>
      <c r="E14146" s="5" t="s">
        <v>975</v>
      </c>
    </row>
    <row r="14147" spans="1:5" x14ac:dyDescent="0.25">
      <c r="A14147" s="5">
        <f>14139</f>
      </c>
      <c r="B14147" s="5" t="s">
        <v>13418</v>
      </c>
      <c r="C14147" s="5" t="s">
        <v>11</v>
      </c>
      <c r="D14147" s="5" t="s">
        <v>12</v>
      </c>
      <c r="E14147" s="5" t="s">
        <v>975</v>
      </c>
    </row>
    <row r="14148" spans="1:5" x14ac:dyDescent="0.25">
      <c r="A14148" s="5">
        <f>14140</f>
      </c>
      <c r="B14148" s="5" t="s">
        <v>13419</v>
      </c>
      <c r="C14148" s="5" t="s">
        <v>11</v>
      </c>
      <c r="D14148" s="5" t="s">
        <v>12</v>
      </c>
      <c r="E14148" s="5" t="s">
        <v>975</v>
      </c>
    </row>
    <row r="14149" spans="1:5" x14ac:dyDescent="0.25">
      <c r="A14149" s="5">
        <f>14141</f>
      </c>
      <c r="B14149" s="5" t="s">
        <v>13420</v>
      </c>
      <c r="C14149" s="5" t="s">
        <v>11</v>
      </c>
      <c r="D14149" s="5" t="s">
        <v>12</v>
      </c>
      <c r="E14149" s="5" t="s">
        <v>975</v>
      </c>
    </row>
    <row r="14150" spans="1:5" x14ac:dyDescent="0.25">
      <c r="A14150" s="5">
        <f>14142</f>
      </c>
      <c r="B14150" s="5" t="s">
        <v>13421</v>
      </c>
      <c r="C14150" s="5" t="s">
        <v>11</v>
      </c>
      <c r="D14150" s="5" t="s">
        <v>12</v>
      </c>
      <c r="E14150" s="5" t="s">
        <v>975</v>
      </c>
    </row>
    <row r="14151" spans="1:5" x14ac:dyDescent="0.25">
      <c r="A14151" s="5">
        <f>14143</f>
      </c>
      <c r="B14151" s="5" t="s">
        <v>13422</v>
      </c>
      <c r="C14151" s="5" t="s">
        <v>11</v>
      </c>
      <c r="D14151" s="5" t="s">
        <v>12</v>
      </c>
      <c r="E14151" s="5" t="s">
        <v>975</v>
      </c>
    </row>
    <row r="14152" spans="1:5" x14ac:dyDescent="0.25">
      <c r="A14152" s="5">
        <f>14144</f>
      </c>
      <c r="B14152" s="5" t="s">
        <v>13423</v>
      </c>
      <c r="C14152" s="5" t="s">
        <v>11</v>
      </c>
      <c r="D14152" s="5" t="s">
        <v>12</v>
      </c>
      <c r="E14152" s="5" t="s">
        <v>975</v>
      </c>
    </row>
    <row r="14153" spans="1:5" x14ac:dyDescent="0.25">
      <c r="A14153" s="5">
        <f>14145</f>
      </c>
      <c r="B14153" s="5" t="s">
        <v>13424</v>
      </c>
      <c r="C14153" s="5" t="s">
        <v>11</v>
      </c>
      <c r="D14153" s="5" t="s">
        <v>12</v>
      </c>
      <c r="E14153" s="5" t="s">
        <v>975</v>
      </c>
    </row>
    <row r="14154" spans="1:5" x14ac:dyDescent="0.25">
      <c r="A14154" s="5">
        <f>14146</f>
      </c>
      <c r="B14154" s="5" t="s">
        <v>13425</v>
      </c>
      <c r="C14154" s="5" t="s">
        <v>11</v>
      </c>
      <c r="D14154" s="5" t="s">
        <v>12</v>
      </c>
      <c r="E14154" s="5" t="s">
        <v>975</v>
      </c>
    </row>
    <row r="14155" spans="1:5" x14ac:dyDescent="0.25">
      <c r="A14155" s="5">
        <f>14147</f>
      </c>
      <c r="B14155" s="5" t="s">
        <v>13426</v>
      </c>
      <c r="C14155" s="5" t="s">
        <v>11</v>
      </c>
      <c r="D14155" s="5" t="s">
        <v>12</v>
      </c>
      <c r="E14155" s="5" t="s">
        <v>975</v>
      </c>
    </row>
    <row r="14156" spans="1:5" x14ac:dyDescent="0.25">
      <c r="A14156" s="5">
        <f>14148</f>
      </c>
      <c r="B14156" s="5" t="s">
        <v>13427</v>
      </c>
      <c r="C14156" s="5" t="s">
        <v>11</v>
      </c>
      <c r="D14156" s="5" t="s">
        <v>12</v>
      </c>
      <c r="E14156" s="5" t="s">
        <v>975</v>
      </c>
    </row>
    <row r="14157" spans="1:5" x14ac:dyDescent="0.25">
      <c r="A14157" s="5">
        <f>14149</f>
      </c>
      <c r="B14157" s="5" t="s">
        <v>13428</v>
      </c>
      <c r="C14157" s="5" t="s">
        <v>11</v>
      </c>
      <c r="D14157" s="5" t="s">
        <v>12</v>
      </c>
      <c r="E14157" s="5" t="s">
        <v>975</v>
      </c>
    </row>
    <row r="14158" spans="1:5" x14ac:dyDescent="0.25">
      <c r="A14158" s="5">
        <f>14150</f>
      </c>
      <c r="B14158" s="5" t="s">
        <v>13429</v>
      </c>
      <c r="C14158" s="5" t="s">
        <v>11</v>
      </c>
      <c r="D14158" s="5" t="s">
        <v>12</v>
      </c>
      <c r="E14158" s="5" t="s">
        <v>975</v>
      </c>
    </row>
    <row r="14159" spans="1:5" x14ac:dyDescent="0.25">
      <c r="A14159" s="5">
        <f>14151</f>
      </c>
      <c r="B14159" s="5" t="s">
        <v>13430</v>
      </c>
      <c r="C14159" s="5" t="s">
        <v>11</v>
      </c>
      <c r="D14159" s="5" t="s">
        <v>12</v>
      </c>
      <c r="E14159" s="5" t="s">
        <v>975</v>
      </c>
    </row>
    <row r="14160" spans="1:5" x14ac:dyDescent="0.25">
      <c r="A14160" s="5">
        <f>14152</f>
      </c>
      <c r="B14160" s="5" t="s">
        <v>13431</v>
      </c>
      <c r="C14160" s="5" t="s">
        <v>11</v>
      </c>
      <c r="D14160" s="5" t="s">
        <v>12</v>
      </c>
      <c r="E14160" s="5" t="s">
        <v>975</v>
      </c>
    </row>
    <row r="14161" spans="1:5" x14ac:dyDescent="0.25">
      <c r="A14161" s="5">
        <f>14153</f>
      </c>
      <c r="B14161" s="5" t="s">
        <v>13432</v>
      </c>
      <c r="C14161" s="5" t="s">
        <v>11</v>
      </c>
      <c r="D14161" s="5" t="s">
        <v>12</v>
      </c>
      <c r="E14161" s="5" t="s">
        <v>975</v>
      </c>
    </row>
    <row r="14162" spans="1:5" x14ac:dyDescent="0.25">
      <c r="A14162" s="5">
        <f>14154</f>
      </c>
      <c r="B14162" s="5" t="s">
        <v>13433</v>
      </c>
      <c r="C14162" s="5" t="s">
        <v>11</v>
      </c>
      <c r="D14162" s="5" t="s">
        <v>12</v>
      </c>
      <c r="E14162" s="5" t="s">
        <v>975</v>
      </c>
    </row>
    <row r="14163" spans="1:5" x14ac:dyDescent="0.25">
      <c r="A14163" s="5">
        <f>14155</f>
      </c>
      <c r="B14163" s="5" t="s">
        <v>13434</v>
      </c>
      <c r="C14163" s="5" t="s">
        <v>11</v>
      </c>
      <c r="D14163" s="5" t="s">
        <v>12</v>
      </c>
      <c r="E14163" s="5" t="s">
        <v>975</v>
      </c>
    </row>
    <row r="14164" spans="1:5" x14ac:dyDescent="0.25">
      <c r="A14164" s="5">
        <f>14156</f>
      </c>
      <c r="B14164" s="5" t="s">
        <v>13435</v>
      </c>
      <c r="C14164" s="5" t="s">
        <v>11</v>
      </c>
      <c r="D14164" s="5" t="s">
        <v>12</v>
      </c>
      <c r="E14164" s="5" t="s">
        <v>975</v>
      </c>
    </row>
    <row r="14165" spans="1:5" x14ac:dyDescent="0.25">
      <c r="A14165" s="5">
        <f>14157</f>
      </c>
      <c r="B14165" s="5" t="s">
        <v>13436</v>
      </c>
      <c r="C14165" s="5" t="s">
        <v>11</v>
      </c>
      <c r="D14165" s="5" t="s">
        <v>12</v>
      </c>
      <c r="E14165" s="5" t="s">
        <v>975</v>
      </c>
    </row>
    <row r="14166" spans="1:5" x14ac:dyDescent="0.25">
      <c r="A14166" s="5">
        <f>14158</f>
      </c>
      <c r="B14166" s="5" t="s">
        <v>13437</v>
      </c>
      <c r="C14166" s="5" t="s">
        <v>11</v>
      </c>
      <c r="D14166" s="5" t="s">
        <v>12</v>
      </c>
      <c r="E14166" s="5" t="s">
        <v>975</v>
      </c>
    </row>
    <row r="14167" spans="1:5" x14ac:dyDescent="0.25">
      <c r="A14167" s="5">
        <f>14159</f>
      </c>
      <c r="B14167" s="5" t="s">
        <v>13438</v>
      </c>
      <c r="C14167" s="5" t="s">
        <v>11</v>
      </c>
      <c r="D14167" s="5" t="s">
        <v>12</v>
      </c>
      <c r="E14167" s="5" t="s">
        <v>975</v>
      </c>
    </row>
    <row r="14168" spans="1:5" x14ac:dyDescent="0.25">
      <c r="A14168" s="5">
        <f>14160</f>
      </c>
      <c r="B14168" s="5" t="s">
        <v>13439</v>
      </c>
      <c r="C14168" s="5" t="s">
        <v>11</v>
      </c>
      <c r="D14168" s="5" t="s">
        <v>12</v>
      </c>
      <c r="E14168" s="5" t="s">
        <v>975</v>
      </c>
    </row>
    <row r="14169" spans="1:5" x14ac:dyDescent="0.25">
      <c r="A14169" s="5">
        <f>14161</f>
      </c>
      <c r="B14169" s="5" t="s">
        <v>13440</v>
      </c>
      <c r="C14169" s="5" t="s">
        <v>11</v>
      </c>
      <c r="D14169" s="5" t="s">
        <v>12</v>
      </c>
      <c r="E14169" s="5" t="s">
        <v>975</v>
      </c>
    </row>
    <row r="14170" spans="1:5" x14ac:dyDescent="0.25">
      <c r="A14170" s="5">
        <f>14162</f>
      </c>
      <c r="B14170" s="5" t="s">
        <v>13441</v>
      </c>
      <c r="C14170" s="5" t="s">
        <v>11</v>
      </c>
      <c r="D14170" s="5" t="s">
        <v>12</v>
      </c>
      <c r="E14170" s="5" t="s">
        <v>975</v>
      </c>
    </row>
    <row r="14171" spans="1:5" x14ac:dyDescent="0.25">
      <c r="A14171" s="5">
        <f>14163</f>
      </c>
      <c r="B14171" s="5" t="s">
        <v>13442</v>
      </c>
      <c r="C14171" s="5" t="s">
        <v>11</v>
      </c>
      <c r="D14171" s="5" t="s">
        <v>12</v>
      </c>
      <c r="E14171" s="5" t="s">
        <v>975</v>
      </c>
    </row>
    <row r="14172" spans="1:5" x14ac:dyDescent="0.25">
      <c r="A14172" s="5">
        <f>14164</f>
      </c>
      <c r="B14172" s="5" t="s">
        <v>13443</v>
      </c>
      <c r="C14172" s="5" t="s">
        <v>11</v>
      </c>
      <c r="D14172" s="5" t="s">
        <v>12</v>
      </c>
      <c r="E14172" s="5" t="s">
        <v>975</v>
      </c>
    </row>
    <row r="14173" spans="1:5" x14ac:dyDescent="0.25">
      <c r="A14173" s="5">
        <f>14165</f>
      </c>
      <c r="B14173" s="5" t="s">
        <v>13444</v>
      </c>
      <c r="C14173" s="5" t="s">
        <v>11</v>
      </c>
      <c r="D14173" s="5" t="s">
        <v>12</v>
      </c>
      <c r="E14173" s="5" t="s">
        <v>975</v>
      </c>
    </row>
    <row r="14174" spans="1:5" x14ac:dyDescent="0.25">
      <c r="A14174" s="5">
        <f>14166</f>
      </c>
      <c r="B14174" s="5" t="s">
        <v>13445</v>
      </c>
      <c r="C14174" s="5" t="s">
        <v>11</v>
      </c>
      <c r="D14174" s="5" t="s">
        <v>12</v>
      </c>
      <c r="E14174" s="5" t="s">
        <v>975</v>
      </c>
    </row>
    <row r="14175" spans="1:5" x14ac:dyDescent="0.25">
      <c r="A14175" s="5">
        <f>14167</f>
      </c>
      <c r="B14175" s="5" t="s">
        <v>13446</v>
      </c>
      <c r="C14175" s="5" t="s">
        <v>11</v>
      </c>
      <c r="D14175" s="5" t="s">
        <v>12</v>
      </c>
      <c r="E14175" s="5" t="s">
        <v>975</v>
      </c>
    </row>
    <row r="14176" spans="1:5" x14ac:dyDescent="0.25">
      <c r="A14176" s="5">
        <f>14168</f>
      </c>
      <c r="B14176" s="5" t="s">
        <v>13447</v>
      </c>
      <c r="C14176" s="5" t="s">
        <v>11</v>
      </c>
      <c r="D14176" s="5" t="s">
        <v>12</v>
      </c>
      <c r="E14176" s="5" t="s">
        <v>975</v>
      </c>
    </row>
    <row r="14177" spans="1:5" x14ac:dyDescent="0.25">
      <c r="A14177" s="5">
        <f>14169</f>
      </c>
      <c r="B14177" s="5" t="s">
        <v>13448</v>
      </c>
      <c r="C14177" s="5" t="s">
        <v>11</v>
      </c>
      <c r="D14177" s="5" t="s">
        <v>12</v>
      </c>
      <c r="E14177" s="5" t="s">
        <v>975</v>
      </c>
    </row>
    <row r="14178" spans="1:5" x14ac:dyDescent="0.25">
      <c r="A14178" s="5">
        <f>14170</f>
      </c>
      <c r="B14178" s="5" t="s">
        <v>13449</v>
      </c>
      <c r="C14178" s="5" t="s">
        <v>11</v>
      </c>
      <c r="D14178" s="5" t="s">
        <v>12</v>
      </c>
      <c r="E14178" s="5" t="s">
        <v>975</v>
      </c>
    </row>
    <row r="14179" spans="1:5" x14ac:dyDescent="0.25">
      <c r="A14179" s="5">
        <f>14171</f>
      </c>
      <c r="B14179" s="5" t="s">
        <v>13450</v>
      </c>
      <c r="C14179" s="5" t="s">
        <v>11</v>
      </c>
      <c r="D14179" s="5" t="s">
        <v>12</v>
      </c>
      <c r="E14179" s="5" t="s">
        <v>975</v>
      </c>
    </row>
    <row r="14180" spans="1:5" x14ac:dyDescent="0.25">
      <c r="A14180" s="5">
        <f>14172</f>
      </c>
      <c r="B14180" s="5" t="s">
        <v>13451</v>
      </c>
      <c r="C14180" s="5" t="s">
        <v>11</v>
      </c>
      <c r="D14180" s="5" t="s">
        <v>12</v>
      </c>
      <c r="E14180" s="5" t="s">
        <v>975</v>
      </c>
    </row>
    <row r="14181" spans="1:5" x14ac:dyDescent="0.25">
      <c r="A14181" s="5">
        <f>14173</f>
      </c>
      <c r="B14181" s="5" t="s">
        <v>13452</v>
      </c>
      <c r="C14181" s="5" t="s">
        <v>11</v>
      </c>
      <c r="D14181" s="5" t="s">
        <v>12</v>
      </c>
      <c r="E14181" s="5" t="s">
        <v>975</v>
      </c>
    </row>
    <row r="14182" spans="1:5" x14ac:dyDescent="0.25">
      <c r="A14182" s="5">
        <f>14174</f>
      </c>
      <c r="B14182" s="5" t="s">
        <v>13453</v>
      </c>
      <c r="C14182" s="5" t="s">
        <v>11</v>
      </c>
      <c r="D14182" s="5" t="s">
        <v>12</v>
      </c>
      <c r="E14182" s="5" t="s">
        <v>975</v>
      </c>
    </row>
    <row r="14183" spans="1:5" x14ac:dyDescent="0.25">
      <c r="A14183" s="5">
        <f>14175</f>
      </c>
      <c r="B14183" s="5" t="s">
        <v>13454</v>
      </c>
      <c r="C14183" s="5" t="s">
        <v>11</v>
      </c>
      <c r="D14183" s="5" t="s">
        <v>12</v>
      </c>
      <c r="E14183" s="5" t="s">
        <v>975</v>
      </c>
    </row>
    <row r="14184" spans="1:5" x14ac:dyDescent="0.25">
      <c r="A14184" s="5">
        <f>14176</f>
      </c>
      <c r="B14184" s="5" t="s">
        <v>13455</v>
      </c>
      <c r="C14184" s="5" t="s">
        <v>11</v>
      </c>
      <c r="D14184" s="5" t="s">
        <v>12</v>
      </c>
      <c r="E14184" s="5" t="s">
        <v>975</v>
      </c>
    </row>
    <row r="14185" spans="1:5" x14ac:dyDescent="0.25">
      <c r="A14185" s="5">
        <f>14177</f>
      </c>
      <c r="B14185" s="5" t="s">
        <v>13456</v>
      </c>
      <c r="C14185" s="5" t="s">
        <v>11</v>
      </c>
      <c r="D14185" s="5" t="s">
        <v>12</v>
      </c>
      <c r="E14185" s="5" t="s">
        <v>975</v>
      </c>
    </row>
    <row r="14186" spans="1:5" x14ac:dyDescent="0.25">
      <c r="A14186" s="5">
        <f>14178</f>
      </c>
      <c r="B14186" s="5" t="s">
        <v>13457</v>
      </c>
      <c r="C14186" s="5" t="s">
        <v>11</v>
      </c>
      <c r="D14186" s="5" t="s">
        <v>12</v>
      </c>
      <c r="E14186" s="5" t="s">
        <v>975</v>
      </c>
    </row>
    <row r="14187" spans="1:5" x14ac:dyDescent="0.25">
      <c r="A14187" s="5">
        <f>14179</f>
      </c>
      <c r="B14187" s="5" t="s">
        <v>13458</v>
      </c>
      <c r="C14187" s="5" t="s">
        <v>11</v>
      </c>
      <c r="D14187" s="5" t="s">
        <v>12</v>
      </c>
      <c r="E14187" s="5" t="s">
        <v>975</v>
      </c>
    </row>
    <row r="14188" spans="1:5" x14ac:dyDescent="0.25">
      <c r="A14188" s="5">
        <f>14180</f>
      </c>
      <c r="B14188" s="5" t="s">
        <v>13459</v>
      </c>
      <c r="C14188" s="5" t="s">
        <v>11</v>
      </c>
      <c r="D14188" s="5" t="s">
        <v>12</v>
      </c>
      <c r="E14188" s="5" t="s">
        <v>975</v>
      </c>
    </row>
    <row r="14189" spans="1:5" x14ac:dyDescent="0.25">
      <c r="A14189" s="5">
        <f>14181</f>
      </c>
      <c r="B14189" s="5" t="s">
        <v>13460</v>
      </c>
      <c r="C14189" s="5" t="s">
        <v>11</v>
      </c>
      <c r="D14189" s="5" t="s">
        <v>12</v>
      </c>
      <c r="E14189" s="5" t="s">
        <v>975</v>
      </c>
    </row>
    <row r="14190" spans="1:5" x14ac:dyDescent="0.25">
      <c r="A14190" s="5">
        <f>14182</f>
      </c>
      <c r="B14190" s="5" t="s">
        <v>13461</v>
      </c>
      <c r="C14190" s="5" t="s">
        <v>11</v>
      </c>
      <c r="D14190" s="5" t="s">
        <v>12</v>
      </c>
      <c r="E14190" s="5" t="s">
        <v>975</v>
      </c>
    </row>
    <row r="14191" spans="1:5" x14ac:dyDescent="0.25">
      <c r="A14191" s="5">
        <f>14183</f>
      </c>
      <c r="B14191" s="5" t="s">
        <v>13462</v>
      </c>
      <c r="C14191" s="5" t="s">
        <v>11</v>
      </c>
      <c r="D14191" s="5" t="s">
        <v>12</v>
      </c>
      <c r="E14191" s="5" t="s">
        <v>975</v>
      </c>
    </row>
    <row r="14192" spans="1:5" x14ac:dyDescent="0.25">
      <c r="A14192" s="5">
        <f>14184</f>
      </c>
      <c r="B14192" s="5" t="s">
        <v>13463</v>
      </c>
      <c r="C14192" s="5" t="s">
        <v>11</v>
      </c>
      <c r="D14192" s="5" t="s">
        <v>12</v>
      </c>
      <c r="E14192" s="5" t="s">
        <v>975</v>
      </c>
    </row>
    <row r="14193" spans="1:5" x14ac:dyDescent="0.25">
      <c r="A14193" s="5">
        <f>14185</f>
      </c>
      <c r="B14193" s="5" t="s">
        <v>13464</v>
      </c>
      <c r="C14193" s="5" t="s">
        <v>11</v>
      </c>
      <c r="D14193" s="5" t="s">
        <v>12</v>
      </c>
      <c r="E14193" s="5" t="s">
        <v>4048</v>
      </c>
    </row>
    <row r="14194" spans="1:5" x14ac:dyDescent="0.25">
      <c r="A14194" s="5">
        <f>14186</f>
      </c>
      <c r="B14194" s="5" t="s">
        <v>13465</v>
      </c>
      <c r="C14194" s="5" t="s">
        <v>11</v>
      </c>
      <c r="D14194" s="5" t="s">
        <v>12</v>
      </c>
      <c r="E14194" s="5" t="s">
        <v>4048</v>
      </c>
    </row>
    <row r="14195" spans="1:5" x14ac:dyDescent="0.25">
      <c r="A14195" s="5">
        <f>14187</f>
      </c>
      <c r="B14195" s="5" t="s">
        <v>13466</v>
      </c>
      <c r="C14195" s="5" t="s">
        <v>11</v>
      </c>
      <c r="D14195" s="5" t="s">
        <v>12</v>
      </c>
      <c r="E14195" s="5" t="s">
        <v>4048</v>
      </c>
    </row>
    <row r="14196" spans="1:5" x14ac:dyDescent="0.25">
      <c r="A14196" s="5">
        <f>14188</f>
      </c>
      <c r="B14196" s="5" t="s">
        <v>13467</v>
      </c>
      <c r="C14196" s="5" t="s">
        <v>11</v>
      </c>
      <c r="D14196" s="5" t="s">
        <v>12</v>
      </c>
      <c r="E14196" s="5" t="s">
        <v>4048</v>
      </c>
    </row>
    <row r="14197" spans="1:5" x14ac:dyDescent="0.25">
      <c r="A14197" s="5">
        <f>14189</f>
      </c>
      <c r="B14197" s="5" t="s">
        <v>13468</v>
      </c>
      <c r="C14197" s="5" t="s">
        <v>11</v>
      </c>
      <c r="D14197" s="5" t="s">
        <v>12</v>
      </c>
      <c r="E14197" s="5" t="s">
        <v>4048</v>
      </c>
    </row>
    <row r="14198" spans="1:5" x14ac:dyDescent="0.25">
      <c r="A14198" s="5">
        <f>14190</f>
      </c>
      <c r="B14198" s="5" t="s">
        <v>13469</v>
      </c>
      <c r="C14198" s="5" t="s">
        <v>11</v>
      </c>
      <c r="D14198" s="5" t="s">
        <v>12</v>
      </c>
      <c r="E14198" s="5" t="s">
        <v>4048</v>
      </c>
    </row>
    <row r="14199" spans="1:5" x14ac:dyDescent="0.25">
      <c r="A14199" s="5">
        <f>14191</f>
      </c>
      <c r="B14199" s="5" t="s">
        <v>13470</v>
      </c>
      <c r="C14199" s="5" t="s">
        <v>11</v>
      </c>
      <c r="D14199" s="5" t="s">
        <v>12</v>
      </c>
      <c r="E14199" s="5" t="s">
        <v>4048</v>
      </c>
    </row>
    <row r="14200" spans="1:5" x14ac:dyDescent="0.25">
      <c r="A14200" s="5">
        <f>14192</f>
      </c>
      <c r="B14200" s="5" t="s">
        <v>13471</v>
      </c>
      <c r="C14200" s="5" t="s">
        <v>11</v>
      </c>
      <c r="D14200" s="5" t="s">
        <v>12</v>
      </c>
      <c r="E14200" s="5" t="s">
        <v>4048</v>
      </c>
    </row>
    <row r="14201" spans="1:5" x14ac:dyDescent="0.25">
      <c r="A14201" s="5">
        <f>14193</f>
      </c>
      <c r="B14201" s="5" t="s">
        <v>13472</v>
      </c>
      <c r="C14201" s="5" t="s">
        <v>11</v>
      </c>
      <c r="D14201" s="5" t="s">
        <v>12</v>
      </c>
      <c r="E14201" s="5" t="s">
        <v>4048</v>
      </c>
    </row>
    <row r="14202" spans="1:5" x14ac:dyDescent="0.25">
      <c r="A14202" s="5">
        <f>14194</f>
      </c>
      <c r="B14202" s="5" t="s">
        <v>13473</v>
      </c>
      <c r="C14202" s="5" t="s">
        <v>11</v>
      </c>
      <c r="D14202" s="5" t="s">
        <v>12</v>
      </c>
      <c r="E14202" s="5" t="s">
        <v>4048</v>
      </c>
    </row>
    <row r="14203" spans="1:5" x14ac:dyDescent="0.25">
      <c r="A14203" s="5">
        <f>14195</f>
      </c>
      <c r="B14203" s="5" t="s">
        <v>13474</v>
      </c>
      <c r="C14203" s="5" t="s">
        <v>11</v>
      </c>
      <c r="D14203" s="5" t="s">
        <v>12</v>
      </c>
      <c r="E14203" s="5" t="s">
        <v>4048</v>
      </c>
    </row>
    <row r="14204" spans="1:5" x14ac:dyDescent="0.25">
      <c r="A14204" s="5">
        <f>14196</f>
      </c>
      <c r="B14204" s="5" t="s">
        <v>13475</v>
      </c>
      <c r="C14204" s="5" t="s">
        <v>11</v>
      </c>
      <c r="D14204" s="5" t="s">
        <v>12</v>
      </c>
      <c r="E14204" s="5" t="s">
        <v>4048</v>
      </c>
    </row>
    <row r="14205" spans="1:5" x14ac:dyDescent="0.25">
      <c r="A14205" s="5">
        <f>14197</f>
      </c>
      <c r="B14205" s="5" t="s">
        <v>13476</v>
      </c>
      <c r="C14205" s="5" t="s">
        <v>11</v>
      </c>
      <c r="D14205" s="5" t="s">
        <v>12</v>
      </c>
      <c r="E14205" s="5" t="s">
        <v>4048</v>
      </c>
    </row>
    <row r="14206" spans="1:5" x14ac:dyDescent="0.25">
      <c r="A14206" s="5">
        <f>14198</f>
      </c>
      <c r="B14206" s="5" t="s">
        <v>13477</v>
      </c>
      <c r="C14206" s="5" t="s">
        <v>11</v>
      </c>
      <c r="D14206" s="5" t="s">
        <v>12</v>
      </c>
      <c r="E14206" s="5" t="s">
        <v>4048</v>
      </c>
    </row>
    <row r="14207" spans="1:5" x14ac:dyDescent="0.25">
      <c r="A14207" s="5">
        <f>14199</f>
      </c>
      <c r="B14207" s="5" t="s">
        <v>13478</v>
      </c>
      <c r="C14207" s="5" t="s">
        <v>11</v>
      </c>
      <c r="D14207" s="5" t="s">
        <v>12</v>
      </c>
      <c r="E14207" s="5" t="s">
        <v>4048</v>
      </c>
    </row>
    <row r="14208" spans="1:5" x14ac:dyDescent="0.25">
      <c r="A14208" s="5">
        <f>14200</f>
      </c>
      <c r="B14208" s="5" t="s">
        <v>13479</v>
      </c>
      <c r="C14208" s="5" t="s">
        <v>11</v>
      </c>
      <c r="D14208" s="5" t="s">
        <v>12</v>
      </c>
      <c r="E14208" s="5" t="s">
        <v>4048</v>
      </c>
    </row>
    <row r="14209" spans="1:5" x14ac:dyDescent="0.25">
      <c r="A14209" s="5">
        <f>14201</f>
      </c>
      <c r="B14209" s="5" t="s">
        <v>13480</v>
      </c>
      <c r="C14209" s="5" t="s">
        <v>11</v>
      </c>
      <c r="D14209" s="5" t="s">
        <v>12</v>
      </c>
      <c r="E14209" s="5" t="s">
        <v>4048</v>
      </c>
    </row>
    <row r="14210" spans="1:5" x14ac:dyDescent="0.25">
      <c r="A14210" s="5">
        <f>14202</f>
      </c>
      <c r="B14210" s="5" t="s">
        <v>13481</v>
      </c>
      <c r="C14210" s="5" t="s">
        <v>11</v>
      </c>
      <c r="D14210" s="5" t="s">
        <v>12</v>
      </c>
      <c r="E14210" s="5" t="s">
        <v>4048</v>
      </c>
    </row>
    <row r="14211" spans="1:5" x14ac:dyDescent="0.25">
      <c r="A14211" s="5">
        <f>14203</f>
      </c>
      <c r="B14211" s="5" t="s">
        <v>13482</v>
      </c>
      <c r="C14211" s="5" t="s">
        <v>11</v>
      </c>
      <c r="D14211" s="5" t="s">
        <v>12</v>
      </c>
      <c r="E14211" s="5" t="s">
        <v>4048</v>
      </c>
    </row>
    <row r="14212" spans="1:5" x14ac:dyDescent="0.25">
      <c r="A14212" s="5">
        <f>14204</f>
      </c>
      <c r="B14212" s="5" t="s">
        <v>13483</v>
      </c>
      <c r="C14212" s="5" t="s">
        <v>11</v>
      </c>
      <c r="D14212" s="5" t="s">
        <v>12</v>
      </c>
      <c r="E14212" s="5" t="s">
        <v>4048</v>
      </c>
    </row>
    <row r="14213" spans="1:5" x14ac:dyDescent="0.25">
      <c r="A14213" s="5">
        <f>14205</f>
      </c>
      <c r="B14213" s="5" t="s">
        <v>13484</v>
      </c>
      <c r="C14213" s="5" t="s">
        <v>11</v>
      </c>
      <c r="D14213" s="5" t="s">
        <v>12</v>
      </c>
      <c r="E14213" s="5" t="s">
        <v>4048</v>
      </c>
    </row>
    <row r="14214" spans="1:5" x14ac:dyDescent="0.25">
      <c r="A14214" s="5">
        <f>14206</f>
      </c>
      <c r="B14214" s="5" t="s">
        <v>13485</v>
      </c>
      <c r="C14214" s="5" t="s">
        <v>11</v>
      </c>
      <c r="D14214" s="5" t="s">
        <v>12</v>
      </c>
      <c r="E14214" s="5" t="s">
        <v>4048</v>
      </c>
    </row>
    <row r="14215" spans="1:5" x14ac:dyDescent="0.25">
      <c r="A14215" s="5">
        <f>14207</f>
      </c>
      <c r="B14215" s="5" t="s">
        <v>13486</v>
      </c>
      <c r="C14215" s="5" t="s">
        <v>11</v>
      </c>
      <c r="D14215" s="5" t="s">
        <v>12</v>
      </c>
      <c r="E14215" s="5" t="s">
        <v>4048</v>
      </c>
    </row>
    <row r="14216" spans="1:5" x14ac:dyDescent="0.25">
      <c r="A14216" s="5">
        <f>14208</f>
      </c>
      <c r="B14216" s="5" t="s">
        <v>13487</v>
      </c>
      <c r="C14216" s="5" t="s">
        <v>11</v>
      </c>
      <c r="D14216" s="5" t="s">
        <v>12</v>
      </c>
      <c r="E14216" s="5" t="s">
        <v>4048</v>
      </c>
    </row>
    <row r="14217" spans="1:5" x14ac:dyDescent="0.25">
      <c r="A14217" s="5">
        <f>14209</f>
      </c>
      <c r="B14217" s="5" t="s">
        <v>13488</v>
      </c>
      <c r="C14217" s="5" t="s">
        <v>11</v>
      </c>
      <c r="D14217" s="5" t="s">
        <v>12</v>
      </c>
      <c r="E14217" s="5" t="s">
        <v>4048</v>
      </c>
    </row>
    <row r="14218" spans="1:5" x14ac:dyDescent="0.25">
      <c r="A14218" s="5">
        <f>14210</f>
      </c>
      <c r="B14218" s="5" t="s">
        <v>13489</v>
      </c>
      <c r="C14218" s="5" t="s">
        <v>11</v>
      </c>
      <c r="D14218" s="5" t="s">
        <v>12</v>
      </c>
      <c r="E14218" s="5" t="s">
        <v>4048</v>
      </c>
    </row>
    <row r="14219" spans="1:5" x14ac:dyDescent="0.25">
      <c r="A14219" s="5">
        <f>14211</f>
      </c>
      <c r="B14219" s="5" t="s">
        <v>13490</v>
      </c>
      <c r="C14219" s="5" t="s">
        <v>11</v>
      </c>
      <c r="D14219" s="5" t="s">
        <v>12</v>
      </c>
      <c r="E14219" s="5" t="s">
        <v>4048</v>
      </c>
    </row>
    <row r="14220" spans="1:5" x14ac:dyDescent="0.25">
      <c r="A14220" s="5">
        <f>14212</f>
      </c>
      <c r="B14220" s="5" t="s">
        <v>13491</v>
      </c>
      <c r="C14220" s="5" t="s">
        <v>11</v>
      </c>
      <c r="D14220" s="5" t="s">
        <v>12</v>
      </c>
      <c r="E14220" s="5" t="s">
        <v>4048</v>
      </c>
    </row>
    <row r="14221" spans="1:5" x14ac:dyDescent="0.25">
      <c r="A14221" s="5">
        <f>14213</f>
      </c>
      <c r="B14221" s="5" t="s">
        <v>13492</v>
      </c>
      <c r="C14221" s="5" t="s">
        <v>11</v>
      </c>
      <c r="D14221" s="5" t="s">
        <v>12</v>
      </c>
      <c r="E14221" s="5" t="s">
        <v>4048</v>
      </c>
    </row>
    <row r="14222" spans="1:5" x14ac:dyDescent="0.25">
      <c r="A14222" s="5">
        <f>14214</f>
      </c>
      <c r="B14222" s="5" t="s">
        <v>13493</v>
      </c>
      <c r="C14222" s="5" t="s">
        <v>11</v>
      </c>
      <c r="D14222" s="5" t="s">
        <v>12</v>
      </c>
      <c r="E14222" s="5" t="s">
        <v>4048</v>
      </c>
    </row>
    <row r="14223" spans="1:5" x14ac:dyDescent="0.25">
      <c r="A14223" s="5">
        <f>14215</f>
      </c>
      <c r="B14223" s="5" t="s">
        <v>13494</v>
      </c>
      <c r="C14223" s="5" t="s">
        <v>11</v>
      </c>
      <c r="D14223" s="5" t="s">
        <v>12</v>
      </c>
      <c r="E14223" s="5" t="s">
        <v>4048</v>
      </c>
    </row>
    <row r="14224" spans="1:5" x14ac:dyDescent="0.25">
      <c r="A14224" s="5">
        <f>14216</f>
      </c>
      <c r="B14224" s="5" t="s">
        <v>13495</v>
      </c>
      <c r="C14224" s="5" t="s">
        <v>11</v>
      </c>
      <c r="D14224" s="5" t="s">
        <v>12</v>
      </c>
      <c r="E14224" s="5" t="s">
        <v>4048</v>
      </c>
    </row>
    <row r="14225" spans="1:5" x14ac:dyDescent="0.25">
      <c r="A14225" s="5">
        <f>14217</f>
      </c>
      <c r="B14225" s="5" t="s">
        <v>13496</v>
      </c>
      <c r="C14225" s="5" t="s">
        <v>11</v>
      </c>
      <c r="D14225" s="5" t="s">
        <v>12</v>
      </c>
      <c r="E14225" s="5" t="s">
        <v>4048</v>
      </c>
    </row>
    <row r="14226" spans="1:5" x14ac:dyDescent="0.25">
      <c r="A14226" s="5">
        <f>14218</f>
      </c>
      <c r="B14226" s="5" t="s">
        <v>13497</v>
      </c>
      <c r="C14226" s="5" t="s">
        <v>11</v>
      </c>
      <c r="D14226" s="5" t="s">
        <v>12</v>
      </c>
      <c r="E14226" s="5" t="s">
        <v>4048</v>
      </c>
    </row>
    <row r="14227" spans="1:5" x14ac:dyDescent="0.25">
      <c r="A14227" s="5">
        <f>14219</f>
      </c>
      <c r="B14227" s="5" t="s">
        <v>13498</v>
      </c>
      <c r="C14227" s="5" t="s">
        <v>11</v>
      </c>
      <c r="D14227" s="5" t="s">
        <v>12</v>
      </c>
      <c r="E14227" s="5" t="s">
        <v>4048</v>
      </c>
    </row>
    <row r="14228" spans="1:5" x14ac:dyDescent="0.25">
      <c r="A14228" s="5">
        <f>14220</f>
      </c>
      <c r="B14228" s="5" t="s">
        <v>13499</v>
      </c>
      <c r="C14228" s="5" t="s">
        <v>11</v>
      </c>
      <c r="D14228" s="5" t="s">
        <v>12</v>
      </c>
      <c r="E14228" s="5" t="s">
        <v>4048</v>
      </c>
    </row>
    <row r="14229" spans="1:5" x14ac:dyDescent="0.25">
      <c r="A14229" s="5">
        <f>14221</f>
      </c>
      <c r="B14229" s="5" t="s">
        <v>13500</v>
      </c>
      <c r="C14229" s="5" t="s">
        <v>11</v>
      </c>
      <c r="D14229" s="5" t="s">
        <v>12</v>
      </c>
      <c r="E14229" s="5" t="s">
        <v>4048</v>
      </c>
    </row>
    <row r="14230" spans="1:5" x14ac:dyDescent="0.25">
      <c r="A14230" s="5">
        <f>14222</f>
      </c>
      <c r="B14230" s="5" t="s">
        <v>13501</v>
      </c>
      <c r="C14230" s="5" t="s">
        <v>11</v>
      </c>
      <c r="D14230" s="5" t="s">
        <v>12</v>
      </c>
      <c r="E14230" s="5" t="s">
        <v>4048</v>
      </c>
    </row>
    <row r="14231" spans="1:5" x14ac:dyDescent="0.25">
      <c r="A14231" s="5">
        <f>14223</f>
      </c>
      <c r="B14231" s="5" t="s">
        <v>13502</v>
      </c>
      <c r="C14231" s="5" t="s">
        <v>11</v>
      </c>
      <c r="D14231" s="5" t="s">
        <v>12</v>
      </c>
      <c r="E14231" s="5" t="s">
        <v>4048</v>
      </c>
    </row>
    <row r="14232" spans="1:5" x14ac:dyDescent="0.25">
      <c r="A14232" s="5">
        <f>14224</f>
      </c>
      <c r="B14232" s="5" t="s">
        <v>13503</v>
      </c>
      <c r="C14232" s="5" t="s">
        <v>11</v>
      </c>
      <c r="D14232" s="5" t="s">
        <v>12</v>
      </c>
      <c r="E14232" s="5" t="s">
        <v>4048</v>
      </c>
    </row>
    <row r="14233" spans="1:5" x14ac:dyDescent="0.25">
      <c r="A14233" s="5">
        <f>14225</f>
      </c>
      <c r="B14233" s="5" t="s">
        <v>13504</v>
      </c>
      <c r="C14233" s="5" t="s">
        <v>11</v>
      </c>
      <c r="D14233" s="5" t="s">
        <v>12</v>
      </c>
      <c r="E14233" s="5" t="s">
        <v>4048</v>
      </c>
    </row>
    <row r="14234" spans="1:5" x14ac:dyDescent="0.25">
      <c r="A14234" s="5">
        <f>14226</f>
      </c>
      <c r="B14234" s="5" t="s">
        <v>13505</v>
      </c>
      <c r="C14234" s="5" t="s">
        <v>11</v>
      </c>
      <c r="D14234" s="5" t="s">
        <v>12</v>
      </c>
      <c r="E14234" s="5" t="s">
        <v>4048</v>
      </c>
    </row>
    <row r="14235" spans="1:5" x14ac:dyDescent="0.25">
      <c r="A14235" s="5">
        <f>14227</f>
      </c>
      <c r="B14235" s="5" t="s">
        <v>13506</v>
      </c>
      <c r="C14235" s="5" t="s">
        <v>11</v>
      </c>
      <c r="D14235" s="5" t="s">
        <v>12</v>
      </c>
      <c r="E14235" s="5" t="s">
        <v>4048</v>
      </c>
    </row>
    <row r="14236" spans="1:5" x14ac:dyDescent="0.25">
      <c r="A14236" s="5">
        <f>14228</f>
      </c>
      <c r="B14236" s="5" t="s">
        <v>13507</v>
      </c>
      <c r="C14236" s="5" t="s">
        <v>11</v>
      </c>
      <c r="D14236" s="5" t="s">
        <v>12</v>
      </c>
      <c r="E14236" s="5" t="s">
        <v>4048</v>
      </c>
    </row>
    <row r="14237" spans="1:5" x14ac:dyDescent="0.25">
      <c r="A14237" s="5">
        <f>14229</f>
      </c>
      <c r="B14237" s="5" t="s">
        <v>13508</v>
      </c>
      <c r="C14237" s="5" t="s">
        <v>11</v>
      </c>
      <c r="D14237" s="5" t="s">
        <v>12</v>
      </c>
      <c r="E14237" s="5" t="s">
        <v>4048</v>
      </c>
    </row>
    <row r="14238" spans="1:5" x14ac:dyDescent="0.25">
      <c r="A14238" s="5">
        <f>14230</f>
      </c>
      <c r="B14238" s="5" t="s">
        <v>13509</v>
      </c>
      <c r="C14238" s="5" t="s">
        <v>11</v>
      </c>
      <c r="D14238" s="5" t="s">
        <v>12</v>
      </c>
      <c r="E14238" s="5" t="s">
        <v>4048</v>
      </c>
    </row>
    <row r="14239" spans="1:5" x14ac:dyDescent="0.25">
      <c r="A14239" s="5">
        <f>14231</f>
      </c>
      <c r="B14239" s="5" t="s">
        <v>13510</v>
      </c>
      <c r="C14239" s="5" t="s">
        <v>11</v>
      </c>
      <c r="D14239" s="5" t="s">
        <v>12</v>
      </c>
      <c r="E14239" s="5" t="s">
        <v>4048</v>
      </c>
    </row>
    <row r="14240" spans="1:5" x14ac:dyDescent="0.25">
      <c r="A14240" s="5">
        <f>14232</f>
      </c>
      <c r="B14240" s="5" t="s">
        <v>13511</v>
      </c>
      <c r="C14240" s="5" t="s">
        <v>11</v>
      </c>
      <c r="D14240" s="5" t="s">
        <v>12</v>
      </c>
      <c r="E14240" s="5" t="s">
        <v>4048</v>
      </c>
    </row>
    <row r="14241" spans="1:5" x14ac:dyDescent="0.25">
      <c r="A14241" s="5">
        <f>14233</f>
      </c>
      <c r="B14241" s="5" t="s">
        <v>13512</v>
      </c>
      <c r="C14241" s="5" t="s">
        <v>11</v>
      </c>
      <c r="D14241" s="5" t="s">
        <v>12</v>
      </c>
      <c r="E14241" s="5" t="s">
        <v>4048</v>
      </c>
    </row>
    <row r="14242" spans="1:5" x14ac:dyDescent="0.25">
      <c r="A14242" s="5">
        <f>14234</f>
      </c>
      <c r="B14242" s="5" t="s">
        <v>13513</v>
      </c>
      <c r="C14242" s="5" t="s">
        <v>11</v>
      </c>
      <c r="D14242" s="5" t="s">
        <v>12</v>
      </c>
      <c r="E14242" s="5" t="s">
        <v>4048</v>
      </c>
    </row>
    <row r="14243" spans="1:5" x14ac:dyDescent="0.25">
      <c r="A14243" s="5">
        <f>14235</f>
      </c>
      <c r="B14243" s="5" t="s">
        <v>13514</v>
      </c>
      <c r="C14243" s="5" t="s">
        <v>11</v>
      </c>
      <c r="D14243" s="5" t="s">
        <v>12</v>
      </c>
      <c r="E14243" s="5" t="s">
        <v>4048</v>
      </c>
    </row>
    <row r="14244" spans="1:5" x14ac:dyDescent="0.25">
      <c r="A14244" s="5">
        <f>14236</f>
      </c>
      <c r="B14244" s="5" t="s">
        <v>13515</v>
      </c>
      <c r="C14244" s="5" t="s">
        <v>11</v>
      </c>
      <c r="D14244" s="5" t="s">
        <v>12</v>
      </c>
      <c r="E14244" s="5" t="s">
        <v>4048</v>
      </c>
    </row>
    <row r="14245" spans="1:5" x14ac:dyDescent="0.25">
      <c r="A14245" s="5">
        <f>14237</f>
      </c>
      <c r="B14245" s="5" t="s">
        <v>13516</v>
      </c>
      <c r="C14245" s="5" t="s">
        <v>11</v>
      </c>
      <c r="D14245" s="5" t="s">
        <v>12</v>
      </c>
      <c r="E14245" s="5" t="s">
        <v>4048</v>
      </c>
    </row>
    <row r="14246" spans="1:5" x14ac:dyDescent="0.25">
      <c r="A14246" s="5">
        <f>14238</f>
      </c>
      <c r="B14246" s="5" t="s">
        <v>13517</v>
      </c>
      <c r="C14246" s="5" t="s">
        <v>11</v>
      </c>
      <c r="D14246" s="5" t="s">
        <v>12</v>
      </c>
      <c r="E14246" s="5" t="s">
        <v>4048</v>
      </c>
    </row>
    <row r="14247" spans="1:5" x14ac:dyDescent="0.25">
      <c r="A14247" s="5">
        <f>14239</f>
      </c>
      <c r="B14247" s="5" t="s">
        <v>13518</v>
      </c>
      <c r="C14247" s="5" t="s">
        <v>11</v>
      </c>
      <c r="D14247" s="5" t="s">
        <v>12</v>
      </c>
      <c r="E14247" s="5" t="s">
        <v>4048</v>
      </c>
    </row>
    <row r="14248" spans="1:5" x14ac:dyDescent="0.25">
      <c r="A14248" s="5">
        <f>14240</f>
      </c>
      <c r="B14248" s="5" t="s">
        <v>13519</v>
      </c>
      <c r="C14248" s="5" t="s">
        <v>11</v>
      </c>
      <c r="D14248" s="5" t="s">
        <v>12</v>
      </c>
      <c r="E14248" s="5" t="s">
        <v>4048</v>
      </c>
    </row>
    <row r="14249" spans="1:5" x14ac:dyDescent="0.25">
      <c r="A14249" s="5">
        <f>14241</f>
      </c>
      <c r="B14249" s="5" t="s">
        <v>13520</v>
      </c>
      <c r="C14249" s="5" t="s">
        <v>11</v>
      </c>
      <c r="D14249" s="5" t="s">
        <v>12</v>
      </c>
      <c r="E14249" s="5" t="s">
        <v>4048</v>
      </c>
    </row>
    <row r="14250" spans="1:5" x14ac:dyDescent="0.25">
      <c r="A14250" s="5">
        <f>14242</f>
      </c>
      <c r="B14250" s="5" t="s">
        <v>13521</v>
      </c>
      <c r="C14250" s="5" t="s">
        <v>11</v>
      </c>
      <c r="D14250" s="5" t="s">
        <v>12</v>
      </c>
      <c r="E14250" s="5" t="s">
        <v>4048</v>
      </c>
    </row>
    <row r="14251" spans="1:5" x14ac:dyDescent="0.25">
      <c r="A14251" s="5">
        <f>14243</f>
      </c>
      <c r="B14251" s="5" t="s">
        <v>13522</v>
      </c>
      <c r="C14251" s="5" t="s">
        <v>11</v>
      </c>
      <c r="D14251" s="5" t="s">
        <v>12</v>
      </c>
      <c r="E14251" s="5" t="s">
        <v>4048</v>
      </c>
    </row>
    <row r="14252" spans="1:5" x14ac:dyDescent="0.25">
      <c r="A14252" s="5">
        <f>14244</f>
      </c>
      <c r="B14252" s="5" t="s">
        <v>13523</v>
      </c>
      <c r="C14252" s="5" t="s">
        <v>11</v>
      </c>
      <c r="D14252" s="5" t="s">
        <v>12</v>
      </c>
      <c r="E14252" s="5" t="s">
        <v>4048</v>
      </c>
    </row>
    <row r="14253" spans="1:5" x14ac:dyDescent="0.25">
      <c r="A14253" s="5">
        <f>14245</f>
      </c>
      <c r="B14253" s="5" t="s">
        <v>13524</v>
      </c>
      <c r="C14253" s="5" t="s">
        <v>11</v>
      </c>
      <c r="D14253" s="5" t="s">
        <v>12</v>
      </c>
      <c r="E14253" s="5" t="s">
        <v>4048</v>
      </c>
    </row>
    <row r="14254" spans="1:5" x14ac:dyDescent="0.25">
      <c r="A14254" s="5">
        <f>14246</f>
      </c>
      <c r="B14254" s="5" t="s">
        <v>13525</v>
      </c>
      <c r="C14254" s="5" t="s">
        <v>11</v>
      </c>
      <c r="D14254" s="5" t="s">
        <v>12</v>
      </c>
      <c r="E14254" s="5" t="s">
        <v>4048</v>
      </c>
    </row>
    <row r="14255" spans="1:5" x14ac:dyDescent="0.25">
      <c r="A14255" s="5">
        <f>14247</f>
      </c>
      <c r="B14255" s="5" t="s">
        <v>13526</v>
      </c>
      <c r="C14255" s="5" t="s">
        <v>11</v>
      </c>
      <c r="D14255" s="5" t="s">
        <v>12</v>
      </c>
      <c r="E14255" s="5" t="s">
        <v>4048</v>
      </c>
    </row>
    <row r="14256" spans="1:5" x14ac:dyDescent="0.25">
      <c r="A14256" s="5">
        <f>14248</f>
      </c>
      <c r="B14256" s="5" t="s">
        <v>13527</v>
      </c>
      <c r="C14256" s="5" t="s">
        <v>11</v>
      </c>
      <c r="D14256" s="5" t="s">
        <v>12</v>
      </c>
      <c r="E14256" s="5" t="s">
        <v>4048</v>
      </c>
    </row>
    <row r="14257" spans="1:5" x14ac:dyDescent="0.25">
      <c r="A14257" s="5">
        <f>14249</f>
      </c>
      <c r="B14257" s="5" t="s">
        <v>13528</v>
      </c>
      <c r="C14257" s="5" t="s">
        <v>11</v>
      </c>
      <c r="D14257" s="5" t="s">
        <v>12</v>
      </c>
      <c r="E14257" s="5" t="s">
        <v>4048</v>
      </c>
    </row>
    <row r="14258" spans="1:5" x14ac:dyDescent="0.25">
      <c r="A14258" s="5">
        <f>14250</f>
      </c>
      <c r="B14258" s="5" t="s">
        <v>13529</v>
      </c>
      <c r="C14258" s="5" t="s">
        <v>11</v>
      </c>
      <c r="D14258" s="5" t="s">
        <v>12</v>
      </c>
      <c r="E14258" s="5" t="s">
        <v>4048</v>
      </c>
    </row>
    <row r="14259" spans="1:5" x14ac:dyDescent="0.25">
      <c r="A14259" s="5">
        <f>14251</f>
      </c>
      <c r="B14259" s="5" t="s">
        <v>13530</v>
      </c>
      <c r="C14259" s="5" t="s">
        <v>11</v>
      </c>
      <c r="D14259" s="5" t="s">
        <v>12</v>
      </c>
      <c r="E14259" s="5" t="s">
        <v>4048</v>
      </c>
    </row>
    <row r="14260" spans="1:5" x14ac:dyDescent="0.25">
      <c r="A14260" s="5">
        <f>14252</f>
      </c>
      <c r="B14260" s="5" t="s">
        <v>13531</v>
      </c>
      <c r="C14260" s="5" t="s">
        <v>11</v>
      </c>
      <c r="D14260" s="5" t="s">
        <v>12</v>
      </c>
      <c r="E14260" s="5" t="s">
        <v>4048</v>
      </c>
    </row>
    <row r="14261" spans="1:5" x14ac:dyDescent="0.25">
      <c r="A14261" s="5">
        <f>14253</f>
      </c>
      <c r="B14261" s="5" t="s">
        <v>13532</v>
      </c>
      <c r="C14261" s="5" t="s">
        <v>11</v>
      </c>
      <c r="D14261" s="5" t="s">
        <v>12</v>
      </c>
      <c r="E14261" s="5" t="s">
        <v>4048</v>
      </c>
    </row>
    <row r="14262" spans="1:5" x14ac:dyDescent="0.25">
      <c r="A14262" s="5">
        <f>14254</f>
      </c>
      <c r="B14262" s="5" t="s">
        <v>13533</v>
      </c>
      <c r="C14262" s="5" t="s">
        <v>11</v>
      </c>
      <c r="D14262" s="5" t="s">
        <v>12</v>
      </c>
      <c r="E14262" s="5" t="s">
        <v>4048</v>
      </c>
    </row>
    <row r="14263" spans="1:5" x14ac:dyDescent="0.25">
      <c r="A14263" s="5">
        <f>14255</f>
      </c>
      <c r="B14263" s="5" t="s">
        <v>13534</v>
      </c>
      <c r="C14263" s="5" t="s">
        <v>11</v>
      </c>
      <c r="D14263" s="5" t="s">
        <v>12</v>
      </c>
      <c r="E14263" s="5" t="s">
        <v>4048</v>
      </c>
    </row>
    <row r="14264" spans="1:5" x14ac:dyDescent="0.25">
      <c r="A14264" s="5">
        <f>14256</f>
      </c>
      <c r="B14264" s="5" t="s">
        <v>13535</v>
      </c>
      <c r="C14264" s="5" t="s">
        <v>11</v>
      </c>
      <c r="D14264" s="5" t="s">
        <v>12</v>
      </c>
      <c r="E14264" s="5" t="s">
        <v>4048</v>
      </c>
    </row>
    <row r="14265" spans="1:5" x14ac:dyDescent="0.25">
      <c r="A14265" s="5">
        <f>14257</f>
      </c>
      <c r="B14265" s="5" t="s">
        <v>13536</v>
      </c>
      <c r="C14265" s="5" t="s">
        <v>11</v>
      </c>
      <c r="D14265" s="5" t="s">
        <v>12</v>
      </c>
      <c r="E14265" s="5" t="s">
        <v>4048</v>
      </c>
    </row>
    <row r="14266" spans="1:5" x14ac:dyDescent="0.25">
      <c r="A14266" s="5">
        <f>14258</f>
      </c>
      <c r="B14266" s="5" t="s">
        <v>13537</v>
      </c>
      <c r="C14266" s="5" t="s">
        <v>11</v>
      </c>
      <c r="D14266" s="5" t="s">
        <v>12</v>
      </c>
      <c r="E14266" s="5" t="s">
        <v>4048</v>
      </c>
    </row>
    <row r="14267" spans="1:5" x14ac:dyDescent="0.25">
      <c r="A14267" s="5">
        <f>14259</f>
      </c>
      <c r="B14267" s="5" t="s">
        <v>13538</v>
      </c>
      <c r="C14267" s="5" t="s">
        <v>11</v>
      </c>
      <c r="D14267" s="5" t="s">
        <v>12</v>
      </c>
      <c r="E14267" s="5" t="s">
        <v>4048</v>
      </c>
    </row>
    <row r="14268" spans="1:5" x14ac:dyDescent="0.25">
      <c r="A14268" s="5">
        <f>14260</f>
      </c>
      <c r="B14268" s="5" t="s">
        <v>13539</v>
      </c>
      <c r="C14268" s="5" t="s">
        <v>11</v>
      </c>
      <c r="D14268" s="5" t="s">
        <v>12</v>
      </c>
      <c r="E14268" s="5" t="s">
        <v>4048</v>
      </c>
    </row>
    <row r="14269" spans="1:5" x14ac:dyDescent="0.25">
      <c r="A14269" s="5">
        <f>14261</f>
      </c>
      <c r="B14269" s="5" t="s">
        <v>13540</v>
      </c>
      <c r="C14269" s="5" t="s">
        <v>11</v>
      </c>
      <c r="D14269" s="5" t="s">
        <v>12</v>
      </c>
      <c r="E14269" s="5" t="s">
        <v>4048</v>
      </c>
    </row>
    <row r="14270" spans="1:5" x14ac:dyDescent="0.25">
      <c r="A14270" s="5">
        <f>14262</f>
      </c>
      <c r="B14270" s="5" t="s">
        <v>13541</v>
      </c>
      <c r="C14270" s="5" t="s">
        <v>11</v>
      </c>
      <c r="D14270" s="5" t="s">
        <v>12</v>
      </c>
      <c r="E14270" s="5" t="s">
        <v>4048</v>
      </c>
    </row>
    <row r="14271" spans="1:5" x14ac:dyDescent="0.25">
      <c r="A14271" s="5">
        <f>14263</f>
      </c>
      <c r="B14271" s="5" t="s">
        <v>13542</v>
      </c>
      <c r="C14271" s="5" t="s">
        <v>11</v>
      </c>
      <c r="D14271" s="5" t="s">
        <v>12</v>
      </c>
      <c r="E14271" s="5" t="s">
        <v>4048</v>
      </c>
    </row>
    <row r="14272" spans="1:5" x14ac:dyDescent="0.25">
      <c r="A14272" s="5">
        <f>14264</f>
      </c>
      <c r="B14272" s="5" t="s">
        <v>13543</v>
      </c>
      <c r="C14272" s="5" t="s">
        <v>11</v>
      </c>
      <c r="D14272" s="5" t="s">
        <v>12</v>
      </c>
      <c r="E14272" s="5" t="s">
        <v>4048</v>
      </c>
    </row>
    <row r="14273" spans="1:5" x14ac:dyDescent="0.25">
      <c r="A14273" s="5">
        <f>14265</f>
      </c>
      <c r="B14273" s="5" t="s">
        <v>13544</v>
      </c>
      <c r="C14273" s="5" t="s">
        <v>11</v>
      </c>
      <c r="D14273" s="5" t="s">
        <v>12</v>
      </c>
      <c r="E14273" s="5" t="s">
        <v>4048</v>
      </c>
    </row>
    <row r="14274" spans="1:5" x14ac:dyDescent="0.25">
      <c r="A14274" s="5">
        <f>14266</f>
      </c>
      <c r="B14274" s="5" t="s">
        <v>13545</v>
      </c>
      <c r="C14274" s="5" t="s">
        <v>11</v>
      </c>
      <c r="D14274" s="5" t="s">
        <v>12</v>
      </c>
      <c r="E14274" s="5" t="s">
        <v>4048</v>
      </c>
    </row>
    <row r="14275" spans="1:5" x14ac:dyDescent="0.25">
      <c r="A14275" s="5">
        <f>14267</f>
      </c>
      <c r="B14275" s="5" t="s">
        <v>13546</v>
      </c>
      <c r="C14275" s="5" t="s">
        <v>11</v>
      </c>
      <c r="D14275" s="5" t="s">
        <v>12</v>
      </c>
      <c r="E14275" s="5" t="s">
        <v>4048</v>
      </c>
    </row>
    <row r="14276" spans="1:5" x14ac:dyDescent="0.25">
      <c r="A14276" s="5">
        <f>14268</f>
      </c>
      <c r="B14276" s="5" t="s">
        <v>13547</v>
      </c>
      <c r="C14276" s="5" t="s">
        <v>11</v>
      </c>
      <c r="D14276" s="5" t="s">
        <v>12</v>
      </c>
      <c r="E14276" s="5" t="s">
        <v>4048</v>
      </c>
    </row>
    <row r="14277" spans="1:5" x14ac:dyDescent="0.25">
      <c r="A14277" s="5">
        <f>14269</f>
      </c>
      <c r="B14277" s="5" t="s">
        <v>13548</v>
      </c>
      <c r="C14277" s="5" t="s">
        <v>11</v>
      </c>
      <c r="D14277" s="5" t="s">
        <v>12</v>
      </c>
      <c r="E14277" s="5" t="s">
        <v>3490</v>
      </c>
    </row>
    <row r="14278" spans="1:5" x14ac:dyDescent="0.25">
      <c r="A14278" s="5">
        <f>14270</f>
      </c>
      <c r="B14278" s="5" t="s">
        <v>13549</v>
      </c>
      <c r="C14278" s="5" t="s">
        <v>11</v>
      </c>
      <c r="D14278" s="5" t="s">
        <v>12</v>
      </c>
      <c r="E14278" s="5" t="s">
        <v>3490</v>
      </c>
    </row>
    <row r="14279" spans="1:5" x14ac:dyDescent="0.25">
      <c r="A14279" s="5">
        <f>14271</f>
      </c>
      <c r="B14279" s="5" t="s">
        <v>13550</v>
      </c>
      <c r="C14279" s="5" t="s">
        <v>11</v>
      </c>
      <c r="D14279" s="5" t="s">
        <v>12</v>
      </c>
      <c r="E14279" s="5" t="s">
        <v>3490</v>
      </c>
    </row>
    <row r="14280" spans="1:5" x14ac:dyDescent="0.25">
      <c r="A14280" s="5">
        <f>14272</f>
      </c>
      <c r="B14280" s="5" t="s">
        <v>13551</v>
      </c>
      <c r="C14280" s="5" t="s">
        <v>11</v>
      </c>
      <c r="D14280" s="5" t="s">
        <v>12</v>
      </c>
      <c r="E14280" s="5" t="s">
        <v>3490</v>
      </c>
    </row>
    <row r="14281" spans="1:5" x14ac:dyDescent="0.25">
      <c r="A14281" s="5">
        <f>14273</f>
      </c>
      <c r="B14281" s="5" t="s">
        <v>13552</v>
      </c>
      <c r="C14281" s="5" t="s">
        <v>11</v>
      </c>
      <c r="D14281" s="5" t="s">
        <v>12</v>
      </c>
      <c r="E14281" s="5" t="s">
        <v>3490</v>
      </c>
    </row>
    <row r="14282" spans="1:5" x14ac:dyDescent="0.25">
      <c r="A14282" s="5">
        <f>14274</f>
      </c>
      <c r="B14282" s="5" t="s">
        <v>13553</v>
      </c>
      <c r="C14282" s="5" t="s">
        <v>11</v>
      </c>
      <c r="D14282" s="5" t="s">
        <v>12</v>
      </c>
      <c r="E14282" s="5" t="s">
        <v>3490</v>
      </c>
    </row>
    <row r="14283" spans="1:5" x14ac:dyDescent="0.25">
      <c r="A14283" s="5">
        <f>14275</f>
      </c>
      <c r="B14283" s="5" t="s">
        <v>13554</v>
      </c>
      <c r="C14283" s="5" t="s">
        <v>11</v>
      </c>
      <c r="D14283" s="5" t="s">
        <v>12</v>
      </c>
      <c r="E14283" s="5" t="s">
        <v>3490</v>
      </c>
    </row>
    <row r="14284" spans="1:5" x14ac:dyDescent="0.25">
      <c r="A14284" s="5">
        <f>14276</f>
      </c>
      <c r="B14284" s="5" t="s">
        <v>13555</v>
      </c>
      <c r="C14284" s="5" t="s">
        <v>11</v>
      </c>
      <c r="D14284" s="5" t="s">
        <v>12</v>
      </c>
      <c r="E14284" s="5" t="s">
        <v>3490</v>
      </c>
    </row>
    <row r="14285" spans="1:5" x14ac:dyDescent="0.25">
      <c r="A14285" s="5">
        <f>14277</f>
      </c>
      <c r="B14285" s="5" t="s">
        <v>13556</v>
      </c>
      <c r="C14285" s="5" t="s">
        <v>11</v>
      </c>
      <c r="D14285" s="5" t="s">
        <v>12</v>
      </c>
      <c r="E14285" s="5" t="s">
        <v>3490</v>
      </c>
    </row>
    <row r="14286" spans="1:5" x14ac:dyDescent="0.25">
      <c r="A14286" s="5">
        <f>14278</f>
      </c>
      <c r="B14286" s="5" t="s">
        <v>13557</v>
      </c>
      <c r="C14286" s="5" t="s">
        <v>11</v>
      </c>
      <c r="D14286" s="5" t="s">
        <v>12</v>
      </c>
      <c r="E14286" s="5" t="s">
        <v>3490</v>
      </c>
    </row>
    <row r="14287" spans="1:5" x14ac:dyDescent="0.25">
      <c r="A14287" s="5">
        <f>14279</f>
      </c>
      <c r="B14287" s="5" t="s">
        <v>13558</v>
      </c>
      <c r="C14287" s="5" t="s">
        <v>11</v>
      </c>
      <c r="D14287" s="5" t="s">
        <v>12</v>
      </c>
      <c r="E14287" s="5" t="s">
        <v>3490</v>
      </c>
    </row>
    <row r="14288" spans="1:5" x14ac:dyDescent="0.25">
      <c r="A14288" s="5">
        <f>14280</f>
      </c>
      <c r="B14288" s="5" t="s">
        <v>13559</v>
      </c>
      <c r="C14288" s="5" t="s">
        <v>11</v>
      </c>
      <c r="D14288" s="5" t="s">
        <v>12</v>
      </c>
      <c r="E14288" s="5" t="s">
        <v>3490</v>
      </c>
    </row>
    <row r="14289" spans="1:5" x14ac:dyDescent="0.25">
      <c r="A14289" s="5">
        <f>14281</f>
      </c>
      <c r="B14289" s="5" t="s">
        <v>13560</v>
      </c>
      <c r="C14289" s="5" t="s">
        <v>11</v>
      </c>
      <c r="D14289" s="5" t="s">
        <v>12</v>
      </c>
      <c r="E14289" s="5" t="s">
        <v>3490</v>
      </c>
    </row>
    <row r="14290" spans="1:5" x14ac:dyDescent="0.25">
      <c r="A14290" s="5">
        <f>14282</f>
      </c>
      <c r="B14290" s="5" t="s">
        <v>13561</v>
      </c>
      <c r="C14290" s="5" t="s">
        <v>11</v>
      </c>
      <c r="D14290" s="5" t="s">
        <v>12</v>
      </c>
      <c r="E14290" s="5" t="s">
        <v>3490</v>
      </c>
    </row>
    <row r="14291" spans="1:5" x14ac:dyDescent="0.25">
      <c r="A14291" s="5">
        <f>14283</f>
      </c>
      <c r="B14291" s="5" t="s">
        <v>13562</v>
      </c>
      <c r="C14291" s="5" t="s">
        <v>11</v>
      </c>
      <c r="D14291" s="5" t="s">
        <v>12</v>
      </c>
      <c r="E14291" s="5" t="s">
        <v>3490</v>
      </c>
    </row>
    <row r="14292" spans="1:5" x14ac:dyDescent="0.25">
      <c r="A14292" s="5">
        <f>14284</f>
      </c>
      <c r="B14292" s="5" t="s">
        <v>13563</v>
      </c>
      <c r="C14292" s="5" t="s">
        <v>11</v>
      </c>
      <c r="D14292" s="5" t="s">
        <v>12</v>
      </c>
      <c r="E14292" s="5" t="s">
        <v>3490</v>
      </c>
    </row>
    <row r="14293" spans="1:5" x14ac:dyDescent="0.25">
      <c r="A14293" s="5">
        <f>14285</f>
      </c>
      <c r="B14293" s="5" t="s">
        <v>13564</v>
      </c>
      <c r="C14293" s="5" t="s">
        <v>11</v>
      </c>
      <c r="D14293" s="5" t="s">
        <v>12</v>
      </c>
      <c r="E14293" s="5" t="s">
        <v>3490</v>
      </c>
    </row>
    <row r="14294" spans="1:5" x14ac:dyDescent="0.25">
      <c r="A14294" s="5">
        <f>14286</f>
      </c>
      <c r="B14294" s="5" t="s">
        <v>13565</v>
      </c>
      <c r="C14294" s="5" t="s">
        <v>11</v>
      </c>
      <c r="D14294" s="5" t="s">
        <v>12</v>
      </c>
      <c r="E14294" s="5" t="s">
        <v>3490</v>
      </c>
    </row>
    <row r="14295" spans="1:5" x14ac:dyDescent="0.25">
      <c r="A14295" s="5">
        <f>14287</f>
      </c>
      <c r="B14295" s="5" t="s">
        <v>13566</v>
      </c>
      <c r="C14295" s="5" t="s">
        <v>11</v>
      </c>
      <c r="D14295" s="5" t="s">
        <v>12</v>
      </c>
      <c r="E14295" s="5" t="s">
        <v>3490</v>
      </c>
    </row>
    <row r="14296" spans="1:5" x14ac:dyDescent="0.25">
      <c r="A14296" s="5">
        <f>14288</f>
      </c>
      <c r="B14296" s="5" t="s">
        <v>13567</v>
      </c>
      <c r="C14296" s="5" t="s">
        <v>11</v>
      </c>
      <c r="D14296" s="5" t="s">
        <v>12</v>
      </c>
      <c r="E14296" s="5" t="s">
        <v>3490</v>
      </c>
    </row>
    <row r="14297" spans="1:5" x14ac:dyDescent="0.25">
      <c r="A14297" s="5">
        <f>14289</f>
      </c>
      <c r="B14297" s="5" t="s">
        <v>13568</v>
      </c>
      <c r="C14297" s="5" t="s">
        <v>11</v>
      </c>
      <c r="D14297" s="5" t="s">
        <v>12</v>
      </c>
      <c r="E14297" s="5" t="s">
        <v>3490</v>
      </c>
    </row>
    <row r="14298" spans="1:5" x14ac:dyDescent="0.25">
      <c r="A14298" s="5">
        <f>14290</f>
      </c>
      <c r="B14298" s="5" t="s">
        <v>13569</v>
      </c>
      <c r="C14298" s="5" t="s">
        <v>11</v>
      </c>
      <c r="D14298" s="5" t="s">
        <v>12</v>
      </c>
      <c r="E14298" s="5" t="s">
        <v>3490</v>
      </c>
    </row>
    <row r="14299" spans="1:5" x14ac:dyDescent="0.25">
      <c r="A14299" s="5">
        <f>14291</f>
      </c>
      <c r="B14299" s="5" t="s">
        <v>13570</v>
      </c>
      <c r="C14299" s="5" t="s">
        <v>11</v>
      </c>
      <c r="D14299" s="5" t="s">
        <v>12</v>
      </c>
      <c r="E14299" s="5" t="s">
        <v>3490</v>
      </c>
    </row>
    <row r="14300" spans="1:5" x14ac:dyDescent="0.25">
      <c r="A14300" s="5">
        <f>14292</f>
      </c>
      <c r="B14300" s="5" t="s">
        <v>13571</v>
      </c>
      <c r="C14300" s="5" t="s">
        <v>11</v>
      </c>
      <c r="D14300" s="5" t="s">
        <v>12</v>
      </c>
      <c r="E14300" s="5" t="s">
        <v>3490</v>
      </c>
    </row>
    <row r="14301" spans="1:5" x14ac:dyDescent="0.25">
      <c r="A14301" s="5">
        <f>14293</f>
      </c>
      <c r="B14301" s="5" t="s">
        <v>13572</v>
      </c>
      <c r="C14301" s="5" t="s">
        <v>11</v>
      </c>
      <c r="D14301" s="5" t="s">
        <v>12</v>
      </c>
      <c r="E14301" s="5" t="s">
        <v>3490</v>
      </c>
    </row>
    <row r="14302" spans="1:5" x14ac:dyDescent="0.25">
      <c r="A14302" s="5">
        <f>14294</f>
      </c>
      <c r="B14302" s="5" t="s">
        <v>13573</v>
      </c>
      <c r="C14302" s="5" t="s">
        <v>11</v>
      </c>
      <c r="D14302" s="5" t="s">
        <v>12</v>
      </c>
      <c r="E14302" s="5" t="s">
        <v>3490</v>
      </c>
    </row>
    <row r="14303" spans="1:5" x14ac:dyDescent="0.25">
      <c r="A14303" s="5">
        <f>14295</f>
      </c>
      <c r="B14303" s="5" t="s">
        <v>13574</v>
      </c>
      <c r="C14303" s="5" t="s">
        <v>11</v>
      </c>
      <c r="D14303" s="5" t="s">
        <v>12</v>
      </c>
      <c r="E14303" s="5" t="s">
        <v>3490</v>
      </c>
    </row>
    <row r="14304" spans="1:5" x14ac:dyDescent="0.25">
      <c r="A14304" s="5">
        <f>14296</f>
      </c>
      <c r="B14304" s="5" t="s">
        <v>13575</v>
      </c>
      <c r="C14304" s="5" t="s">
        <v>11</v>
      </c>
      <c r="D14304" s="5" t="s">
        <v>12</v>
      </c>
      <c r="E14304" s="5" t="s">
        <v>3490</v>
      </c>
    </row>
    <row r="14305" spans="1:5" x14ac:dyDescent="0.25">
      <c r="A14305" s="5">
        <f>14297</f>
      </c>
      <c r="B14305" s="5" t="s">
        <v>13576</v>
      </c>
      <c r="C14305" s="5" t="s">
        <v>11</v>
      </c>
      <c r="D14305" s="5" t="s">
        <v>12</v>
      </c>
      <c r="E14305" s="5" t="s">
        <v>3490</v>
      </c>
    </row>
    <row r="14306" spans="1:5" x14ac:dyDescent="0.25">
      <c r="A14306" s="5">
        <f>14298</f>
      </c>
      <c r="B14306" s="5" t="s">
        <v>13577</v>
      </c>
      <c r="C14306" s="5" t="s">
        <v>11</v>
      </c>
      <c r="D14306" s="5" t="s">
        <v>12</v>
      </c>
      <c r="E14306" s="5" t="s">
        <v>3490</v>
      </c>
    </row>
    <row r="14307" spans="1:5" x14ac:dyDescent="0.25">
      <c r="A14307" s="5">
        <f>14299</f>
      </c>
      <c r="B14307" s="5" t="s">
        <v>13578</v>
      </c>
      <c r="C14307" s="5" t="s">
        <v>11</v>
      </c>
      <c r="D14307" s="5" t="s">
        <v>12</v>
      </c>
      <c r="E14307" s="5" t="s">
        <v>3490</v>
      </c>
    </row>
    <row r="14308" spans="1:5" x14ac:dyDescent="0.25">
      <c r="A14308" s="5">
        <f>14300</f>
      </c>
      <c r="B14308" s="5" t="s">
        <v>13579</v>
      </c>
      <c r="C14308" s="5" t="s">
        <v>11</v>
      </c>
      <c r="D14308" s="5" t="s">
        <v>12</v>
      </c>
      <c r="E14308" s="5" t="s">
        <v>3490</v>
      </c>
    </row>
    <row r="14309" spans="1:5" x14ac:dyDescent="0.25">
      <c r="A14309" s="5">
        <f>14301</f>
      </c>
      <c r="B14309" s="5" t="s">
        <v>13580</v>
      </c>
      <c r="C14309" s="5" t="s">
        <v>11</v>
      </c>
      <c r="D14309" s="5" t="s">
        <v>12</v>
      </c>
      <c r="E14309" s="5" t="s">
        <v>3490</v>
      </c>
    </row>
    <row r="14310" spans="1:5" x14ac:dyDescent="0.25">
      <c r="A14310" s="5">
        <f>14302</f>
      </c>
      <c r="B14310" s="5" t="s">
        <v>13581</v>
      </c>
      <c r="C14310" s="5" t="s">
        <v>11</v>
      </c>
      <c r="D14310" s="5" t="s">
        <v>12</v>
      </c>
      <c r="E14310" s="5" t="s">
        <v>3490</v>
      </c>
    </row>
    <row r="14311" spans="1:5" x14ac:dyDescent="0.25">
      <c r="A14311" s="5">
        <f>14303</f>
      </c>
      <c r="B14311" s="5" t="s">
        <v>13582</v>
      </c>
      <c r="C14311" s="5" t="s">
        <v>11</v>
      </c>
      <c r="D14311" s="5" t="s">
        <v>12</v>
      </c>
      <c r="E14311" s="5" t="s">
        <v>3490</v>
      </c>
    </row>
    <row r="14312" spans="1:5" x14ac:dyDescent="0.25">
      <c r="A14312" s="5">
        <f>14304</f>
      </c>
      <c r="B14312" s="5" t="s">
        <v>13583</v>
      </c>
      <c r="C14312" s="5" t="s">
        <v>11</v>
      </c>
      <c r="D14312" s="5" t="s">
        <v>12</v>
      </c>
      <c r="E14312" s="5" t="s">
        <v>3490</v>
      </c>
    </row>
    <row r="14313" spans="1:5" x14ac:dyDescent="0.25">
      <c r="A14313" s="5">
        <f>14305</f>
      </c>
      <c r="B14313" s="5" t="s">
        <v>13584</v>
      </c>
      <c r="C14313" s="5" t="s">
        <v>11</v>
      </c>
      <c r="D14313" s="5" t="s">
        <v>12</v>
      </c>
      <c r="E14313" s="5" t="s">
        <v>3490</v>
      </c>
    </row>
    <row r="14314" spans="1:5" x14ac:dyDescent="0.25">
      <c r="A14314" s="5">
        <f>14306</f>
      </c>
      <c r="B14314" s="5" t="s">
        <v>13585</v>
      </c>
      <c r="C14314" s="5" t="s">
        <v>11</v>
      </c>
      <c r="D14314" s="5" t="s">
        <v>12</v>
      </c>
      <c r="E14314" s="5" t="s">
        <v>3490</v>
      </c>
    </row>
    <row r="14315" spans="1:5" x14ac:dyDescent="0.25">
      <c r="A14315" s="5">
        <f>14307</f>
      </c>
      <c r="B14315" s="5" t="s">
        <v>13586</v>
      </c>
      <c r="C14315" s="5" t="s">
        <v>11</v>
      </c>
      <c r="D14315" s="5" t="s">
        <v>12</v>
      </c>
      <c r="E14315" s="5" t="s">
        <v>3490</v>
      </c>
    </row>
    <row r="14316" spans="1:5" x14ac:dyDescent="0.25">
      <c r="A14316" s="5">
        <f>14308</f>
      </c>
      <c r="B14316" s="5" t="s">
        <v>13587</v>
      </c>
      <c r="C14316" s="5" t="s">
        <v>11</v>
      </c>
      <c r="D14316" s="5" t="s">
        <v>12</v>
      </c>
      <c r="E14316" s="5" t="s">
        <v>3490</v>
      </c>
    </row>
    <row r="14317" spans="1:5" x14ac:dyDescent="0.25">
      <c r="A14317" s="5">
        <f>14309</f>
      </c>
      <c r="B14317" s="5" t="s">
        <v>13588</v>
      </c>
      <c r="C14317" s="5" t="s">
        <v>11</v>
      </c>
      <c r="D14317" s="5" t="s">
        <v>12</v>
      </c>
      <c r="E14317" s="5" t="s">
        <v>3490</v>
      </c>
    </row>
    <row r="14318" spans="1:5" x14ac:dyDescent="0.25">
      <c r="A14318" s="5">
        <f>14310</f>
      </c>
      <c r="B14318" s="5" t="s">
        <v>13589</v>
      </c>
      <c r="C14318" s="5" t="s">
        <v>11</v>
      </c>
      <c r="D14318" s="5" t="s">
        <v>12</v>
      </c>
      <c r="E14318" s="5" t="s">
        <v>3490</v>
      </c>
    </row>
    <row r="14319" spans="1:5" x14ac:dyDescent="0.25">
      <c r="A14319" s="5">
        <f>14311</f>
      </c>
      <c r="B14319" s="5" t="s">
        <v>13590</v>
      </c>
      <c r="C14319" s="5" t="s">
        <v>11</v>
      </c>
      <c r="D14319" s="5" t="s">
        <v>12</v>
      </c>
      <c r="E14319" s="5" t="s">
        <v>3490</v>
      </c>
    </row>
    <row r="14320" spans="1:5" x14ac:dyDescent="0.25">
      <c r="A14320" s="5">
        <f>14312</f>
      </c>
      <c r="B14320" s="5" t="s">
        <v>13591</v>
      </c>
      <c r="C14320" s="5" t="s">
        <v>11</v>
      </c>
      <c r="D14320" s="5" t="s">
        <v>12</v>
      </c>
      <c r="E14320" s="5" t="s">
        <v>3490</v>
      </c>
    </row>
    <row r="14321" spans="1:5" x14ac:dyDescent="0.25">
      <c r="A14321" s="5">
        <f>14313</f>
      </c>
      <c r="B14321" s="5" t="s">
        <v>13592</v>
      </c>
      <c r="C14321" s="5" t="s">
        <v>11</v>
      </c>
      <c r="D14321" s="5" t="s">
        <v>12</v>
      </c>
      <c r="E14321" s="5" t="s">
        <v>3490</v>
      </c>
    </row>
    <row r="14322" spans="1:5" x14ac:dyDescent="0.25">
      <c r="A14322" s="5">
        <f>14314</f>
      </c>
      <c r="B14322" s="5" t="s">
        <v>13593</v>
      </c>
      <c r="C14322" s="5" t="s">
        <v>11</v>
      </c>
      <c r="D14322" s="5" t="s">
        <v>12</v>
      </c>
      <c r="E14322" s="5" t="s">
        <v>3490</v>
      </c>
    </row>
    <row r="14323" spans="1:5" x14ac:dyDescent="0.25">
      <c r="A14323" s="5">
        <f>14315</f>
      </c>
      <c r="B14323" s="5" t="s">
        <v>13594</v>
      </c>
      <c r="C14323" s="5" t="s">
        <v>11</v>
      </c>
      <c r="D14323" s="5" t="s">
        <v>12</v>
      </c>
      <c r="E14323" s="5" t="s">
        <v>3490</v>
      </c>
    </row>
    <row r="14324" spans="1:5" x14ac:dyDescent="0.25">
      <c r="A14324" s="5">
        <f>14316</f>
      </c>
      <c r="B14324" s="5" t="s">
        <v>13595</v>
      </c>
      <c r="C14324" s="5" t="s">
        <v>11</v>
      </c>
      <c r="D14324" s="5" t="s">
        <v>12</v>
      </c>
      <c r="E14324" s="5" t="s">
        <v>3490</v>
      </c>
    </row>
    <row r="14325" spans="1:5" x14ac:dyDescent="0.25">
      <c r="A14325" s="5">
        <f>14317</f>
      </c>
      <c r="B14325" s="5" t="s">
        <v>13596</v>
      </c>
      <c r="C14325" s="5" t="s">
        <v>11</v>
      </c>
      <c r="D14325" s="5" t="s">
        <v>12</v>
      </c>
      <c r="E14325" s="5" t="s">
        <v>3490</v>
      </c>
    </row>
    <row r="14326" spans="1:5" x14ac:dyDescent="0.25">
      <c r="A14326" s="5">
        <f>14318</f>
      </c>
      <c r="B14326" s="5" t="s">
        <v>13597</v>
      </c>
      <c r="C14326" s="5" t="s">
        <v>11</v>
      </c>
      <c r="D14326" s="5" t="s">
        <v>12</v>
      </c>
      <c r="E14326" s="5" t="s">
        <v>3490</v>
      </c>
    </row>
    <row r="14327" spans="1:5" x14ac:dyDescent="0.25">
      <c r="A14327" s="5">
        <f>14319</f>
      </c>
      <c r="B14327" s="5" t="s">
        <v>13598</v>
      </c>
      <c r="C14327" s="5" t="s">
        <v>11</v>
      </c>
      <c r="D14327" s="5" t="s">
        <v>12</v>
      </c>
      <c r="E14327" s="5" t="s">
        <v>3490</v>
      </c>
    </row>
    <row r="14328" spans="1:5" x14ac:dyDescent="0.25">
      <c r="A14328" s="5">
        <f>14320</f>
      </c>
      <c r="B14328" s="5" t="s">
        <v>13599</v>
      </c>
      <c r="C14328" s="5" t="s">
        <v>11</v>
      </c>
      <c r="D14328" s="5" t="s">
        <v>12</v>
      </c>
      <c r="E14328" s="5" t="s">
        <v>3490</v>
      </c>
    </row>
    <row r="14329" spans="1:5" x14ac:dyDescent="0.25">
      <c r="A14329" s="5">
        <f>14321</f>
      </c>
      <c r="B14329" s="5" t="s">
        <v>13600</v>
      </c>
      <c r="C14329" s="5" t="s">
        <v>11</v>
      </c>
      <c r="D14329" s="5" t="s">
        <v>12</v>
      </c>
      <c r="E14329" s="5" t="s">
        <v>3490</v>
      </c>
    </row>
    <row r="14330" spans="1:5" x14ac:dyDescent="0.25">
      <c r="A14330" s="5">
        <f>14322</f>
      </c>
      <c r="B14330" s="5" t="s">
        <v>13601</v>
      </c>
      <c r="C14330" s="5" t="s">
        <v>11</v>
      </c>
      <c r="D14330" s="5" t="s">
        <v>12</v>
      </c>
      <c r="E14330" s="5" t="s">
        <v>3490</v>
      </c>
    </row>
    <row r="14331" spans="1:5" x14ac:dyDescent="0.25">
      <c r="A14331" s="5">
        <f>14323</f>
      </c>
      <c r="B14331" s="5" t="s">
        <v>13602</v>
      </c>
      <c r="C14331" s="5" t="s">
        <v>11</v>
      </c>
      <c r="D14331" s="5" t="s">
        <v>12</v>
      </c>
      <c r="E14331" s="5" t="s">
        <v>3490</v>
      </c>
    </row>
    <row r="14332" spans="1:5" x14ac:dyDescent="0.25">
      <c r="A14332" s="5">
        <f>14324</f>
      </c>
      <c r="B14332" s="5" t="s">
        <v>13603</v>
      </c>
      <c r="C14332" s="5" t="s">
        <v>11</v>
      </c>
      <c r="D14332" s="5" t="s">
        <v>12</v>
      </c>
      <c r="E14332" s="5" t="s">
        <v>3490</v>
      </c>
    </row>
    <row r="14333" spans="1:5" x14ac:dyDescent="0.25">
      <c r="A14333" s="5">
        <f>14325</f>
      </c>
      <c r="B14333" s="5" t="s">
        <v>13604</v>
      </c>
      <c r="C14333" s="5" t="s">
        <v>11</v>
      </c>
      <c r="D14333" s="5" t="s">
        <v>12</v>
      </c>
      <c r="E14333" s="5" t="s">
        <v>3490</v>
      </c>
    </row>
    <row r="14334" spans="1:5" x14ac:dyDescent="0.25">
      <c r="A14334" s="5">
        <f>14326</f>
      </c>
      <c r="B14334" s="5" t="s">
        <v>13605</v>
      </c>
      <c r="C14334" s="5" t="s">
        <v>11</v>
      </c>
      <c r="D14334" s="5" t="s">
        <v>12</v>
      </c>
      <c r="E14334" s="5" t="s">
        <v>3490</v>
      </c>
    </row>
    <row r="14335" spans="1:5" x14ac:dyDescent="0.25">
      <c r="A14335" s="5">
        <f>14327</f>
      </c>
      <c r="B14335" s="5" t="s">
        <v>13606</v>
      </c>
      <c r="C14335" s="5" t="s">
        <v>11</v>
      </c>
      <c r="D14335" s="5" t="s">
        <v>12</v>
      </c>
      <c r="E14335" s="5" t="s">
        <v>3490</v>
      </c>
    </row>
    <row r="14336" spans="1:5" x14ac:dyDescent="0.25">
      <c r="A14336" s="5">
        <f>14328</f>
      </c>
      <c r="B14336" s="5" t="s">
        <v>13607</v>
      </c>
      <c r="C14336" s="5" t="s">
        <v>11</v>
      </c>
      <c r="D14336" s="5" t="s">
        <v>12</v>
      </c>
      <c r="E14336" s="5" t="s">
        <v>3490</v>
      </c>
    </row>
    <row r="14337" spans="1:5" x14ac:dyDescent="0.25">
      <c r="A14337" s="5">
        <f>14329</f>
      </c>
      <c r="B14337" s="5" t="s">
        <v>13608</v>
      </c>
      <c r="C14337" s="5" t="s">
        <v>11</v>
      </c>
      <c r="D14337" s="5" t="s">
        <v>12</v>
      </c>
      <c r="E14337" s="5" t="s">
        <v>3490</v>
      </c>
    </row>
    <row r="14338" spans="1:5" x14ac:dyDescent="0.25">
      <c r="A14338" s="5">
        <f>14330</f>
      </c>
      <c r="B14338" s="5" t="s">
        <v>13609</v>
      </c>
      <c r="C14338" s="5" t="s">
        <v>11</v>
      </c>
      <c r="D14338" s="5" t="s">
        <v>12</v>
      </c>
      <c r="E14338" s="5" t="s">
        <v>3490</v>
      </c>
    </row>
    <row r="14339" spans="1:5" x14ac:dyDescent="0.25">
      <c r="A14339" s="5">
        <f>14331</f>
      </c>
      <c r="B14339" s="5" t="s">
        <v>13610</v>
      </c>
      <c r="C14339" s="5" t="s">
        <v>11</v>
      </c>
      <c r="D14339" s="5" t="s">
        <v>12</v>
      </c>
      <c r="E14339" s="5" t="s">
        <v>3490</v>
      </c>
    </row>
    <row r="14340" spans="1:5" x14ac:dyDescent="0.25">
      <c r="A14340" s="5">
        <f>14332</f>
      </c>
      <c r="B14340" s="5" t="s">
        <v>13611</v>
      </c>
      <c r="C14340" s="5" t="s">
        <v>11</v>
      </c>
      <c r="D14340" s="5" t="s">
        <v>12</v>
      </c>
      <c r="E14340" s="5" t="s">
        <v>3490</v>
      </c>
    </row>
    <row r="14341" spans="1:5" x14ac:dyDescent="0.25">
      <c r="A14341" s="5">
        <f>14333</f>
      </c>
      <c r="B14341" s="5" t="s">
        <v>13612</v>
      </c>
      <c r="C14341" s="5" t="s">
        <v>11</v>
      </c>
      <c r="D14341" s="5" t="s">
        <v>12</v>
      </c>
      <c r="E14341" s="5" t="s">
        <v>3490</v>
      </c>
    </row>
    <row r="14342" spans="1:5" x14ac:dyDescent="0.25">
      <c r="A14342" s="5">
        <f>14334</f>
      </c>
      <c r="B14342" s="5" t="s">
        <v>13613</v>
      </c>
      <c r="C14342" s="5" t="s">
        <v>11</v>
      </c>
      <c r="D14342" s="5" t="s">
        <v>12</v>
      </c>
      <c r="E14342" s="5" t="s">
        <v>3490</v>
      </c>
    </row>
    <row r="14343" spans="1:5" x14ac:dyDescent="0.25">
      <c r="A14343" s="5">
        <f>14335</f>
      </c>
      <c r="B14343" s="5" t="s">
        <v>13614</v>
      </c>
      <c r="C14343" s="5" t="s">
        <v>11</v>
      </c>
      <c r="D14343" s="5" t="s">
        <v>12</v>
      </c>
      <c r="E14343" s="5" t="s">
        <v>3490</v>
      </c>
    </row>
    <row r="14344" spans="1:5" x14ac:dyDescent="0.25">
      <c r="A14344" s="5">
        <f>14336</f>
      </c>
      <c r="B14344" s="5" t="s">
        <v>13615</v>
      </c>
      <c r="C14344" s="5" t="s">
        <v>11</v>
      </c>
      <c r="D14344" s="5" t="s">
        <v>12</v>
      </c>
      <c r="E14344" s="5" t="s">
        <v>3490</v>
      </c>
    </row>
    <row r="14345" spans="1:5" x14ac:dyDescent="0.25">
      <c r="A14345" s="5">
        <f>14337</f>
      </c>
      <c r="B14345" s="5" t="s">
        <v>13616</v>
      </c>
      <c r="C14345" s="5" t="s">
        <v>11</v>
      </c>
      <c r="D14345" s="5" t="s">
        <v>12</v>
      </c>
      <c r="E14345" s="5" t="s">
        <v>3490</v>
      </c>
    </row>
    <row r="14346" spans="1:5" x14ac:dyDescent="0.25">
      <c r="A14346" s="5">
        <f>14338</f>
      </c>
      <c r="B14346" s="5" t="s">
        <v>13617</v>
      </c>
      <c r="C14346" s="5" t="s">
        <v>11</v>
      </c>
      <c r="D14346" s="5" t="s">
        <v>12</v>
      </c>
      <c r="E14346" s="5" t="s">
        <v>3490</v>
      </c>
    </row>
    <row r="14347" spans="1:5" x14ac:dyDescent="0.25">
      <c r="A14347" s="5">
        <f>14339</f>
      </c>
      <c r="B14347" s="5" t="s">
        <v>13618</v>
      </c>
      <c r="C14347" s="5" t="s">
        <v>11</v>
      </c>
      <c r="D14347" s="5" t="s">
        <v>12</v>
      </c>
      <c r="E14347" s="5" t="s">
        <v>3490</v>
      </c>
    </row>
    <row r="14348" spans="1:5" x14ac:dyDescent="0.25">
      <c r="A14348" s="5">
        <f>14340</f>
      </c>
      <c r="B14348" s="5" t="s">
        <v>13619</v>
      </c>
      <c r="C14348" s="5" t="s">
        <v>11</v>
      </c>
      <c r="D14348" s="5" t="s">
        <v>12</v>
      </c>
      <c r="E14348" s="5" t="s">
        <v>3490</v>
      </c>
    </row>
    <row r="14349" spans="1:5" x14ac:dyDescent="0.25">
      <c r="A14349" s="5">
        <f>14341</f>
      </c>
      <c r="B14349" s="5" t="s">
        <v>13620</v>
      </c>
      <c r="C14349" s="5" t="s">
        <v>11</v>
      </c>
      <c r="D14349" s="5" t="s">
        <v>12</v>
      </c>
      <c r="E14349" s="5" t="s">
        <v>3490</v>
      </c>
    </row>
    <row r="14350" spans="1:5" x14ac:dyDescent="0.25">
      <c r="A14350" s="5">
        <f>14342</f>
      </c>
      <c r="B14350" s="5" t="s">
        <v>13621</v>
      </c>
      <c r="C14350" s="5" t="s">
        <v>11</v>
      </c>
      <c r="D14350" s="5" t="s">
        <v>12</v>
      </c>
      <c r="E14350" s="5" t="s">
        <v>2412</v>
      </c>
    </row>
    <row r="14351" spans="1:5" x14ac:dyDescent="0.25">
      <c r="A14351" s="5">
        <f>14343</f>
      </c>
      <c r="B14351" s="5" t="s">
        <v>13622</v>
      </c>
      <c r="C14351" s="5" t="s">
        <v>11</v>
      </c>
      <c r="D14351" s="5" t="s">
        <v>12</v>
      </c>
      <c r="E14351" s="5" t="s">
        <v>3549</v>
      </c>
    </row>
    <row r="14352" spans="1:5" x14ac:dyDescent="0.25">
      <c r="A14352" s="5">
        <f>14344</f>
      </c>
      <c r="B14352" s="5" t="s">
        <v>13623</v>
      </c>
      <c r="C14352" s="5" t="s">
        <v>11</v>
      </c>
      <c r="D14352" s="5" t="s">
        <v>12</v>
      </c>
      <c r="E14352" s="5" t="s">
        <v>3626</v>
      </c>
    </row>
    <row r="14353" spans="1:5" x14ac:dyDescent="0.25">
      <c r="A14353" s="5">
        <f>14345</f>
      </c>
      <c r="B14353" s="5" t="s">
        <v>13624</v>
      </c>
      <c r="C14353" s="5" t="s">
        <v>11</v>
      </c>
      <c r="D14353" s="5" t="s">
        <v>12</v>
      </c>
      <c r="E14353" s="5" t="s">
        <v>1028</v>
      </c>
    </row>
    <row r="14354" spans="1:5" x14ac:dyDescent="0.25">
      <c r="A14354" s="5">
        <f>14346</f>
      </c>
      <c r="B14354" s="5" t="s">
        <v>13625</v>
      </c>
      <c r="C14354" s="5" t="s">
        <v>11</v>
      </c>
      <c r="D14354" s="5" t="s">
        <v>12</v>
      </c>
      <c r="E14354" s="5" t="s">
        <v>11362</v>
      </c>
    </row>
    <row r="14355" spans="1:5" x14ac:dyDescent="0.25">
      <c r="A14355" s="5">
        <f>14347</f>
      </c>
      <c r="B14355" s="5" t="s">
        <v>13626</v>
      </c>
      <c r="C14355" s="5" t="s">
        <v>11</v>
      </c>
      <c r="D14355" s="5" t="s">
        <v>12</v>
      </c>
      <c r="E14355" s="5" t="s">
        <v>781</v>
      </c>
    </row>
    <row r="14356" spans="1:5" x14ac:dyDescent="0.25">
      <c r="A14356" s="5">
        <f>14348</f>
      </c>
      <c r="B14356" s="5" t="s">
        <v>13627</v>
      </c>
      <c r="C14356" s="5" t="s">
        <v>11</v>
      </c>
      <c r="D14356" s="5" t="s">
        <v>12</v>
      </c>
      <c r="E14356" s="5" t="s">
        <v>2265</v>
      </c>
    </row>
    <row r="14357" spans="1:5" x14ac:dyDescent="0.25">
      <c r="A14357" s="5">
        <f>14349</f>
      </c>
      <c r="B14357" s="5" t="s">
        <v>13628</v>
      </c>
      <c r="C14357" s="5" t="s">
        <v>11</v>
      </c>
      <c r="D14357" s="5" t="s">
        <v>12</v>
      </c>
      <c r="E14357" s="5" t="s">
        <v>3430</v>
      </c>
    </row>
    <row r="14358" spans="1:5" x14ac:dyDescent="0.25">
      <c r="A14358" s="5">
        <f>14350</f>
      </c>
      <c r="B14358" s="5" t="s">
        <v>13629</v>
      </c>
      <c r="C14358" s="5" t="s">
        <v>11</v>
      </c>
      <c r="D14358" s="5" t="s">
        <v>12</v>
      </c>
      <c r="E14358" s="5" t="s">
        <v>726</v>
      </c>
    </row>
    <row r="14359" spans="1:5" x14ac:dyDescent="0.25">
      <c r="A14359" s="5">
        <f>14351</f>
      </c>
      <c r="B14359" s="5" t="s">
        <v>13630</v>
      </c>
      <c r="C14359" s="5" t="s">
        <v>11</v>
      </c>
      <c r="D14359" s="5" t="s">
        <v>12</v>
      </c>
      <c r="E14359" s="5" t="s">
        <v>871</v>
      </c>
    </row>
    <row r="14360" spans="1:5" x14ac:dyDescent="0.25">
      <c r="A14360" s="5">
        <f>14352</f>
      </c>
      <c r="B14360" s="5" t="s">
        <v>13631</v>
      </c>
      <c r="C14360" s="5" t="s">
        <v>11</v>
      </c>
      <c r="D14360" s="5" t="s">
        <v>12</v>
      </c>
      <c r="E14360" s="5" t="s">
        <v>2398</v>
      </c>
    </row>
    <row r="14361" spans="1:5" x14ac:dyDescent="0.25">
      <c r="A14361" s="5">
        <f>14353</f>
      </c>
      <c r="B14361" s="5" t="s">
        <v>13632</v>
      </c>
      <c r="C14361" s="5" t="s">
        <v>11</v>
      </c>
      <c r="D14361" s="5" t="s">
        <v>12</v>
      </c>
      <c r="E14361" s="5" t="s">
        <v>2575</v>
      </c>
    </row>
    <row r="14362" spans="1:5" x14ac:dyDescent="0.25">
      <c r="A14362" s="5">
        <f>14354</f>
      </c>
      <c r="B14362" s="5" t="s">
        <v>13633</v>
      </c>
      <c r="C14362" s="5" t="s">
        <v>11</v>
      </c>
      <c r="D14362" s="5" t="s">
        <v>12</v>
      </c>
      <c r="E14362" s="5" t="s">
        <v>3690</v>
      </c>
    </row>
    <row r="14363" spans="1:5" x14ac:dyDescent="0.25">
      <c r="A14363" s="5">
        <f>14355</f>
      </c>
      <c r="B14363" s="5" t="s">
        <v>13634</v>
      </c>
      <c r="C14363" s="5" t="s">
        <v>11</v>
      </c>
      <c r="D14363" s="5" t="s">
        <v>12</v>
      </c>
      <c r="E14363" s="5" t="s">
        <v>2616</v>
      </c>
    </row>
    <row r="14364" spans="1:5" x14ac:dyDescent="0.25">
      <c r="A14364" s="5">
        <f>14356</f>
      </c>
      <c r="B14364" s="5" t="s">
        <v>13635</v>
      </c>
      <c r="C14364" s="5" t="s">
        <v>11</v>
      </c>
      <c r="D14364" s="5" t="s">
        <v>12</v>
      </c>
      <c r="E14364" s="5" t="s">
        <v>1042</v>
      </c>
    </row>
    <row r="14365" spans="1:5" x14ac:dyDescent="0.25">
      <c r="A14365" s="5">
        <f>14357</f>
      </c>
      <c r="B14365" s="5" t="s">
        <v>13636</v>
      </c>
      <c r="C14365" s="5" t="s">
        <v>11</v>
      </c>
      <c r="D14365" s="5" t="s">
        <v>12</v>
      </c>
      <c r="E14365" s="5" t="s">
        <v>10660</v>
      </c>
    </row>
    <row r="14366" spans="1:5" x14ac:dyDescent="0.25">
      <c r="A14366" s="5">
        <f>14358</f>
      </c>
      <c r="B14366" s="5" t="s">
        <v>13637</v>
      </c>
      <c r="C14366" s="5" t="s">
        <v>11</v>
      </c>
      <c r="D14366" s="5" t="s">
        <v>12</v>
      </c>
      <c r="E14366" s="5" t="s">
        <v>2329</v>
      </c>
    </row>
    <row r="14367" spans="1:5" x14ac:dyDescent="0.25">
      <c r="A14367" s="5">
        <f>14359</f>
      </c>
      <c r="B14367" s="5" t="s">
        <v>13638</v>
      </c>
      <c r="C14367" s="5" t="s">
        <v>11</v>
      </c>
      <c r="D14367" s="5" t="s">
        <v>12</v>
      </c>
      <c r="E14367" s="5" t="s">
        <v>728</v>
      </c>
    </row>
    <row r="14368" spans="1:5" x14ac:dyDescent="0.25">
      <c r="A14368" s="5">
        <f>14360</f>
      </c>
      <c r="B14368" s="5" t="s">
        <v>13639</v>
      </c>
      <c r="C14368" s="5" t="s">
        <v>11</v>
      </c>
      <c r="D14368" s="5" t="s">
        <v>12</v>
      </c>
      <c r="E14368" s="5" t="s">
        <v>2661</v>
      </c>
    </row>
    <row r="14369" spans="1:5" x14ac:dyDescent="0.25">
      <c r="A14369" s="5">
        <f>14361</f>
      </c>
      <c r="B14369" s="5" t="s">
        <v>13640</v>
      </c>
      <c r="C14369" s="5" t="s">
        <v>11</v>
      </c>
      <c r="D14369" s="5" t="s">
        <v>12</v>
      </c>
      <c r="E14369" s="5" t="s">
        <v>9518</v>
      </c>
    </row>
    <row r="14370" spans="1:5" x14ac:dyDescent="0.25">
      <c r="A14370" s="5">
        <f>14362</f>
      </c>
      <c r="B14370" s="5" t="s">
        <v>13641</v>
      </c>
      <c r="C14370" s="5" t="s">
        <v>11</v>
      </c>
      <c r="D14370" s="5" t="s">
        <v>12</v>
      </c>
      <c r="E14370" s="5" t="s">
        <v>2302</v>
      </c>
    </row>
    <row r="14371" spans="1:5" x14ac:dyDescent="0.25">
      <c r="A14371" s="5">
        <f>14363</f>
      </c>
      <c r="B14371" s="5" t="s">
        <v>13642</v>
      </c>
      <c r="C14371" s="5" t="s">
        <v>11</v>
      </c>
      <c r="D14371" s="5" t="s">
        <v>12</v>
      </c>
      <c r="E14371" s="5" t="s">
        <v>832</v>
      </c>
    </row>
    <row r="14372" spans="1:5" x14ac:dyDescent="0.25">
      <c r="A14372" s="5">
        <f>14364</f>
      </c>
      <c r="B14372" s="5" t="s">
        <v>13643</v>
      </c>
      <c r="C14372" s="5" t="s">
        <v>11</v>
      </c>
      <c r="D14372" s="5" t="s">
        <v>12</v>
      </c>
      <c r="E14372" s="5" t="s">
        <v>3604</v>
      </c>
    </row>
    <row r="14373" spans="1:5" x14ac:dyDescent="0.25">
      <c r="A14373" s="5">
        <f>14365</f>
      </c>
      <c r="B14373" s="5" t="s">
        <v>13644</v>
      </c>
      <c r="C14373" s="5" t="s">
        <v>11</v>
      </c>
      <c r="D14373" s="5" t="s">
        <v>12</v>
      </c>
      <c r="E14373" s="5" t="s">
        <v>959</v>
      </c>
    </row>
    <row r="14374" spans="1:5" x14ac:dyDescent="0.25">
      <c r="A14374" s="5">
        <f>14366</f>
      </c>
      <c r="B14374" s="5" t="s">
        <v>13645</v>
      </c>
      <c r="C14374" s="5" t="s">
        <v>11</v>
      </c>
      <c r="D14374" s="5" t="s">
        <v>12</v>
      </c>
      <c r="E14374" s="5" t="s">
        <v>1045</v>
      </c>
    </row>
    <row r="14375" spans="1:5" x14ac:dyDescent="0.25">
      <c r="A14375" s="5">
        <f>14367</f>
      </c>
      <c r="B14375" s="5" t="s">
        <v>13646</v>
      </c>
      <c r="C14375" s="5" t="s">
        <v>11</v>
      </c>
      <c r="D14375" s="5" t="s">
        <v>12</v>
      </c>
      <c r="E14375" s="5" t="s">
        <v>2668</v>
      </c>
    </row>
    <row r="14376" spans="1:5" x14ac:dyDescent="0.25">
      <c r="A14376" s="5">
        <f>14368</f>
      </c>
      <c r="B14376" s="5" t="s">
        <v>13647</v>
      </c>
      <c r="C14376" s="5" t="s">
        <v>11</v>
      </c>
      <c r="D14376" s="5" t="s">
        <v>12</v>
      </c>
      <c r="E14376" s="5" t="s">
        <v>2241</v>
      </c>
    </row>
    <row r="14377" spans="1:5" x14ac:dyDescent="0.25">
      <c r="A14377" s="5">
        <f>14369</f>
      </c>
      <c r="B14377" s="5" t="s">
        <v>13648</v>
      </c>
      <c r="C14377" s="5" t="s">
        <v>11</v>
      </c>
      <c r="D14377" s="5" t="s">
        <v>12</v>
      </c>
      <c r="E14377" s="5" t="s">
        <v>3869</v>
      </c>
    </row>
    <row r="14378" spans="1:5" x14ac:dyDescent="0.25">
      <c r="A14378" s="5">
        <f>14370</f>
      </c>
      <c r="B14378" s="5" t="s">
        <v>13649</v>
      </c>
      <c r="C14378" s="5" t="s">
        <v>11</v>
      </c>
      <c r="D14378" s="5" t="s">
        <v>12</v>
      </c>
      <c r="E14378" s="5" t="s">
        <v>917</v>
      </c>
    </row>
    <row r="14379" spans="1:5" x14ac:dyDescent="0.25">
      <c r="A14379" s="5">
        <f>14371</f>
      </c>
      <c r="B14379" s="5" t="s">
        <v>13650</v>
      </c>
      <c r="C14379" s="5" t="s">
        <v>11</v>
      </c>
      <c r="D14379" s="5" t="s">
        <v>12</v>
      </c>
      <c r="E14379" s="5" t="s">
        <v>11414</v>
      </c>
    </row>
    <row r="14380" spans="1:5" x14ac:dyDescent="0.25">
      <c r="A14380" s="5">
        <f>14372</f>
      </c>
      <c r="B14380" s="5" t="s">
        <v>13651</v>
      </c>
      <c r="C14380" s="5" t="s">
        <v>11</v>
      </c>
      <c r="D14380" s="5" t="s">
        <v>12</v>
      </c>
      <c r="E14380" s="5" t="s">
        <v>3664</v>
      </c>
    </row>
    <row r="14381" spans="1:5" x14ac:dyDescent="0.25">
      <c r="A14381" s="5">
        <f>14373</f>
      </c>
      <c r="B14381" s="5" t="s">
        <v>13652</v>
      </c>
      <c r="C14381" s="5" t="s">
        <v>11</v>
      </c>
      <c r="D14381" s="5" t="s">
        <v>12</v>
      </c>
      <c r="E14381" s="5" t="s">
        <v>10683</v>
      </c>
    </row>
    <row r="14382" spans="1:5" x14ac:dyDescent="0.25">
      <c r="A14382" s="5">
        <f>14374</f>
      </c>
      <c r="B14382" s="5" t="s">
        <v>13653</v>
      </c>
      <c r="C14382" s="5" t="s">
        <v>11</v>
      </c>
      <c r="D14382" s="5" t="s">
        <v>12</v>
      </c>
      <c r="E14382" s="5" t="s">
        <v>1020</v>
      </c>
    </row>
    <row r="14383" spans="1:5" x14ac:dyDescent="0.25">
      <c r="A14383" s="5">
        <f>14375</f>
      </c>
      <c r="B14383" s="5" t="s">
        <v>13654</v>
      </c>
      <c r="C14383" s="5" t="s">
        <v>11</v>
      </c>
      <c r="D14383" s="5" t="s">
        <v>12</v>
      </c>
      <c r="E14383" s="5" t="s">
        <v>2262</v>
      </c>
    </row>
    <row r="14384" spans="1:5" x14ac:dyDescent="0.25">
      <c r="A14384" s="5">
        <f>14376</f>
      </c>
      <c r="B14384" s="5" t="s">
        <v>13655</v>
      </c>
      <c r="C14384" s="5" t="s">
        <v>11</v>
      </c>
      <c r="D14384" s="5" t="s">
        <v>12</v>
      </c>
      <c r="E14384" s="5" t="s">
        <v>1040</v>
      </c>
    </row>
    <row r="14385" spans="1:5" x14ac:dyDescent="0.25">
      <c r="A14385" s="5">
        <f>14377</f>
      </c>
      <c r="B14385" s="5" t="s">
        <v>13656</v>
      </c>
      <c r="C14385" s="5" t="s">
        <v>11</v>
      </c>
      <c r="D14385" s="5" t="s">
        <v>12</v>
      </c>
      <c r="E14385" s="5" t="s">
        <v>941</v>
      </c>
    </row>
    <row r="14386" spans="1:5" x14ac:dyDescent="0.25">
      <c r="A14386" s="5">
        <f>14378</f>
      </c>
      <c r="B14386" s="5" t="s">
        <v>13657</v>
      </c>
      <c r="C14386" s="5" t="s">
        <v>11</v>
      </c>
      <c r="D14386" s="5" t="s">
        <v>12</v>
      </c>
      <c r="E14386" s="5" t="s">
        <v>2398</v>
      </c>
    </row>
    <row r="14387" spans="1:5" x14ac:dyDescent="0.25">
      <c r="A14387" s="5">
        <f>14379</f>
      </c>
      <c r="B14387" s="5" t="s">
        <v>13658</v>
      </c>
      <c r="C14387" s="5" t="s">
        <v>11</v>
      </c>
      <c r="D14387" s="5" t="s">
        <v>12</v>
      </c>
      <c r="E14387" s="5" t="s">
        <v>10059</v>
      </c>
    </row>
    <row r="14388" spans="1:5" x14ac:dyDescent="0.25">
      <c r="A14388" s="5">
        <f>14380</f>
      </c>
      <c r="B14388" s="5" t="s">
        <v>13659</v>
      </c>
      <c r="C14388" s="5" t="s">
        <v>11</v>
      </c>
      <c r="D14388" s="5" t="s">
        <v>12</v>
      </c>
      <c r="E14388" s="5" t="s">
        <v>869</v>
      </c>
    </row>
    <row r="14389" spans="1:5" x14ac:dyDescent="0.25">
      <c r="A14389" s="5">
        <f>14381</f>
      </c>
      <c r="B14389" s="5" t="s">
        <v>13660</v>
      </c>
      <c r="C14389" s="5" t="s">
        <v>11</v>
      </c>
      <c r="D14389" s="5" t="s">
        <v>12</v>
      </c>
      <c r="E14389" s="5" t="s">
        <v>2327</v>
      </c>
    </row>
    <row r="14390" spans="1:5" x14ac:dyDescent="0.25">
      <c r="A14390" s="5">
        <f>14382</f>
      </c>
      <c r="B14390" s="5" t="s">
        <v>13661</v>
      </c>
      <c r="C14390" s="5" t="s">
        <v>11</v>
      </c>
      <c r="D14390" s="5" t="s">
        <v>12</v>
      </c>
      <c r="E14390" s="5" t="s">
        <v>1040</v>
      </c>
    </row>
    <row r="14391" spans="1:5" x14ac:dyDescent="0.25">
      <c r="A14391" s="5">
        <f>14383</f>
      </c>
      <c r="B14391" s="5" t="s">
        <v>13662</v>
      </c>
      <c r="C14391" s="5" t="s">
        <v>11</v>
      </c>
      <c r="D14391" s="5" t="s">
        <v>12</v>
      </c>
      <c r="E14391" s="5" t="s">
        <v>10843</v>
      </c>
    </row>
    <row r="14392" spans="1:5" x14ac:dyDescent="0.25">
      <c r="A14392" s="5">
        <f>14384</f>
      </c>
      <c r="B14392" s="5" t="s">
        <v>13663</v>
      </c>
      <c r="C14392" s="5" t="s">
        <v>11</v>
      </c>
      <c r="D14392" s="5" t="s">
        <v>12</v>
      </c>
      <c r="E14392" s="5" t="s">
        <v>1002</v>
      </c>
    </row>
    <row r="14393" spans="1:5" x14ac:dyDescent="0.25">
      <c r="A14393" s="5">
        <f>14385</f>
      </c>
      <c r="B14393" s="5" t="s">
        <v>13664</v>
      </c>
      <c r="C14393" s="5" t="s">
        <v>11</v>
      </c>
      <c r="D14393" s="5" t="s">
        <v>12</v>
      </c>
      <c r="E14393" s="5" t="s">
        <v>4132</v>
      </c>
    </row>
    <row r="14394" spans="1:5" x14ac:dyDescent="0.25">
      <c r="A14394" s="5">
        <f>14386</f>
      </c>
      <c r="B14394" s="5" t="s">
        <v>13665</v>
      </c>
      <c r="C14394" s="5" t="s">
        <v>11</v>
      </c>
      <c r="D14394" s="5" t="s">
        <v>12</v>
      </c>
      <c r="E14394" s="5" t="s">
        <v>3580</v>
      </c>
    </row>
    <row r="14395" spans="1:5" x14ac:dyDescent="0.25">
      <c r="A14395" s="5">
        <f>14387</f>
      </c>
      <c r="B14395" s="5" t="s">
        <v>13666</v>
      </c>
      <c r="C14395" s="5" t="s">
        <v>11</v>
      </c>
      <c r="D14395" s="5" t="s">
        <v>12</v>
      </c>
      <c r="E14395" s="5" t="s">
        <v>3493</v>
      </c>
    </row>
    <row r="14396" spans="1:5" x14ac:dyDescent="0.25">
      <c r="A14396" s="5">
        <f>14388</f>
      </c>
      <c r="B14396" s="5" t="s">
        <v>13667</v>
      </c>
      <c r="C14396" s="5" t="s">
        <v>11</v>
      </c>
      <c r="D14396" s="5" t="s">
        <v>12</v>
      </c>
      <c r="E14396" s="5" t="s">
        <v>2869</v>
      </c>
    </row>
    <row r="14397" spans="1:5" x14ac:dyDescent="0.25">
      <c r="A14397" s="5">
        <f>14389</f>
      </c>
      <c r="B14397" s="5" t="s">
        <v>13668</v>
      </c>
      <c r="C14397" s="5" t="s">
        <v>11</v>
      </c>
      <c r="D14397" s="5" t="s">
        <v>12</v>
      </c>
      <c r="E14397" s="5" t="s">
        <v>9512</v>
      </c>
    </row>
    <row r="14398" spans="1:5" x14ac:dyDescent="0.25">
      <c r="A14398" s="5">
        <f>14390</f>
      </c>
      <c r="B14398" s="5" t="s">
        <v>13669</v>
      </c>
      <c r="C14398" s="5" t="s">
        <v>11</v>
      </c>
      <c r="D14398" s="5" t="s">
        <v>12</v>
      </c>
      <c r="E14398" s="5" t="s">
        <v>823</v>
      </c>
    </row>
    <row r="14399" spans="1:5" x14ac:dyDescent="0.25">
      <c r="A14399" s="5">
        <f>14391</f>
      </c>
      <c r="B14399" s="5" t="s">
        <v>13670</v>
      </c>
      <c r="C14399" s="5" t="s">
        <v>11</v>
      </c>
      <c r="D14399" s="5" t="s">
        <v>12</v>
      </c>
      <c r="E14399" s="5" t="s">
        <v>1045</v>
      </c>
    </row>
    <row r="14400" spans="1:5" x14ac:dyDescent="0.25">
      <c r="A14400" s="5">
        <f>14392</f>
      </c>
      <c r="B14400" s="5" t="s">
        <v>13671</v>
      </c>
      <c r="C14400" s="5" t="s">
        <v>11</v>
      </c>
      <c r="D14400" s="5" t="s">
        <v>12</v>
      </c>
      <c r="E14400" s="5" t="s">
        <v>3367</v>
      </c>
    </row>
    <row r="14401" spans="1:5" x14ac:dyDescent="0.25">
      <c r="A14401" s="5">
        <f>14393</f>
      </c>
      <c r="B14401" s="5" t="s">
        <v>13672</v>
      </c>
      <c r="C14401" s="5" t="s">
        <v>11</v>
      </c>
      <c r="D14401" s="5" t="s">
        <v>12</v>
      </c>
      <c r="E14401" s="5" t="s">
        <v>10843</v>
      </c>
    </row>
    <row r="14402" spans="1:5" x14ac:dyDescent="0.25">
      <c r="A14402" s="5">
        <f>14394</f>
      </c>
      <c r="B14402" s="5" t="s">
        <v>13673</v>
      </c>
      <c r="C14402" s="5" t="s">
        <v>11</v>
      </c>
      <c r="D14402" s="5" t="s">
        <v>12</v>
      </c>
      <c r="E14402" s="5" t="s">
        <v>3754</v>
      </c>
    </row>
    <row r="14403" spans="1:5" x14ac:dyDescent="0.25">
      <c r="A14403" s="5">
        <f>14395</f>
      </c>
      <c r="B14403" s="5" t="s">
        <v>13674</v>
      </c>
      <c r="C14403" s="5" t="s">
        <v>11</v>
      </c>
      <c r="D14403" s="5" t="s">
        <v>12</v>
      </c>
      <c r="E14403" s="5" t="s">
        <v>11438</v>
      </c>
    </row>
    <row r="14404" spans="1:5" x14ac:dyDescent="0.25">
      <c r="A14404" s="5">
        <f>14396</f>
      </c>
      <c r="B14404" s="5" t="s">
        <v>13675</v>
      </c>
      <c r="C14404" s="5" t="s">
        <v>11</v>
      </c>
      <c r="D14404" s="5" t="s">
        <v>12</v>
      </c>
      <c r="E14404" s="5" t="s">
        <v>9521</v>
      </c>
    </row>
    <row r="14405" spans="1:5" x14ac:dyDescent="0.25">
      <c r="A14405" s="5">
        <f>14397</f>
      </c>
      <c r="B14405" s="5" t="s">
        <v>13676</v>
      </c>
      <c r="C14405" s="5" t="s">
        <v>11</v>
      </c>
      <c r="D14405" s="5" t="s">
        <v>12</v>
      </c>
      <c r="E14405" s="5" t="s">
        <v>2626</v>
      </c>
    </row>
    <row r="14406" spans="1:5" x14ac:dyDescent="0.25">
      <c r="A14406" s="5">
        <f>14398</f>
      </c>
      <c r="B14406" s="5" t="s">
        <v>13677</v>
      </c>
      <c r="C14406" s="5" t="s">
        <v>11</v>
      </c>
      <c r="D14406" s="5" t="s">
        <v>12</v>
      </c>
      <c r="E14406" s="5" t="s">
        <v>9578</v>
      </c>
    </row>
    <row r="14407" spans="1:5" x14ac:dyDescent="0.25">
      <c r="A14407" s="5">
        <f>14399</f>
      </c>
      <c r="B14407" s="5" t="s">
        <v>13678</v>
      </c>
      <c r="C14407" s="5" t="s">
        <v>11</v>
      </c>
      <c r="D14407" s="5" t="s">
        <v>12</v>
      </c>
      <c r="E14407" s="5" t="s">
        <v>3376</v>
      </c>
    </row>
    <row r="14408" spans="1:5" x14ac:dyDescent="0.25">
      <c r="A14408" s="5">
        <f>14400</f>
      </c>
      <c r="B14408" s="5" t="s">
        <v>13679</v>
      </c>
      <c r="C14408" s="5" t="s">
        <v>11</v>
      </c>
      <c r="D14408" s="5" t="s">
        <v>12</v>
      </c>
      <c r="E14408" s="5" t="s">
        <v>3500</v>
      </c>
    </row>
    <row r="14409" spans="1:5" x14ac:dyDescent="0.25">
      <c r="A14409" s="5">
        <f>14401</f>
      </c>
      <c r="B14409" s="5" t="s">
        <v>13680</v>
      </c>
      <c r="C14409" s="5" t="s">
        <v>11</v>
      </c>
      <c r="D14409" s="5" t="s">
        <v>12</v>
      </c>
      <c r="E14409" s="5" t="s">
        <v>3433</v>
      </c>
    </row>
    <row r="14410" spans="1:5" x14ac:dyDescent="0.25">
      <c r="A14410" s="5">
        <f>14402</f>
      </c>
      <c r="B14410" s="5" t="s">
        <v>13681</v>
      </c>
      <c r="C14410" s="5" t="s">
        <v>11</v>
      </c>
      <c r="D14410" s="5" t="s">
        <v>12</v>
      </c>
      <c r="E14410" s="5" t="s">
        <v>2876</v>
      </c>
    </row>
    <row r="14411" spans="1:5" x14ac:dyDescent="0.25">
      <c r="A14411" s="5">
        <f>14403</f>
      </c>
      <c r="B14411" s="5" t="s">
        <v>13682</v>
      </c>
      <c r="C14411" s="5" t="s">
        <v>11</v>
      </c>
      <c r="D14411" s="5" t="s">
        <v>12</v>
      </c>
      <c r="E14411" s="5" t="s">
        <v>879</v>
      </c>
    </row>
    <row r="14412" spans="1:5" x14ac:dyDescent="0.25">
      <c r="A14412" s="5">
        <f>14404</f>
      </c>
      <c r="B14412" s="5" t="s">
        <v>13683</v>
      </c>
      <c r="C14412" s="5" t="s">
        <v>11</v>
      </c>
      <c r="D14412" s="5" t="s">
        <v>12</v>
      </c>
      <c r="E14412" s="5" t="s">
        <v>2338</v>
      </c>
    </row>
    <row r="14413" spans="1:5" x14ac:dyDescent="0.25">
      <c r="A14413" s="5">
        <f>14405</f>
      </c>
      <c r="B14413" s="5" t="s">
        <v>13684</v>
      </c>
      <c r="C14413" s="5" t="s">
        <v>11</v>
      </c>
      <c r="D14413" s="5" t="s">
        <v>12</v>
      </c>
      <c r="E14413" s="5" t="s">
        <v>2381</v>
      </c>
    </row>
    <row r="14414" spans="1:5" x14ac:dyDescent="0.25">
      <c r="A14414" s="5">
        <f>14406</f>
      </c>
      <c r="B14414" s="5" t="s">
        <v>13685</v>
      </c>
      <c r="C14414" s="5" t="s">
        <v>11</v>
      </c>
      <c r="D14414" s="5" t="s">
        <v>12</v>
      </c>
      <c r="E14414" s="5" t="s">
        <v>2596</v>
      </c>
    </row>
    <row r="14415" spans="1:5" x14ac:dyDescent="0.25">
      <c r="A14415" s="5">
        <f>14407</f>
      </c>
      <c r="B14415" s="5" t="s">
        <v>13686</v>
      </c>
      <c r="C14415" s="5" t="s">
        <v>11</v>
      </c>
      <c r="D14415" s="5" t="s">
        <v>12</v>
      </c>
      <c r="E14415" s="5" t="s">
        <v>832</v>
      </c>
    </row>
    <row r="14416" spans="1:5" x14ac:dyDescent="0.25">
      <c r="A14416" s="5">
        <f>14408</f>
      </c>
      <c r="B14416" s="5" t="s">
        <v>13687</v>
      </c>
      <c r="C14416" s="5" t="s">
        <v>11</v>
      </c>
      <c r="D14416" s="5" t="s">
        <v>12</v>
      </c>
      <c r="E14416" s="5" t="s">
        <v>871</v>
      </c>
    </row>
    <row r="14417" spans="1:5" x14ac:dyDescent="0.25">
      <c r="A14417" s="5">
        <f>14409</f>
      </c>
      <c r="B14417" s="5" t="s">
        <v>13688</v>
      </c>
      <c r="C14417" s="5" t="s">
        <v>11</v>
      </c>
      <c r="D14417" s="5" t="s">
        <v>12</v>
      </c>
      <c r="E14417" s="5" t="s">
        <v>2249</v>
      </c>
    </row>
    <row r="14418" spans="1:5" x14ac:dyDescent="0.25">
      <c r="A14418" s="5">
        <f>14410</f>
      </c>
      <c r="B14418" s="5" t="s">
        <v>13689</v>
      </c>
      <c r="C14418" s="5" t="s">
        <v>11</v>
      </c>
      <c r="D14418" s="5" t="s">
        <v>12</v>
      </c>
      <c r="E14418" s="5" t="s">
        <v>3664</v>
      </c>
    </row>
    <row r="14419" spans="1:5" x14ac:dyDescent="0.25">
      <c r="A14419" s="5">
        <f>14411</f>
      </c>
      <c r="B14419" s="5" t="s">
        <v>13690</v>
      </c>
      <c r="C14419" s="5" t="s">
        <v>11</v>
      </c>
      <c r="D14419" s="5" t="s">
        <v>12</v>
      </c>
      <c r="E14419" s="5" t="s">
        <v>2645</v>
      </c>
    </row>
    <row r="14420" spans="1:5" x14ac:dyDescent="0.25">
      <c r="A14420" s="5">
        <f>14412</f>
      </c>
      <c r="B14420" s="5" t="s">
        <v>13691</v>
      </c>
      <c r="C14420" s="5" t="s">
        <v>11</v>
      </c>
      <c r="D14420" s="5" t="s">
        <v>12</v>
      </c>
      <c r="E14420" s="5" t="s">
        <v>3378</v>
      </c>
    </row>
    <row r="14421" spans="1:5" x14ac:dyDescent="0.25">
      <c r="A14421" s="5">
        <f>14413</f>
      </c>
      <c r="B14421" s="5" t="s">
        <v>13692</v>
      </c>
      <c r="C14421" s="5" t="s">
        <v>11</v>
      </c>
      <c r="D14421" s="5" t="s">
        <v>12</v>
      </c>
      <c r="E14421" s="5" t="s">
        <v>2343</v>
      </c>
    </row>
    <row r="14422" spans="1:5" x14ac:dyDescent="0.25">
      <c r="A14422" s="5">
        <f>14414</f>
      </c>
      <c r="B14422" s="5" t="s">
        <v>13693</v>
      </c>
      <c r="C14422" s="5" t="s">
        <v>11</v>
      </c>
      <c r="D14422" s="5" t="s">
        <v>12</v>
      </c>
      <c r="E14422" s="5" t="s">
        <v>2579</v>
      </c>
    </row>
    <row r="14423" spans="1:5" x14ac:dyDescent="0.25">
      <c r="A14423" s="5">
        <f>14415</f>
      </c>
      <c r="B14423" s="5" t="s">
        <v>13694</v>
      </c>
      <c r="C14423" s="5" t="s">
        <v>11</v>
      </c>
      <c r="D14423" s="5" t="s">
        <v>12</v>
      </c>
      <c r="E14423" s="5" t="s">
        <v>4075</v>
      </c>
    </row>
    <row r="14424" spans="1:5" x14ac:dyDescent="0.25">
      <c r="A14424" s="5">
        <f>14416</f>
      </c>
      <c r="B14424" s="5" t="s">
        <v>13695</v>
      </c>
      <c r="C14424" s="5" t="s">
        <v>11</v>
      </c>
      <c r="D14424" s="5" t="s">
        <v>12</v>
      </c>
      <c r="E14424" s="5" t="s">
        <v>10618</v>
      </c>
    </row>
    <row r="14425" spans="1:5" x14ac:dyDescent="0.25">
      <c r="A14425" s="5">
        <f>14417</f>
      </c>
      <c r="B14425" s="5" t="s">
        <v>13696</v>
      </c>
      <c r="C14425" s="5" t="s">
        <v>11</v>
      </c>
      <c r="D14425" s="5" t="s">
        <v>12</v>
      </c>
      <c r="E14425" s="5" t="s">
        <v>3488</v>
      </c>
    </row>
    <row r="14426" spans="1:5" x14ac:dyDescent="0.25">
      <c r="A14426" s="5">
        <f>14418</f>
      </c>
      <c r="B14426" s="5" t="s">
        <v>13697</v>
      </c>
      <c r="C14426" s="5" t="s">
        <v>11</v>
      </c>
      <c r="D14426" s="5" t="s">
        <v>12</v>
      </c>
      <c r="E14426" s="5" t="s">
        <v>828</v>
      </c>
    </row>
    <row r="14427" spans="1:5" x14ac:dyDescent="0.25">
      <c r="A14427" s="5">
        <f>14419</f>
      </c>
      <c r="B14427" s="5" t="s">
        <v>13698</v>
      </c>
      <c r="C14427" s="5" t="s">
        <v>11</v>
      </c>
      <c r="D14427" s="5" t="s">
        <v>12</v>
      </c>
      <c r="E14427" s="5" t="s">
        <v>9553</v>
      </c>
    </row>
    <row r="14428" spans="1:5" x14ac:dyDescent="0.25">
      <c r="A14428" s="5">
        <f>14420</f>
      </c>
      <c r="B14428" s="5" t="s">
        <v>13699</v>
      </c>
      <c r="C14428" s="5" t="s">
        <v>11</v>
      </c>
      <c r="D14428" s="5" t="s">
        <v>12</v>
      </c>
      <c r="E14428" s="5" t="s">
        <v>11438</v>
      </c>
    </row>
    <row r="14429" spans="1:5" x14ac:dyDescent="0.25">
      <c r="A14429" s="5">
        <f>14421</f>
      </c>
      <c r="B14429" s="5" t="s">
        <v>13700</v>
      </c>
      <c r="C14429" s="5" t="s">
        <v>11</v>
      </c>
      <c r="D14429" s="5" t="s">
        <v>12</v>
      </c>
      <c r="E14429" s="5" t="s">
        <v>2329</v>
      </c>
    </row>
    <row r="14430" spans="1:5" x14ac:dyDescent="0.25">
      <c r="A14430" s="5">
        <f>14422</f>
      </c>
      <c r="B14430" s="5" t="s">
        <v>13701</v>
      </c>
      <c r="C14430" s="5" t="s">
        <v>11</v>
      </c>
      <c r="D14430" s="5" t="s">
        <v>12</v>
      </c>
      <c r="E14430" s="5" t="s">
        <v>781</v>
      </c>
    </row>
    <row r="14431" spans="1:5" x14ac:dyDescent="0.25">
      <c r="A14431" s="5">
        <f>14423</f>
      </c>
      <c r="B14431" s="5" t="s">
        <v>13702</v>
      </c>
      <c r="C14431" s="5" t="s">
        <v>11</v>
      </c>
      <c r="D14431" s="5" t="s">
        <v>12</v>
      </c>
      <c r="E14431" s="5" t="s">
        <v>1067</v>
      </c>
    </row>
    <row r="14432" spans="1:5" x14ac:dyDescent="0.25">
      <c r="A14432" s="5">
        <f>14424</f>
      </c>
      <c r="B14432" s="5" t="s">
        <v>13703</v>
      </c>
      <c r="C14432" s="5" t="s">
        <v>11</v>
      </c>
      <c r="D14432" s="5" t="s">
        <v>12</v>
      </c>
      <c r="E14432" s="5" t="s">
        <v>3692</v>
      </c>
    </row>
    <row r="14433" spans="1:5" x14ac:dyDescent="0.25">
      <c r="A14433" s="5">
        <f>14425</f>
      </c>
      <c r="B14433" s="5" t="s">
        <v>13704</v>
      </c>
      <c r="C14433" s="5" t="s">
        <v>11</v>
      </c>
      <c r="D14433" s="5" t="s">
        <v>12</v>
      </c>
      <c r="E14433" s="5" t="s">
        <v>2844</v>
      </c>
    </row>
    <row r="14434" spans="1:5" x14ac:dyDescent="0.25">
      <c r="A14434" s="5">
        <f>14426</f>
      </c>
      <c r="B14434" s="5" t="s">
        <v>13705</v>
      </c>
      <c r="C14434" s="5" t="s">
        <v>11</v>
      </c>
      <c r="D14434" s="5" t="s">
        <v>12</v>
      </c>
      <c r="E14434" s="5" t="s">
        <v>2309</v>
      </c>
    </row>
    <row r="14435" spans="1:5" x14ac:dyDescent="0.25">
      <c r="A14435" s="5">
        <f>14427</f>
      </c>
      <c r="B14435" s="5" t="s">
        <v>13706</v>
      </c>
      <c r="C14435" s="5" t="s">
        <v>11</v>
      </c>
      <c r="D14435" s="5" t="s">
        <v>12</v>
      </c>
      <c r="E14435" s="5" t="s">
        <v>770</v>
      </c>
    </row>
    <row r="14436" spans="1:5" x14ac:dyDescent="0.25">
      <c r="A14436" s="5">
        <f>14428</f>
      </c>
      <c r="B14436" s="5" t="s">
        <v>13707</v>
      </c>
      <c r="C14436" s="5" t="s">
        <v>11</v>
      </c>
      <c r="D14436" s="5" t="s">
        <v>12</v>
      </c>
      <c r="E14436" s="5" t="s">
        <v>2592</v>
      </c>
    </row>
    <row r="14437" spans="1:5" x14ac:dyDescent="0.25">
      <c r="A14437" s="5">
        <f>14429</f>
      </c>
      <c r="B14437" s="5" t="s">
        <v>13708</v>
      </c>
      <c r="C14437" s="5" t="s">
        <v>11</v>
      </c>
      <c r="D14437" s="5" t="s">
        <v>12</v>
      </c>
      <c r="E14437" s="5" t="s">
        <v>3500</v>
      </c>
    </row>
    <row r="14438" spans="1:5" x14ac:dyDescent="0.25">
      <c r="A14438" s="5">
        <f>14430</f>
      </c>
      <c r="B14438" s="5" t="s">
        <v>13709</v>
      </c>
      <c r="C14438" s="5" t="s">
        <v>11</v>
      </c>
      <c r="D14438" s="5" t="s">
        <v>12</v>
      </c>
      <c r="E14438" s="5" t="s">
        <v>3500</v>
      </c>
    </row>
    <row r="14439" spans="1:5" x14ac:dyDescent="0.25">
      <c r="A14439" s="5">
        <f>14431</f>
      </c>
      <c r="B14439" s="5" t="s">
        <v>13710</v>
      </c>
      <c r="C14439" s="5" t="s">
        <v>11</v>
      </c>
      <c r="D14439" s="5" t="s">
        <v>12</v>
      </c>
      <c r="E14439" s="5" t="s">
        <v>2389</v>
      </c>
    </row>
    <row r="14440" spans="1:5" x14ac:dyDescent="0.25">
      <c r="A14440" s="5">
        <f>14432</f>
      </c>
      <c r="B14440" s="5" t="s">
        <v>13711</v>
      </c>
      <c r="C14440" s="5" t="s">
        <v>11</v>
      </c>
      <c r="D14440" s="5" t="s">
        <v>12</v>
      </c>
      <c r="E14440" s="5" t="s">
        <v>2389</v>
      </c>
    </row>
    <row r="14441" spans="1:5" x14ac:dyDescent="0.25">
      <c r="A14441" s="5">
        <f>14433</f>
      </c>
      <c r="B14441" s="5" t="s">
        <v>13712</v>
      </c>
      <c r="C14441" s="5" t="s">
        <v>11</v>
      </c>
      <c r="D14441" s="5" t="s">
        <v>12</v>
      </c>
      <c r="E14441" s="5" t="s">
        <v>2389</v>
      </c>
    </row>
    <row r="14442" spans="1:5" x14ac:dyDescent="0.25">
      <c r="A14442" s="5">
        <f>14434</f>
      </c>
      <c r="B14442" s="5" t="s">
        <v>13713</v>
      </c>
      <c r="C14442" s="5" t="s">
        <v>11</v>
      </c>
      <c r="D14442" s="5" t="s">
        <v>12</v>
      </c>
      <c r="E14442" s="5" t="s">
        <v>2389</v>
      </c>
    </row>
    <row r="14443" spans="1:5" x14ac:dyDescent="0.25">
      <c r="A14443" s="5">
        <f>14435</f>
      </c>
      <c r="B14443" s="5" t="s">
        <v>13714</v>
      </c>
      <c r="C14443" s="5" t="s">
        <v>11</v>
      </c>
      <c r="D14443" s="5" t="s">
        <v>12</v>
      </c>
      <c r="E14443" s="5" t="s">
        <v>2675</v>
      </c>
    </row>
    <row r="14444" spans="1:5" x14ac:dyDescent="0.25">
      <c r="A14444" s="5">
        <f>14436</f>
      </c>
      <c r="B14444" s="5" t="s">
        <v>13715</v>
      </c>
      <c r="C14444" s="5" t="s">
        <v>11</v>
      </c>
      <c r="D14444" s="5" t="s">
        <v>12</v>
      </c>
      <c r="E14444" s="5" t="s">
        <v>2675</v>
      </c>
    </row>
    <row r="14445" spans="1:5" x14ac:dyDescent="0.25">
      <c r="A14445" s="5">
        <f>14437</f>
      </c>
      <c r="B14445" s="5" t="s">
        <v>13716</v>
      </c>
      <c r="C14445" s="5" t="s">
        <v>11</v>
      </c>
      <c r="D14445" s="5" t="s">
        <v>12</v>
      </c>
      <c r="E14445" s="5" t="s">
        <v>2675</v>
      </c>
    </row>
    <row r="14446" spans="1:5" x14ac:dyDescent="0.25">
      <c r="A14446" s="5">
        <f>14438</f>
      </c>
      <c r="B14446" s="5" t="s">
        <v>13717</v>
      </c>
      <c r="C14446" s="5" t="s">
        <v>11</v>
      </c>
      <c r="D14446" s="5" t="s">
        <v>12</v>
      </c>
      <c r="E14446" s="5" t="s">
        <v>2675</v>
      </c>
    </row>
    <row r="14447" spans="1:5" x14ac:dyDescent="0.25">
      <c r="A14447" s="5">
        <f>14439</f>
      </c>
      <c r="B14447" s="5" t="s">
        <v>13718</v>
      </c>
      <c r="C14447" s="5" t="s">
        <v>11</v>
      </c>
      <c r="D14447" s="5" t="s">
        <v>12</v>
      </c>
      <c r="E14447" s="5" t="s">
        <v>2675</v>
      </c>
    </row>
    <row r="14448" spans="1:5" x14ac:dyDescent="0.25">
      <c r="A14448" s="5">
        <f>14440</f>
      </c>
      <c r="B14448" s="5" t="s">
        <v>13719</v>
      </c>
      <c r="C14448" s="5" t="s">
        <v>11</v>
      </c>
      <c r="D14448" s="5" t="s">
        <v>12</v>
      </c>
      <c r="E14448" s="5" t="s">
        <v>2675</v>
      </c>
    </row>
    <row r="14449" spans="1:5" x14ac:dyDescent="0.25">
      <c r="A14449" s="5">
        <f>14441</f>
      </c>
      <c r="B14449" s="5" t="s">
        <v>13720</v>
      </c>
      <c r="C14449" s="5" t="s">
        <v>11</v>
      </c>
      <c r="D14449" s="5" t="s">
        <v>12</v>
      </c>
      <c r="E14449" s="5" t="s">
        <v>2675</v>
      </c>
    </row>
    <row r="14450" spans="1:5" x14ac:dyDescent="0.25">
      <c r="A14450" s="5">
        <f>14442</f>
      </c>
      <c r="B14450" s="5" t="s">
        <v>13721</v>
      </c>
      <c r="C14450" s="5" t="s">
        <v>11</v>
      </c>
      <c r="D14450" s="5" t="s">
        <v>12</v>
      </c>
      <c r="E14450" s="5" t="s">
        <v>2675</v>
      </c>
    </row>
    <row r="14451" spans="1:5" x14ac:dyDescent="0.25">
      <c r="A14451" s="5">
        <f>14443</f>
      </c>
      <c r="B14451" s="5" t="s">
        <v>13722</v>
      </c>
      <c r="C14451" s="5" t="s">
        <v>11</v>
      </c>
      <c r="D14451" s="5" t="s">
        <v>12</v>
      </c>
      <c r="E14451" s="5" t="s">
        <v>2675</v>
      </c>
    </row>
    <row r="14452" spans="1:5" x14ac:dyDescent="0.25">
      <c r="A14452" s="5">
        <f>14444</f>
      </c>
      <c r="B14452" s="5" t="s">
        <v>13723</v>
      </c>
      <c r="C14452" s="5" t="s">
        <v>11</v>
      </c>
      <c r="D14452" s="5" t="s">
        <v>12</v>
      </c>
      <c r="E14452" s="5" t="s">
        <v>2675</v>
      </c>
    </row>
    <row r="14453" spans="1:5" x14ac:dyDescent="0.25">
      <c r="A14453" s="5">
        <f>14445</f>
      </c>
      <c r="B14453" s="5" t="s">
        <v>13724</v>
      </c>
      <c r="C14453" s="5" t="s">
        <v>11</v>
      </c>
      <c r="D14453" s="5" t="s">
        <v>12</v>
      </c>
      <c r="E14453" s="5" t="s">
        <v>2675</v>
      </c>
    </row>
    <row r="14454" spans="1:5" x14ac:dyDescent="0.25">
      <c r="A14454" s="5">
        <f>14446</f>
      </c>
      <c r="B14454" s="5" t="s">
        <v>13725</v>
      </c>
      <c r="C14454" s="5" t="s">
        <v>11</v>
      </c>
      <c r="D14454" s="5" t="s">
        <v>12</v>
      </c>
      <c r="E14454" s="5" t="s">
        <v>2675</v>
      </c>
    </row>
    <row r="14455" spans="1:5" x14ac:dyDescent="0.25">
      <c r="A14455" s="5">
        <f>14447</f>
      </c>
      <c r="B14455" s="5" t="s">
        <v>13726</v>
      </c>
      <c r="C14455" s="5" t="s">
        <v>11</v>
      </c>
      <c r="D14455" s="5" t="s">
        <v>12</v>
      </c>
      <c r="E14455" s="5" t="s">
        <v>2675</v>
      </c>
    </row>
    <row r="14456" spans="1:5" x14ac:dyDescent="0.25">
      <c r="A14456" s="5">
        <f>14448</f>
      </c>
      <c r="B14456" s="5" t="s">
        <v>13727</v>
      </c>
      <c r="C14456" s="5" t="s">
        <v>11</v>
      </c>
      <c r="D14456" s="5" t="s">
        <v>12</v>
      </c>
      <c r="E14456" s="5" t="s">
        <v>2675</v>
      </c>
    </row>
    <row r="14457" spans="1:5" x14ac:dyDescent="0.25">
      <c r="A14457" s="5">
        <f>14449</f>
      </c>
      <c r="B14457" s="5" t="s">
        <v>13728</v>
      </c>
      <c r="C14457" s="5" t="s">
        <v>11</v>
      </c>
      <c r="D14457" s="5" t="s">
        <v>12</v>
      </c>
      <c r="E14457" s="5" t="s">
        <v>2675</v>
      </c>
    </row>
    <row r="14458" spans="1:5" x14ac:dyDescent="0.25">
      <c r="A14458" s="5">
        <f>14450</f>
      </c>
      <c r="B14458" s="5" t="s">
        <v>13729</v>
      </c>
      <c r="C14458" s="5" t="s">
        <v>11</v>
      </c>
      <c r="D14458" s="5" t="s">
        <v>12</v>
      </c>
      <c r="E14458" s="5" t="s">
        <v>2675</v>
      </c>
    </row>
    <row r="14459" spans="1:5" x14ac:dyDescent="0.25">
      <c r="A14459" s="5">
        <f>14451</f>
      </c>
      <c r="B14459" s="5" t="s">
        <v>13730</v>
      </c>
      <c r="C14459" s="5" t="s">
        <v>11</v>
      </c>
      <c r="D14459" s="5" t="s">
        <v>12</v>
      </c>
      <c r="E14459" s="5" t="s">
        <v>2675</v>
      </c>
    </row>
    <row r="14460" spans="1:5" x14ac:dyDescent="0.25">
      <c r="A14460" s="5">
        <f>14452</f>
      </c>
      <c r="B14460" s="5" t="s">
        <v>13731</v>
      </c>
      <c r="C14460" s="5" t="s">
        <v>11</v>
      </c>
      <c r="D14460" s="5" t="s">
        <v>12</v>
      </c>
      <c r="E14460" s="5" t="s">
        <v>2675</v>
      </c>
    </row>
    <row r="14461" spans="1:5" x14ac:dyDescent="0.25">
      <c r="A14461" s="5">
        <f>14453</f>
      </c>
      <c r="B14461" s="5" t="s">
        <v>13732</v>
      </c>
      <c r="C14461" s="5" t="s">
        <v>11</v>
      </c>
      <c r="D14461" s="5" t="s">
        <v>12</v>
      </c>
      <c r="E14461" s="5" t="s">
        <v>2675</v>
      </c>
    </row>
    <row r="14462" spans="1:5" x14ac:dyDescent="0.25">
      <c r="A14462" s="5">
        <f>14454</f>
      </c>
      <c r="B14462" s="5" t="s">
        <v>13733</v>
      </c>
      <c r="C14462" s="5" t="s">
        <v>11</v>
      </c>
      <c r="D14462" s="5" t="s">
        <v>12</v>
      </c>
      <c r="E14462" s="5" t="s">
        <v>2675</v>
      </c>
    </row>
    <row r="14463" spans="1:5" x14ac:dyDescent="0.25">
      <c r="A14463" s="5">
        <f>14455</f>
      </c>
      <c r="B14463" s="5" t="s">
        <v>13734</v>
      </c>
      <c r="C14463" s="5" t="s">
        <v>11</v>
      </c>
      <c r="D14463" s="5" t="s">
        <v>12</v>
      </c>
      <c r="E14463" s="5" t="s">
        <v>2675</v>
      </c>
    </row>
    <row r="14464" spans="1:5" x14ac:dyDescent="0.25">
      <c r="A14464" s="5">
        <f>14456</f>
      </c>
      <c r="B14464" s="5" t="s">
        <v>13735</v>
      </c>
      <c r="C14464" s="5" t="s">
        <v>11</v>
      </c>
      <c r="D14464" s="5" t="s">
        <v>12</v>
      </c>
      <c r="E14464" s="5" t="s">
        <v>2675</v>
      </c>
    </row>
    <row r="14465" spans="1:5" x14ac:dyDescent="0.25">
      <c r="A14465" s="5">
        <f>14457</f>
      </c>
      <c r="B14465" s="5" t="s">
        <v>13736</v>
      </c>
      <c r="C14465" s="5" t="s">
        <v>11</v>
      </c>
      <c r="D14465" s="5" t="s">
        <v>12</v>
      </c>
      <c r="E14465" s="5" t="s">
        <v>2675</v>
      </c>
    </row>
    <row r="14466" spans="1:5" x14ac:dyDescent="0.25">
      <c r="A14466" s="5">
        <f>14458</f>
      </c>
      <c r="B14466" s="5" t="s">
        <v>13737</v>
      </c>
      <c r="C14466" s="5" t="s">
        <v>11</v>
      </c>
      <c r="D14466" s="5" t="s">
        <v>12</v>
      </c>
      <c r="E14466" s="5" t="s">
        <v>2675</v>
      </c>
    </row>
    <row r="14467" spans="1:5" x14ac:dyDescent="0.25">
      <c r="A14467" s="5">
        <f>14459</f>
      </c>
      <c r="B14467" s="5" t="s">
        <v>13738</v>
      </c>
      <c r="C14467" s="5" t="s">
        <v>11</v>
      </c>
      <c r="D14467" s="5" t="s">
        <v>12</v>
      </c>
      <c r="E14467" s="5" t="s">
        <v>10562</v>
      </c>
    </row>
    <row r="14468" spans="1:5" x14ac:dyDescent="0.25">
      <c r="A14468" s="5">
        <f>14460</f>
      </c>
      <c r="B14468" s="5" t="s">
        <v>13739</v>
      </c>
      <c r="C14468" s="5" t="s">
        <v>11</v>
      </c>
      <c r="D14468" s="5" t="s">
        <v>12</v>
      </c>
      <c r="E14468" s="5" t="s">
        <v>2304</v>
      </c>
    </row>
    <row r="14469" spans="1:5" x14ac:dyDescent="0.25">
      <c r="A14469" s="5">
        <f>14461</f>
      </c>
      <c r="B14469" s="5" t="s">
        <v>13740</v>
      </c>
      <c r="C14469" s="5" t="s">
        <v>11</v>
      </c>
      <c r="D14469" s="5" t="s">
        <v>12</v>
      </c>
      <c r="E14469" s="5" t="s">
        <v>3386</v>
      </c>
    </row>
    <row r="14470" spans="1:5" x14ac:dyDescent="0.25">
      <c r="A14470" s="5">
        <f>14462</f>
      </c>
      <c r="B14470" s="5" t="s">
        <v>13741</v>
      </c>
      <c r="C14470" s="5" t="s">
        <v>11</v>
      </c>
      <c r="D14470" s="5" t="s">
        <v>12</v>
      </c>
      <c r="E14470" s="5" t="s">
        <v>843</v>
      </c>
    </row>
    <row r="14471" spans="1:5" x14ac:dyDescent="0.25">
      <c r="A14471" s="5">
        <f>14463</f>
      </c>
      <c r="B14471" s="5" t="s">
        <v>13742</v>
      </c>
      <c r="C14471" s="5" t="s">
        <v>11</v>
      </c>
      <c r="D14471" s="5" t="s">
        <v>12</v>
      </c>
      <c r="E14471" s="5" t="s">
        <v>843</v>
      </c>
    </row>
    <row r="14472" spans="1:5" x14ac:dyDescent="0.25">
      <c r="A14472" s="5">
        <f>14464</f>
      </c>
      <c r="B14472" s="5" t="s">
        <v>13743</v>
      </c>
      <c r="C14472" s="5" t="s">
        <v>11</v>
      </c>
      <c r="D14472" s="5" t="s">
        <v>12</v>
      </c>
      <c r="E14472" s="5" t="s">
        <v>2333</v>
      </c>
    </row>
    <row r="14473" spans="1:5" x14ac:dyDescent="0.25">
      <c r="A14473" s="5">
        <f>14465</f>
      </c>
      <c r="B14473" s="5" t="s">
        <v>13744</v>
      </c>
      <c r="C14473" s="5" t="s">
        <v>11</v>
      </c>
      <c r="D14473" s="5" t="s">
        <v>12</v>
      </c>
      <c r="E14473" s="5" t="s">
        <v>3586</v>
      </c>
    </row>
    <row r="14474" spans="1:5" x14ac:dyDescent="0.25">
      <c r="A14474" s="5">
        <f>14466</f>
      </c>
      <c r="B14474" s="5" t="s">
        <v>13745</v>
      </c>
      <c r="C14474" s="5" t="s">
        <v>11</v>
      </c>
      <c r="D14474" s="5" t="s">
        <v>12</v>
      </c>
      <c r="E14474" s="5" t="s">
        <v>849</v>
      </c>
    </row>
    <row r="14475" spans="1:5" x14ac:dyDescent="0.25">
      <c r="A14475" s="5">
        <f>14467</f>
      </c>
      <c r="B14475" s="5" t="s">
        <v>13746</v>
      </c>
      <c r="C14475" s="5" t="s">
        <v>11</v>
      </c>
      <c r="D14475" s="5" t="s">
        <v>12</v>
      </c>
      <c r="E14475" s="5" t="s">
        <v>3692</v>
      </c>
    </row>
    <row r="14476" spans="1:5" x14ac:dyDescent="0.25">
      <c r="A14476" s="5">
        <f>14468</f>
      </c>
      <c r="B14476" s="5" t="s">
        <v>13747</v>
      </c>
      <c r="C14476" s="5" t="s">
        <v>11</v>
      </c>
      <c r="D14476" s="5" t="s">
        <v>12</v>
      </c>
      <c r="E14476" s="5" t="s">
        <v>885</v>
      </c>
    </row>
    <row r="14477" spans="1:5" x14ac:dyDescent="0.25">
      <c r="A14477" s="5">
        <f>14469</f>
      </c>
      <c r="B14477" s="5" t="s">
        <v>13748</v>
      </c>
      <c r="C14477" s="5" t="s">
        <v>11</v>
      </c>
      <c r="D14477" s="5" t="s">
        <v>12</v>
      </c>
      <c r="E14477" s="5" t="s">
        <v>3433</v>
      </c>
    </row>
    <row r="14478" spans="1:5" x14ac:dyDescent="0.25">
      <c r="A14478" s="5">
        <f>14470</f>
      </c>
      <c r="B14478" s="5" t="s">
        <v>13749</v>
      </c>
      <c r="C14478" s="5" t="s">
        <v>11</v>
      </c>
      <c r="D14478" s="5" t="s">
        <v>12</v>
      </c>
      <c r="E14478" s="5" t="s">
        <v>3496</v>
      </c>
    </row>
    <row r="14479" spans="1:5" x14ac:dyDescent="0.25">
      <c r="A14479" s="5">
        <f>14471</f>
      </c>
      <c r="B14479" s="5" t="s">
        <v>13750</v>
      </c>
      <c r="C14479" s="5" t="s">
        <v>11</v>
      </c>
      <c r="D14479" s="5" t="s">
        <v>12</v>
      </c>
      <c r="E14479" s="5" t="s">
        <v>2285</v>
      </c>
    </row>
    <row r="14480" spans="1:5" x14ac:dyDescent="0.25">
      <c r="A14480" s="5">
        <f>14472</f>
      </c>
      <c r="B14480" s="5" t="s">
        <v>13751</v>
      </c>
      <c r="C14480" s="5" t="s">
        <v>11</v>
      </c>
      <c r="D14480" s="5" t="s">
        <v>12</v>
      </c>
      <c r="E14480" s="5" t="s">
        <v>2343</v>
      </c>
    </row>
    <row r="14481" spans="1:5" x14ac:dyDescent="0.25">
      <c r="A14481" s="5">
        <f>14473</f>
      </c>
      <c r="B14481" s="5" t="s">
        <v>13752</v>
      </c>
      <c r="C14481" s="5" t="s">
        <v>11</v>
      </c>
      <c r="D14481" s="5" t="s">
        <v>12</v>
      </c>
      <c r="E14481" s="5" t="s">
        <v>828</v>
      </c>
    </row>
    <row r="14482" spans="1:5" x14ac:dyDescent="0.25">
      <c r="A14482" s="5">
        <f>14474</f>
      </c>
      <c r="B14482" s="5" t="s">
        <v>13753</v>
      </c>
      <c r="C14482" s="5" t="s">
        <v>11</v>
      </c>
      <c r="D14482" s="5" t="s">
        <v>12</v>
      </c>
      <c r="E14482" s="5" t="s">
        <v>2265</v>
      </c>
    </row>
    <row r="14483" spans="1:5" x14ac:dyDescent="0.25">
      <c r="A14483" s="5">
        <f>14475</f>
      </c>
      <c r="B14483" s="5" t="s">
        <v>13754</v>
      </c>
      <c r="C14483" s="5" t="s">
        <v>11</v>
      </c>
      <c r="D14483" s="5" t="s">
        <v>12</v>
      </c>
      <c r="E14483" s="5" t="s">
        <v>2265</v>
      </c>
    </row>
    <row r="14484" spans="1:5" x14ac:dyDescent="0.25">
      <c r="A14484" s="5">
        <f>14476</f>
      </c>
      <c r="B14484" s="5" t="s">
        <v>13755</v>
      </c>
      <c r="C14484" s="5" t="s">
        <v>11</v>
      </c>
      <c r="D14484" s="5" t="s">
        <v>12</v>
      </c>
      <c r="E14484" s="5" t="s">
        <v>2265</v>
      </c>
    </row>
    <row r="14485" spans="1:5" x14ac:dyDescent="0.25">
      <c r="A14485" s="5">
        <f>14477</f>
      </c>
      <c r="B14485" s="5" t="s">
        <v>13756</v>
      </c>
      <c r="C14485" s="5" t="s">
        <v>11</v>
      </c>
      <c r="D14485" s="5" t="s">
        <v>12</v>
      </c>
      <c r="E14485" s="5" t="s">
        <v>10843</v>
      </c>
    </row>
    <row r="14486" spans="1:5" x14ac:dyDescent="0.25">
      <c r="A14486" s="5">
        <f>14478</f>
      </c>
      <c r="B14486" s="5" t="s">
        <v>13757</v>
      </c>
      <c r="C14486" s="5" t="s">
        <v>11</v>
      </c>
      <c r="D14486" s="5" t="s">
        <v>12</v>
      </c>
      <c r="E14486" s="5" t="s">
        <v>959</v>
      </c>
    </row>
    <row r="14487" spans="1:5" x14ac:dyDescent="0.25">
      <c r="A14487" s="5">
        <f>14479</f>
      </c>
      <c r="B14487" s="5" t="s">
        <v>13758</v>
      </c>
      <c r="C14487" s="5" t="s">
        <v>11</v>
      </c>
      <c r="D14487" s="5" t="s">
        <v>12</v>
      </c>
      <c r="E14487" s="5" t="s">
        <v>2381</v>
      </c>
    </row>
    <row r="14488" spans="1:5" x14ac:dyDescent="0.25">
      <c r="A14488" s="5">
        <f>14480</f>
      </c>
      <c r="B14488" s="5" t="s">
        <v>13759</v>
      </c>
      <c r="C14488" s="5" t="s">
        <v>11</v>
      </c>
      <c r="D14488" s="5" t="s">
        <v>12</v>
      </c>
      <c r="E14488" s="5" t="s">
        <v>2381</v>
      </c>
    </row>
    <row r="14489" spans="1:5" x14ac:dyDescent="0.25">
      <c r="A14489" s="5">
        <f>14481</f>
      </c>
      <c r="B14489" s="5" t="s">
        <v>13760</v>
      </c>
      <c r="C14489" s="5" t="s">
        <v>11</v>
      </c>
      <c r="D14489" s="5" t="s">
        <v>12</v>
      </c>
      <c r="E14489" s="5" t="s">
        <v>732</v>
      </c>
    </row>
    <row r="14490" spans="1:5" x14ac:dyDescent="0.25">
      <c r="A14490" s="5">
        <f>14482</f>
      </c>
      <c r="B14490" s="5" t="s">
        <v>13761</v>
      </c>
      <c r="C14490" s="5" t="s">
        <v>11</v>
      </c>
      <c r="D14490" s="5" t="s">
        <v>12</v>
      </c>
      <c r="E14490" s="5" t="s">
        <v>784</v>
      </c>
    </row>
    <row r="14491" spans="1:5" x14ac:dyDescent="0.25">
      <c r="A14491" s="5">
        <f>14483</f>
      </c>
      <c r="B14491" s="5" t="s">
        <v>13762</v>
      </c>
      <c r="C14491" s="5" t="s">
        <v>11</v>
      </c>
      <c r="D14491" s="5" t="s">
        <v>12</v>
      </c>
      <c r="E14491" s="5" t="s">
        <v>2622</v>
      </c>
    </row>
    <row r="14492" spans="1:5" x14ac:dyDescent="0.25">
      <c r="A14492" s="5">
        <f>14484</f>
      </c>
      <c r="B14492" s="5" t="s">
        <v>13763</v>
      </c>
      <c r="C14492" s="5" t="s">
        <v>11</v>
      </c>
      <c r="D14492" s="5" t="s">
        <v>12</v>
      </c>
      <c r="E14492" s="5" t="s">
        <v>2333</v>
      </c>
    </row>
    <row r="14493" spans="1:5" x14ac:dyDescent="0.25">
      <c r="A14493" s="5">
        <f>14485</f>
      </c>
      <c r="B14493" s="5" t="s">
        <v>13764</v>
      </c>
      <c r="C14493" s="5" t="s">
        <v>11</v>
      </c>
      <c r="D14493" s="5" t="s">
        <v>12</v>
      </c>
      <c r="E14493" s="5" t="s">
        <v>2322</v>
      </c>
    </row>
    <row r="14494" spans="1:5" x14ac:dyDescent="0.25">
      <c r="A14494" s="5">
        <f>14486</f>
      </c>
      <c r="B14494" s="5" t="s">
        <v>13765</v>
      </c>
      <c r="C14494" s="5" t="s">
        <v>11</v>
      </c>
      <c r="D14494" s="5" t="s">
        <v>12</v>
      </c>
      <c r="E14494" s="5" t="s">
        <v>3924</v>
      </c>
    </row>
    <row r="14495" spans="1:5" x14ac:dyDescent="0.25">
      <c r="A14495" s="5">
        <f>14487</f>
      </c>
      <c r="B14495" s="5" t="s">
        <v>13766</v>
      </c>
      <c r="C14495" s="5" t="s">
        <v>11</v>
      </c>
      <c r="D14495" s="5" t="s">
        <v>12</v>
      </c>
      <c r="E14495" s="5" t="s">
        <v>832</v>
      </c>
    </row>
    <row r="14496" spans="1:5" x14ac:dyDescent="0.25">
      <c r="A14496" s="5">
        <f>14488</f>
      </c>
      <c r="B14496" s="5" t="s">
        <v>13767</v>
      </c>
      <c r="C14496" s="5" t="s">
        <v>11</v>
      </c>
      <c r="D14496" s="5" t="s">
        <v>12</v>
      </c>
      <c r="E14496" s="5" t="s">
        <v>832</v>
      </c>
    </row>
    <row r="14497" spans="1:5" x14ac:dyDescent="0.25">
      <c r="A14497" s="5">
        <f>14489</f>
      </c>
      <c r="B14497" s="5" t="s">
        <v>13768</v>
      </c>
      <c r="C14497" s="5" t="s">
        <v>11</v>
      </c>
      <c r="D14497" s="5" t="s">
        <v>12</v>
      </c>
      <c r="E14497" s="5" t="s">
        <v>832</v>
      </c>
    </row>
    <row r="14498" spans="1:5" x14ac:dyDescent="0.25">
      <c r="A14498" s="5">
        <f>14490</f>
      </c>
      <c r="B14498" s="5" t="s">
        <v>13769</v>
      </c>
      <c r="C14498" s="5" t="s">
        <v>11</v>
      </c>
      <c r="D14498" s="5" t="s">
        <v>12</v>
      </c>
      <c r="E14498" s="5" t="s">
        <v>832</v>
      </c>
    </row>
    <row r="14499" spans="1:5" x14ac:dyDescent="0.25">
      <c r="A14499" s="5">
        <f>14491</f>
      </c>
      <c r="B14499" s="5" t="s">
        <v>13770</v>
      </c>
      <c r="C14499" s="5" t="s">
        <v>11</v>
      </c>
      <c r="D14499" s="5" t="s">
        <v>12</v>
      </c>
      <c r="E14499" s="5" t="s">
        <v>832</v>
      </c>
    </row>
    <row r="14500" spans="1:5" x14ac:dyDescent="0.25">
      <c r="A14500" s="5">
        <f>14492</f>
      </c>
      <c r="B14500" s="5" t="s">
        <v>13771</v>
      </c>
      <c r="C14500" s="5" t="s">
        <v>11</v>
      </c>
      <c r="D14500" s="5" t="s">
        <v>12</v>
      </c>
      <c r="E14500" s="5" t="s">
        <v>832</v>
      </c>
    </row>
    <row r="14501" spans="1:5" x14ac:dyDescent="0.25">
      <c r="A14501" s="5">
        <f>14493</f>
      </c>
      <c r="B14501" s="5" t="s">
        <v>13772</v>
      </c>
      <c r="C14501" s="5" t="s">
        <v>11</v>
      </c>
      <c r="D14501" s="5" t="s">
        <v>12</v>
      </c>
      <c r="E14501" s="5" t="s">
        <v>832</v>
      </c>
    </row>
    <row r="14502" spans="1:5" x14ac:dyDescent="0.25">
      <c r="A14502" s="5">
        <f>14494</f>
      </c>
      <c r="B14502" s="5" t="s">
        <v>13773</v>
      </c>
      <c r="C14502" s="5" t="s">
        <v>11</v>
      </c>
      <c r="D14502" s="5" t="s">
        <v>12</v>
      </c>
      <c r="E14502" s="5" t="s">
        <v>832</v>
      </c>
    </row>
    <row r="14503" spans="1:5" x14ac:dyDescent="0.25">
      <c r="A14503" s="5">
        <f>14495</f>
      </c>
      <c r="B14503" s="5" t="s">
        <v>13774</v>
      </c>
      <c r="C14503" s="5" t="s">
        <v>11</v>
      </c>
      <c r="D14503" s="5" t="s">
        <v>12</v>
      </c>
      <c r="E14503" s="5" t="s">
        <v>832</v>
      </c>
    </row>
    <row r="14504" spans="1:5" x14ac:dyDescent="0.25">
      <c r="A14504" s="5">
        <f>14496</f>
      </c>
      <c r="B14504" s="5" t="s">
        <v>13775</v>
      </c>
      <c r="C14504" s="5" t="s">
        <v>11</v>
      </c>
      <c r="D14504" s="5" t="s">
        <v>12</v>
      </c>
      <c r="E14504" s="5" t="s">
        <v>832</v>
      </c>
    </row>
    <row r="14505" spans="1:5" x14ac:dyDescent="0.25">
      <c r="A14505" s="5">
        <f>14497</f>
      </c>
      <c r="B14505" s="5" t="s">
        <v>13776</v>
      </c>
      <c r="C14505" s="5" t="s">
        <v>11</v>
      </c>
      <c r="D14505" s="5" t="s">
        <v>12</v>
      </c>
      <c r="E14505" s="5" t="s">
        <v>832</v>
      </c>
    </row>
    <row r="14506" spans="1:5" x14ac:dyDescent="0.25">
      <c r="A14506" s="5">
        <f>14498</f>
      </c>
      <c r="B14506" s="5" t="s">
        <v>13777</v>
      </c>
      <c r="C14506" s="5" t="s">
        <v>11</v>
      </c>
      <c r="D14506" s="5" t="s">
        <v>12</v>
      </c>
      <c r="E14506" s="5" t="s">
        <v>832</v>
      </c>
    </row>
    <row r="14507" spans="1:5" x14ac:dyDescent="0.25">
      <c r="A14507" s="5">
        <f>14499</f>
      </c>
      <c r="B14507" s="5" t="s">
        <v>13778</v>
      </c>
      <c r="C14507" s="5" t="s">
        <v>11</v>
      </c>
      <c r="D14507" s="5" t="s">
        <v>12</v>
      </c>
      <c r="E14507" s="5" t="s">
        <v>832</v>
      </c>
    </row>
    <row r="14508" spans="1:5" x14ac:dyDescent="0.25">
      <c r="A14508" s="5">
        <f>14500</f>
      </c>
      <c r="B14508" s="5" t="s">
        <v>13779</v>
      </c>
      <c r="C14508" s="5" t="s">
        <v>11</v>
      </c>
      <c r="D14508" s="5" t="s">
        <v>12</v>
      </c>
      <c r="E14508" s="5" t="s">
        <v>832</v>
      </c>
    </row>
    <row r="14509" spans="1:5" x14ac:dyDescent="0.25">
      <c r="A14509" s="5">
        <f>14501</f>
      </c>
      <c r="B14509" s="5" t="s">
        <v>13780</v>
      </c>
      <c r="C14509" s="5" t="s">
        <v>11</v>
      </c>
      <c r="D14509" s="5" t="s">
        <v>12</v>
      </c>
      <c r="E14509" s="5" t="s">
        <v>832</v>
      </c>
    </row>
    <row r="14510" spans="1:5" x14ac:dyDescent="0.25">
      <c r="A14510" s="5">
        <f>14502</f>
      </c>
      <c r="B14510" s="5" t="s">
        <v>13781</v>
      </c>
      <c r="C14510" s="5" t="s">
        <v>11</v>
      </c>
      <c r="D14510" s="5" t="s">
        <v>12</v>
      </c>
      <c r="E14510" s="5" t="s">
        <v>832</v>
      </c>
    </row>
    <row r="14511" spans="1:5" x14ac:dyDescent="0.25">
      <c r="A14511" s="5">
        <f>14503</f>
      </c>
      <c r="B14511" s="5" t="s">
        <v>13782</v>
      </c>
      <c r="C14511" s="5" t="s">
        <v>11</v>
      </c>
      <c r="D14511" s="5" t="s">
        <v>12</v>
      </c>
      <c r="E14511" s="5" t="s">
        <v>832</v>
      </c>
    </row>
    <row r="14512" spans="1:5" x14ac:dyDescent="0.25">
      <c r="A14512" s="5">
        <f>14504</f>
      </c>
      <c r="B14512" s="5" t="s">
        <v>13783</v>
      </c>
      <c r="C14512" s="5" t="s">
        <v>11</v>
      </c>
      <c r="D14512" s="5" t="s">
        <v>12</v>
      </c>
      <c r="E14512" s="5" t="s">
        <v>832</v>
      </c>
    </row>
    <row r="14513" spans="1:5" x14ac:dyDescent="0.25">
      <c r="A14513" s="5">
        <f>14505</f>
      </c>
      <c r="B14513" s="5" t="s">
        <v>13784</v>
      </c>
      <c r="C14513" s="5" t="s">
        <v>11</v>
      </c>
      <c r="D14513" s="5" t="s">
        <v>12</v>
      </c>
      <c r="E14513" s="5" t="s">
        <v>832</v>
      </c>
    </row>
    <row r="14514" spans="1:5" x14ac:dyDescent="0.25">
      <c r="A14514" s="5">
        <f>14506</f>
      </c>
      <c r="B14514" s="5" t="s">
        <v>13785</v>
      </c>
      <c r="C14514" s="5" t="s">
        <v>11</v>
      </c>
      <c r="D14514" s="5" t="s">
        <v>12</v>
      </c>
      <c r="E14514" s="5" t="s">
        <v>832</v>
      </c>
    </row>
    <row r="14515" spans="1:5" x14ac:dyDescent="0.25">
      <c r="A14515" s="5">
        <f>14507</f>
      </c>
      <c r="B14515" s="5" t="s">
        <v>13786</v>
      </c>
      <c r="C14515" s="5" t="s">
        <v>11</v>
      </c>
      <c r="D14515" s="5" t="s">
        <v>12</v>
      </c>
      <c r="E14515" s="5" t="s">
        <v>832</v>
      </c>
    </row>
    <row r="14516" spans="1:5" x14ac:dyDescent="0.25">
      <c r="A14516" s="5">
        <f>14508</f>
      </c>
      <c r="B14516" s="5" t="s">
        <v>13787</v>
      </c>
      <c r="C14516" s="5" t="s">
        <v>11</v>
      </c>
      <c r="D14516" s="5" t="s">
        <v>12</v>
      </c>
      <c r="E14516" s="5" t="s">
        <v>832</v>
      </c>
    </row>
    <row r="14517" spans="1:5" x14ac:dyDescent="0.25">
      <c r="A14517" s="5">
        <f>14509</f>
      </c>
      <c r="B14517" s="5" t="s">
        <v>13788</v>
      </c>
      <c r="C14517" s="5" t="s">
        <v>11</v>
      </c>
      <c r="D14517" s="5" t="s">
        <v>12</v>
      </c>
      <c r="E14517" s="5" t="s">
        <v>832</v>
      </c>
    </row>
    <row r="14518" spans="1:5" x14ac:dyDescent="0.25">
      <c r="A14518" s="5">
        <f>14510</f>
      </c>
      <c r="B14518" s="5" t="s">
        <v>13789</v>
      </c>
      <c r="C14518" s="5" t="s">
        <v>11</v>
      </c>
      <c r="D14518" s="5" t="s">
        <v>12</v>
      </c>
      <c r="E14518" s="5" t="s">
        <v>832</v>
      </c>
    </row>
    <row r="14519" spans="1:5" x14ac:dyDescent="0.25">
      <c r="A14519" s="5">
        <f>14511</f>
      </c>
      <c r="B14519" s="5" t="s">
        <v>13790</v>
      </c>
      <c r="C14519" s="5" t="s">
        <v>11</v>
      </c>
      <c r="D14519" s="5" t="s">
        <v>12</v>
      </c>
      <c r="E14519" s="5" t="s">
        <v>832</v>
      </c>
    </row>
    <row r="14520" spans="1:5" x14ac:dyDescent="0.25">
      <c r="A14520" s="5">
        <f>14512</f>
      </c>
      <c r="B14520" s="5" t="s">
        <v>13791</v>
      </c>
      <c r="C14520" s="5" t="s">
        <v>11</v>
      </c>
      <c r="D14520" s="5" t="s">
        <v>12</v>
      </c>
      <c r="E14520" s="5" t="s">
        <v>832</v>
      </c>
    </row>
    <row r="14521" spans="1:5" x14ac:dyDescent="0.25">
      <c r="A14521" s="5">
        <f>14513</f>
      </c>
      <c r="B14521" s="5" t="s">
        <v>13792</v>
      </c>
      <c r="C14521" s="5" t="s">
        <v>11</v>
      </c>
      <c r="D14521" s="5" t="s">
        <v>12</v>
      </c>
      <c r="E14521" s="5" t="s">
        <v>832</v>
      </c>
    </row>
    <row r="14522" spans="1:5" x14ac:dyDescent="0.25">
      <c r="A14522" s="5">
        <f>14514</f>
      </c>
      <c r="B14522" s="5" t="s">
        <v>13793</v>
      </c>
      <c r="C14522" s="5" t="s">
        <v>11</v>
      </c>
      <c r="D14522" s="5" t="s">
        <v>12</v>
      </c>
      <c r="E14522" s="5" t="s">
        <v>832</v>
      </c>
    </row>
    <row r="14523" spans="1:5" x14ac:dyDescent="0.25">
      <c r="A14523" s="5">
        <f>14515</f>
      </c>
      <c r="B14523" s="5" t="s">
        <v>13794</v>
      </c>
      <c r="C14523" s="5" t="s">
        <v>11</v>
      </c>
      <c r="D14523" s="5" t="s">
        <v>12</v>
      </c>
      <c r="E14523" s="5" t="s">
        <v>832</v>
      </c>
    </row>
    <row r="14524" spans="1:5" x14ac:dyDescent="0.25">
      <c r="A14524" s="5">
        <f>14516</f>
      </c>
      <c r="B14524" s="5" t="s">
        <v>13795</v>
      </c>
      <c r="C14524" s="5" t="s">
        <v>11</v>
      </c>
      <c r="D14524" s="5" t="s">
        <v>12</v>
      </c>
      <c r="E14524" s="5" t="s">
        <v>832</v>
      </c>
    </row>
    <row r="14525" spans="1:5" x14ac:dyDescent="0.25">
      <c r="A14525" s="5">
        <f>14517</f>
      </c>
      <c r="B14525" s="5" t="s">
        <v>13796</v>
      </c>
      <c r="C14525" s="5" t="s">
        <v>11</v>
      </c>
      <c r="D14525" s="5" t="s">
        <v>12</v>
      </c>
      <c r="E14525" s="5" t="s">
        <v>832</v>
      </c>
    </row>
    <row r="14526" spans="1:5" x14ac:dyDescent="0.25">
      <c r="A14526" s="5">
        <f>14518</f>
      </c>
      <c r="B14526" s="5" t="s">
        <v>13797</v>
      </c>
      <c r="C14526" s="5" t="s">
        <v>11</v>
      </c>
      <c r="D14526" s="5" t="s">
        <v>12</v>
      </c>
      <c r="E14526" s="5" t="s">
        <v>832</v>
      </c>
    </row>
    <row r="14527" spans="1:5" x14ac:dyDescent="0.25">
      <c r="A14527" s="5">
        <f>14519</f>
      </c>
      <c r="B14527" s="5" t="s">
        <v>13798</v>
      </c>
      <c r="C14527" s="5" t="s">
        <v>11</v>
      </c>
      <c r="D14527" s="5" t="s">
        <v>12</v>
      </c>
      <c r="E14527" s="5" t="s">
        <v>832</v>
      </c>
    </row>
    <row r="14528" spans="1:5" x14ac:dyDescent="0.25">
      <c r="A14528" s="5">
        <f>14520</f>
      </c>
      <c r="B14528" s="5" t="s">
        <v>13799</v>
      </c>
      <c r="C14528" s="5" t="s">
        <v>11</v>
      </c>
      <c r="D14528" s="5" t="s">
        <v>12</v>
      </c>
      <c r="E14528" s="5" t="s">
        <v>832</v>
      </c>
    </row>
    <row r="14529" spans="1:5" x14ac:dyDescent="0.25">
      <c r="A14529" s="5">
        <f>14521</f>
      </c>
      <c r="B14529" s="5" t="s">
        <v>13800</v>
      </c>
      <c r="C14529" s="5" t="s">
        <v>11</v>
      </c>
      <c r="D14529" s="5" t="s">
        <v>12</v>
      </c>
      <c r="E14529" s="5" t="s">
        <v>3962</v>
      </c>
    </row>
    <row r="14530" spans="1:5" x14ac:dyDescent="0.25">
      <c r="A14530" s="5">
        <f>14522</f>
      </c>
      <c r="B14530" s="5" t="s">
        <v>13801</v>
      </c>
      <c r="C14530" s="5" t="s">
        <v>11</v>
      </c>
      <c r="D14530" s="5" t="s">
        <v>12</v>
      </c>
      <c r="E14530" s="5" t="s">
        <v>924</v>
      </c>
    </row>
    <row r="14531" spans="1:5" x14ac:dyDescent="0.25">
      <c r="A14531" s="5">
        <f>14523</f>
      </c>
      <c r="B14531" s="5" t="s">
        <v>13802</v>
      </c>
      <c r="C14531" s="5" t="s">
        <v>11</v>
      </c>
      <c r="D14531" s="5" t="s">
        <v>12</v>
      </c>
      <c r="E14531" s="5" t="s">
        <v>2409</v>
      </c>
    </row>
    <row r="14532" spans="1:5" x14ac:dyDescent="0.25">
      <c r="A14532" s="5">
        <f>14524</f>
      </c>
      <c r="B14532" s="5" t="s">
        <v>13803</v>
      </c>
      <c r="C14532" s="5" t="s">
        <v>11</v>
      </c>
      <c r="D14532" s="5" t="s">
        <v>12</v>
      </c>
      <c r="E14532" s="5" t="s">
        <v>2409</v>
      </c>
    </row>
    <row r="14533" spans="1:5" x14ac:dyDescent="0.25">
      <c r="A14533" s="5">
        <f>14525</f>
      </c>
      <c r="B14533" s="5" t="s">
        <v>13804</v>
      </c>
      <c r="C14533" s="5" t="s">
        <v>11</v>
      </c>
      <c r="D14533" s="5" t="s">
        <v>12</v>
      </c>
      <c r="E14533" s="5" t="s">
        <v>2398</v>
      </c>
    </row>
    <row r="14534" spans="1:5" x14ac:dyDescent="0.25">
      <c r="A14534" s="5">
        <f>14526</f>
      </c>
      <c r="B14534" s="5" t="s">
        <v>13805</v>
      </c>
      <c r="C14534" s="5" t="s">
        <v>11</v>
      </c>
      <c r="D14534" s="5" t="s">
        <v>12</v>
      </c>
      <c r="E14534" s="5" t="s">
        <v>3922</v>
      </c>
    </row>
    <row r="14535" spans="1:5" x14ac:dyDescent="0.25">
      <c r="A14535" s="5">
        <f>14527</f>
      </c>
      <c r="B14535" s="5" t="s">
        <v>13806</v>
      </c>
      <c r="C14535" s="5" t="s">
        <v>11</v>
      </c>
      <c r="D14535" s="5" t="s">
        <v>12</v>
      </c>
      <c r="E14535" s="5" t="s">
        <v>2257</v>
      </c>
    </row>
    <row r="14536" spans="1:5" x14ac:dyDescent="0.25">
      <c r="A14536" s="5">
        <f>14528</f>
      </c>
      <c r="B14536" s="5" t="s">
        <v>13807</v>
      </c>
      <c r="C14536" s="5" t="s">
        <v>11</v>
      </c>
      <c r="D14536" s="5" t="s">
        <v>12</v>
      </c>
      <c r="E14536" s="5" t="s">
        <v>1067</v>
      </c>
    </row>
    <row r="14537" spans="1:5" x14ac:dyDescent="0.25">
      <c r="A14537" s="5">
        <f>14529</f>
      </c>
      <c r="B14537" s="5" t="s">
        <v>13808</v>
      </c>
      <c r="C14537" s="5" t="s">
        <v>11</v>
      </c>
      <c r="D14537" s="5" t="s">
        <v>12</v>
      </c>
      <c r="E14537" s="5" t="s">
        <v>9518</v>
      </c>
    </row>
    <row r="14538" spans="1:5" x14ac:dyDescent="0.25">
      <c r="A14538" s="5">
        <f>14530</f>
      </c>
      <c r="B14538" s="5" t="s">
        <v>13809</v>
      </c>
      <c r="C14538" s="5" t="s">
        <v>11</v>
      </c>
      <c r="D14538" s="5" t="s">
        <v>12</v>
      </c>
      <c r="E14538" s="5" t="s">
        <v>3496</v>
      </c>
    </row>
    <row r="14539" spans="1:5" x14ac:dyDescent="0.25">
      <c r="A14539" s="5">
        <f>14531</f>
      </c>
      <c r="B14539" s="5" t="s">
        <v>13810</v>
      </c>
      <c r="C14539" s="5" t="s">
        <v>11</v>
      </c>
      <c r="D14539" s="5" t="s">
        <v>12</v>
      </c>
      <c r="E14539" s="5" t="s">
        <v>4132</v>
      </c>
    </row>
    <row r="14540" spans="1:5" x14ac:dyDescent="0.25">
      <c r="A14540" s="5">
        <f>14532</f>
      </c>
      <c r="B14540" s="5" t="s">
        <v>13811</v>
      </c>
      <c r="C14540" s="5" t="s">
        <v>11</v>
      </c>
      <c r="D14540" s="5" t="s">
        <v>12</v>
      </c>
      <c r="E14540" s="5" t="s">
        <v>3438</v>
      </c>
    </row>
    <row r="14541" spans="1:5" x14ac:dyDescent="0.25">
      <c r="A14541" s="5">
        <f>14533</f>
      </c>
      <c r="B14541" s="5" t="s">
        <v>13812</v>
      </c>
      <c r="C14541" s="5" t="s">
        <v>11</v>
      </c>
      <c r="D14541" s="5" t="s">
        <v>12</v>
      </c>
      <c r="E14541" s="5" t="s">
        <v>3438</v>
      </c>
    </row>
    <row r="14542" spans="1:5" x14ac:dyDescent="0.25">
      <c r="A14542" s="5">
        <f>14534</f>
      </c>
      <c r="B14542" s="5" t="s">
        <v>13813</v>
      </c>
      <c r="C14542" s="5" t="s">
        <v>11</v>
      </c>
      <c r="D14542" s="5" t="s">
        <v>12</v>
      </c>
      <c r="E14542" s="5" t="s">
        <v>722</v>
      </c>
    </row>
    <row r="14543" spans="1:5" x14ac:dyDescent="0.25">
      <c r="A14543" s="5">
        <f>14535</f>
      </c>
      <c r="B14543" s="5" t="s">
        <v>13814</v>
      </c>
      <c r="C14543" s="5" t="s">
        <v>11</v>
      </c>
      <c r="D14543" s="5" t="s">
        <v>12</v>
      </c>
      <c r="E14543" s="5" t="s">
        <v>2823</v>
      </c>
    </row>
    <row r="14544" spans="1:5" x14ac:dyDescent="0.25">
      <c r="A14544" s="5">
        <f>14536</f>
      </c>
      <c r="B14544" s="5" t="s">
        <v>13815</v>
      </c>
      <c r="C14544" s="5" t="s">
        <v>11</v>
      </c>
      <c r="D14544" s="5" t="s">
        <v>12</v>
      </c>
      <c r="E14544" s="5" t="s">
        <v>2396</v>
      </c>
    </row>
    <row r="14545" spans="1:5" x14ac:dyDescent="0.25">
      <c r="A14545" s="5">
        <f>14537</f>
      </c>
      <c r="B14545" s="5" t="s">
        <v>13816</v>
      </c>
      <c r="C14545" s="5" t="s">
        <v>11</v>
      </c>
      <c r="D14545" s="5" t="s">
        <v>12</v>
      </c>
      <c r="E14545" s="5" t="s">
        <v>3589</v>
      </c>
    </row>
    <row r="14546" spans="1:5" x14ac:dyDescent="0.25">
      <c r="A14546" s="5">
        <f>14538</f>
      </c>
      <c r="B14546" s="5" t="s">
        <v>13817</v>
      </c>
      <c r="C14546" s="5" t="s">
        <v>11</v>
      </c>
      <c r="D14546" s="5" t="s">
        <v>12</v>
      </c>
      <c r="E14546" s="5" t="s">
        <v>787</v>
      </c>
    </row>
    <row r="14547" spans="1:5" x14ac:dyDescent="0.25">
      <c r="A14547" s="5">
        <f>14539</f>
      </c>
      <c r="B14547" s="5" t="s">
        <v>13818</v>
      </c>
      <c r="C14547" s="5" t="s">
        <v>11</v>
      </c>
      <c r="D14547" s="5" t="s">
        <v>12</v>
      </c>
      <c r="E14547" s="5" t="s">
        <v>3606</v>
      </c>
    </row>
    <row r="14548" spans="1:5" x14ac:dyDescent="0.25">
      <c r="A14548" s="5">
        <f>14540</f>
      </c>
      <c r="B14548" s="5" t="s">
        <v>13819</v>
      </c>
      <c r="C14548" s="5" t="s">
        <v>11</v>
      </c>
      <c r="D14548" s="5" t="s">
        <v>12</v>
      </c>
      <c r="E14548" s="5" t="s">
        <v>2407</v>
      </c>
    </row>
    <row r="14549" spans="1:5" x14ac:dyDescent="0.25">
      <c r="A14549" s="5">
        <f>14541</f>
      </c>
      <c r="B14549" s="5" t="s">
        <v>13820</v>
      </c>
      <c r="C14549" s="5" t="s">
        <v>11</v>
      </c>
      <c r="D14549" s="5" t="s">
        <v>12</v>
      </c>
      <c r="E14549" s="5" t="s">
        <v>2590</v>
      </c>
    </row>
    <row r="14550" spans="1:5" x14ac:dyDescent="0.25">
      <c r="A14550" s="5">
        <f>14542</f>
      </c>
      <c r="B14550" s="5" t="s">
        <v>13821</v>
      </c>
      <c r="C14550" s="5" t="s">
        <v>11</v>
      </c>
      <c r="D14550" s="5" t="s">
        <v>12</v>
      </c>
      <c r="E14550" s="5" t="s">
        <v>2341</v>
      </c>
    </row>
    <row r="14551" spans="1:5" x14ac:dyDescent="0.25">
      <c r="A14551" s="5">
        <f>14543</f>
      </c>
      <c r="B14551" s="5" t="s">
        <v>13822</v>
      </c>
      <c r="C14551" s="5" t="s">
        <v>11</v>
      </c>
      <c r="D14551" s="5" t="s">
        <v>12</v>
      </c>
      <c r="E14551" s="5" t="s">
        <v>2624</v>
      </c>
    </row>
    <row r="14552" spans="1:5" x14ac:dyDescent="0.25">
      <c r="A14552" s="5">
        <f>14544</f>
      </c>
      <c r="B14552" s="5" t="s">
        <v>13823</v>
      </c>
      <c r="C14552" s="5" t="s">
        <v>11</v>
      </c>
      <c r="D14552" s="5" t="s">
        <v>12</v>
      </c>
      <c r="E14552" s="5" t="s">
        <v>2648</v>
      </c>
    </row>
    <row r="14553" spans="1:5" x14ac:dyDescent="0.25">
      <c r="A14553" s="5">
        <f>14545</f>
      </c>
      <c r="B14553" s="5" t="s">
        <v>13824</v>
      </c>
      <c r="C14553" s="5" t="s">
        <v>11</v>
      </c>
      <c r="D14553" s="5" t="s">
        <v>12</v>
      </c>
      <c r="E14553" s="5" t="s">
        <v>2255</v>
      </c>
    </row>
    <row r="14554" spans="1:5" x14ac:dyDescent="0.25">
      <c r="A14554" s="5">
        <f>14546</f>
      </c>
      <c r="B14554" s="5" t="s">
        <v>13825</v>
      </c>
      <c r="C14554" s="5" t="s">
        <v>11</v>
      </c>
      <c r="D14554" s="5" t="s">
        <v>12</v>
      </c>
      <c r="E14554" s="5" t="s">
        <v>3367</v>
      </c>
    </row>
    <row r="14555" spans="1:5" x14ac:dyDescent="0.25">
      <c r="A14555" s="5">
        <f>14547</f>
      </c>
      <c r="B14555" s="5" t="s">
        <v>13826</v>
      </c>
      <c r="C14555" s="5" t="s">
        <v>11</v>
      </c>
      <c r="D14555" s="5" t="s">
        <v>12</v>
      </c>
      <c r="E14555" s="5" t="s">
        <v>835</v>
      </c>
    </row>
    <row r="14556" spans="1:5" x14ac:dyDescent="0.25">
      <c r="A14556" s="5">
        <f>14548</f>
      </c>
      <c r="B14556" s="5" t="s">
        <v>13827</v>
      </c>
      <c r="C14556" s="5" t="s">
        <v>11</v>
      </c>
      <c r="D14556" s="5" t="s">
        <v>12</v>
      </c>
      <c r="E14556" s="5" t="s">
        <v>835</v>
      </c>
    </row>
    <row r="14557" spans="1:5" x14ac:dyDescent="0.25">
      <c r="A14557" s="5">
        <f>14549</f>
      </c>
      <c r="B14557" s="5" t="s">
        <v>13828</v>
      </c>
      <c r="C14557" s="5" t="s">
        <v>11</v>
      </c>
      <c r="D14557" s="5" t="s">
        <v>12</v>
      </c>
      <c r="E14557" s="5" t="s">
        <v>938</v>
      </c>
    </row>
    <row r="14558" spans="1:5" x14ac:dyDescent="0.25">
      <c r="A14558" s="5">
        <f>14550</f>
      </c>
      <c r="B14558" s="5" t="s">
        <v>13829</v>
      </c>
      <c r="C14558" s="5" t="s">
        <v>11</v>
      </c>
      <c r="D14558" s="5" t="s">
        <v>12</v>
      </c>
      <c r="E14558" s="5" t="s">
        <v>932</v>
      </c>
    </row>
    <row r="14559" spans="1:5" x14ac:dyDescent="0.25">
      <c r="A14559" s="5">
        <f>14551</f>
      </c>
      <c r="B14559" s="5" t="s">
        <v>13830</v>
      </c>
      <c r="C14559" s="5" t="s">
        <v>11</v>
      </c>
      <c r="D14559" s="5" t="s">
        <v>12</v>
      </c>
      <c r="E14559" s="5" t="s">
        <v>3601</v>
      </c>
    </row>
    <row r="14560" spans="1:5" x14ac:dyDescent="0.25">
      <c r="A14560" s="5">
        <f>14552</f>
      </c>
      <c r="B14560" s="5" t="s">
        <v>13831</v>
      </c>
      <c r="C14560" s="5" t="s">
        <v>11</v>
      </c>
      <c r="D14560" s="5" t="s">
        <v>12</v>
      </c>
      <c r="E14560" s="5" t="s">
        <v>3601</v>
      </c>
    </row>
    <row r="14561" spans="1:5" x14ac:dyDescent="0.25">
      <c r="A14561" s="5">
        <f>14553</f>
      </c>
      <c r="B14561" s="5" t="s">
        <v>13832</v>
      </c>
      <c r="C14561" s="5" t="s">
        <v>11</v>
      </c>
      <c r="D14561" s="5" t="s">
        <v>12</v>
      </c>
      <c r="E14561" s="5" t="s">
        <v>835</v>
      </c>
    </row>
    <row r="14562" spans="1:5" x14ac:dyDescent="0.25">
      <c r="A14562" s="5">
        <f>14554</f>
      </c>
      <c r="B14562" s="5" t="s">
        <v>13833</v>
      </c>
      <c r="C14562" s="5" t="s">
        <v>11</v>
      </c>
      <c r="D14562" s="5" t="s">
        <v>12</v>
      </c>
      <c r="E14562" s="5" t="s">
        <v>724</v>
      </c>
    </row>
    <row r="14563" spans="1:5" x14ac:dyDescent="0.25">
      <c r="A14563" s="5">
        <f>14555</f>
      </c>
      <c r="B14563" s="5" t="s">
        <v>13834</v>
      </c>
      <c r="C14563" s="5" t="s">
        <v>11</v>
      </c>
      <c r="D14563" s="5" t="s">
        <v>12</v>
      </c>
      <c r="E14563" s="5" t="s">
        <v>724</v>
      </c>
    </row>
    <row r="14564" spans="1:5" x14ac:dyDescent="0.25">
      <c r="A14564" s="5">
        <f>14556</f>
      </c>
      <c r="B14564" s="5" t="s">
        <v>13835</v>
      </c>
      <c r="C14564" s="5" t="s">
        <v>11</v>
      </c>
      <c r="D14564" s="5" t="s">
        <v>12</v>
      </c>
      <c r="E14564" s="5" t="s">
        <v>846</v>
      </c>
    </row>
    <row r="14565" spans="1:5" x14ac:dyDescent="0.25">
      <c r="A14565" s="5">
        <f>14557</f>
      </c>
      <c r="B14565" s="5" t="s">
        <v>13836</v>
      </c>
      <c r="C14565" s="5" t="s">
        <v>11</v>
      </c>
      <c r="D14565" s="5" t="s">
        <v>12</v>
      </c>
      <c r="E14565" s="5" t="s">
        <v>846</v>
      </c>
    </row>
    <row r="14566" spans="1:5" x14ac:dyDescent="0.25">
      <c r="A14566" s="5">
        <f>14558</f>
      </c>
      <c r="B14566" s="5" t="s">
        <v>13837</v>
      </c>
      <c r="C14566" s="5" t="s">
        <v>11</v>
      </c>
      <c r="D14566" s="5" t="s">
        <v>12</v>
      </c>
      <c r="E14566" s="5" t="s">
        <v>846</v>
      </c>
    </row>
    <row r="14567" spans="1:5" x14ac:dyDescent="0.25">
      <c r="A14567" s="5">
        <f>14559</f>
      </c>
      <c r="B14567" s="5" t="s">
        <v>13838</v>
      </c>
      <c r="C14567" s="5" t="s">
        <v>11</v>
      </c>
      <c r="D14567" s="5" t="s">
        <v>12</v>
      </c>
      <c r="E14567" s="5" t="s">
        <v>871</v>
      </c>
    </row>
    <row r="14568" spans="1:5" x14ac:dyDescent="0.25">
      <c r="A14568" s="5">
        <f>14560</f>
      </c>
      <c r="B14568" s="5" t="s">
        <v>13839</v>
      </c>
      <c r="C14568" s="5" t="s">
        <v>11</v>
      </c>
      <c r="D14568" s="5" t="s">
        <v>12</v>
      </c>
      <c r="E14568" s="5" t="s">
        <v>10660</v>
      </c>
    </row>
    <row r="14569" spans="1:5" x14ac:dyDescent="0.25">
      <c r="A14569" s="5">
        <f>14561</f>
      </c>
      <c r="B14569" s="5" t="s">
        <v>13840</v>
      </c>
      <c r="C14569" s="5" t="s">
        <v>11</v>
      </c>
      <c r="D14569" s="5" t="s">
        <v>12</v>
      </c>
      <c r="E14569" s="5" t="s">
        <v>2304</v>
      </c>
    </row>
    <row r="14570" spans="1:5" x14ac:dyDescent="0.25">
      <c r="A14570" s="5">
        <f>14562</f>
      </c>
      <c r="B14570" s="5" t="s">
        <v>13841</v>
      </c>
      <c r="C14570" s="5" t="s">
        <v>11</v>
      </c>
      <c r="D14570" s="5" t="s">
        <v>12</v>
      </c>
      <c r="E14570" s="5" t="s">
        <v>2304</v>
      </c>
    </row>
    <row r="14571" spans="1:5" x14ac:dyDescent="0.25">
      <c r="A14571" s="5">
        <f>14563</f>
      </c>
      <c r="B14571" s="5" t="s">
        <v>13842</v>
      </c>
      <c r="C14571" s="5" t="s">
        <v>11</v>
      </c>
      <c r="D14571" s="5" t="s">
        <v>12</v>
      </c>
      <c r="E14571" s="5" t="s">
        <v>3955</v>
      </c>
    </row>
    <row r="14572" spans="1:5" x14ac:dyDescent="0.25">
      <c r="A14572" s="5">
        <f>14564</f>
      </c>
      <c r="B14572" s="5" t="s">
        <v>13843</v>
      </c>
      <c r="C14572" s="5" t="s">
        <v>11</v>
      </c>
      <c r="D14572" s="5" t="s">
        <v>12</v>
      </c>
      <c r="E14572" s="5" t="s">
        <v>2619</v>
      </c>
    </row>
    <row r="14573" spans="1:5" x14ac:dyDescent="0.25">
      <c r="A14573" s="5">
        <f>14565</f>
      </c>
      <c r="B14573" s="5" t="s">
        <v>13844</v>
      </c>
      <c r="C14573" s="5" t="s">
        <v>11</v>
      </c>
      <c r="D14573" s="5" t="s">
        <v>12</v>
      </c>
      <c r="E14573" s="5" t="s">
        <v>2819</v>
      </c>
    </row>
    <row r="14574" spans="1:5" x14ac:dyDescent="0.25">
      <c r="A14574" s="5">
        <f>14566</f>
      </c>
      <c r="B14574" s="5" t="s">
        <v>13845</v>
      </c>
      <c r="C14574" s="5" t="s">
        <v>11</v>
      </c>
      <c r="D14574" s="5" t="s">
        <v>12</v>
      </c>
      <c r="E14574" s="5" t="s">
        <v>2819</v>
      </c>
    </row>
    <row r="14575" spans="1:5" x14ac:dyDescent="0.25">
      <c r="A14575" s="5">
        <f>14567</f>
      </c>
      <c r="B14575" s="5" t="s">
        <v>13846</v>
      </c>
      <c r="C14575" s="5" t="s">
        <v>11</v>
      </c>
      <c r="D14575" s="5" t="s">
        <v>12</v>
      </c>
      <c r="E14575" s="5" t="s">
        <v>3520</v>
      </c>
    </row>
    <row r="14576" spans="1:5" x14ac:dyDescent="0.25">
      <c r="A14576" s="5">
        <f>14568</f>
      </c>
      <c r="B14576" s="5" t="s">
        <v>13847</v>
      </c>
      <c r="C14576" s="5" t="s">
        <v>11</v>
      </c>
      <c r="D14576" s="5" t="s">
        <v>12</v>
      </c>
      <c r="E14576" s="5" t="s">
        <v>3520</v>
      </c>
    </row>
    <row r="14577" spans="1:5" x14ac:dyDescent="0.25">
      <c r="A14577" s="5">
        <f>14569</f>
      </c>
      <c r="B14577" s="5" t="s">
        <v>13848</v>
      </c>
      <c r="C14577" s="5" t="s">
        <v>11</v>
      </c>
      <c r="D14577" s="5" t="s">
        <v>12</v>
      </c>
      <c r="E14577" s="5" t="s">
        <v>879</v>
      </c>
    </row>
    <row r="14578" spans="1:5" x14ac:dyDescent="0.25">
      <c r="A14578" s="5">
        <f>14570</f>
      </c>
      <c r="B14578" s="5" t="s">
        <v>13849</v>
      </c>
      <c r="C14578" s="5" t="s">
        <v>11</v>
      </c>
      <c r="D14578" s="5" t="s">
        <v>12</v>
      </c>
      <c r="E14578" s="5" t="s">
        <v>879</v>
      </c>
    </row>
    <row r="14579" spans="1:5" x14ac:dyDescent="0.25">
      <c r="A14579" s="5">
        <f>14571</f>
      </c>
      <c r="B14579" s="5" t="s">
        <v>13850</v>
      </c>
      <c r="C14579" s="5" t="s">
        <v>11</v>
      </c>
      <c r="D14579" s="5" t="s">
        <v>12</v>
      </c>
      <c r="E14579" s="5" t="s">
        <v>3674</v>
      </c>
    </row>
    <row r="14580" spans="1:5" x14ac:dyDescent="0.25">
      <c r="A14580" s="5">
        <f>14572</f>
      </c>
      <c r="B14580" s="5" t="s">
        <v>13851</v>
      </c>
      <c r="C14580" s="5" t="s">
        <v>11</v>
      </c>
      <c r="D14580" s="5" t="s">
        <v>12</v>
      </c>
      <c r="E14580" s="5" t="s">
        <v>3674</v>
      </c>
    </row>
    <row r="14581" spans="1:5" x14ac:dyDescent="0.25">
      <c r="A14581" s="5">
        <f>14573</f>
      </c>
      <c r="B14581" s="5" t="s">
        <v>13852</v>
      </c>
      <c r="C14581" s="5" t="s">
        <v>11</v>
      </c>
      <c r="D14581" s="5" t="s">
        <v>12</v>
      </c>
      <c r="E14581" s="5" t="s">
        <v>3674</v>
      </c>
    </row>
    <row r="14582" spans="1:5" x14ac:dyDescent="0.25">
      <c r="A14582" s="5">
        <f>14574</f>
      </c>
      <c r="B14582" s="5" t="s">
        <v>13853</v>
      </c>
      <c r="C14582" s="5" t="s">
        <v>11</v>
      </c>
      <c r="D14582" s="5" t="s">
        <v>12</v>
      </c>
      <c r="E14582" s="5" t="s">
        <v>3674</v>
      </c>
    </row>
    <row r="14583" spans="1:5" x14ac:dyDescent="0.25">
      <c r="A14583" s="5">
        <f>14575</f>
      </c>
      <c r="B14583" s="5" t="s">
        <v>13854</v>
      </c>
      <c r="C14583" s="5" t="s">
        <v>11</v>
      </c>
      <c r="D14583" s="5" t="s">
        <v>12</v>
      </c>
      <c r="E14583" s="5" t="s">
        <v>3674</v>
      </c>
    </row>
    <row r="14584" spans="1:5" x14ac:dyDescent="0.25">
      <c r="A14584" s="5">
        <f>14576</f>
      </c>
      <c r="B14584" s="5" t="s">
        <v>13855</v>
      </c>
      <c r="C14584" s="5" t="s">
        <v>11</v>
      </c>
      <c r="D14584" s="5" t="s">
        <v>12</v>
      </c>
      <c r="E14584" s="5" t="s">
        <v>3674</v>
      </c>
    </row>
    <row r="14585" spans="1:5" x14ac:dyDescent="0.25">
      <c r="A14585" s="5">
        <f>14577</f>
      </c>
      <c r="B14585" s="5" t="s">
        <v>13856</v>
      </c>
      <c r="C14585" s="5" t="s">
        <v>11</v>
      </c>
      <c r="D14585" s="5" t="s">
        <v>12</v>
      </c>
      <c r="E14585" s="5" t="s">
        <v>3674</v>
      </c>
    </row>
    <row r="14586" spans="1:5" x14ac:dyDescent="0.25">
      <c r="A14586" s="5">
        <f>14578</f>
      </c>
      <c r="B14586" s="5" t="s">
        <v>13857</v>
      </c>
      <c r="C14586" s="5" t="s">
        <v>11</v>
      </c>
      <c r="D14586" s="5" t="s">
        <v>12</v>
      </c>
      <c r="E14586" s="5" t="s">
        <v>3674</v>
      </c>
    </row>
    <row r="14587" spans="1:5" x14ac:dyDescent="0.25">
      <c r="A14587" s="5">
        <f>14579</f>
      </c>
      <c r="B14587" s="5" t="s">
        <v>13858</v>
      </c>
      <c r="C14587" s="5" t="s">
        <v>11</v>
      </c>
      <c r="D14587" s="5" t="s">
        <v>12</v>
      </c>
      <c r="E14587" s="5" t="s">
        <v>3674</v>
      </c>
    </row>
    <row r="14588" spans="1:5" x14ac:dyDescent="0.25">
      <c r="A14588" s="5">
        <f>14580</f>
      </c>
      <c r="B14588" s="5" t="s">
        <v>13859</v>
      </c>
      <c r="C14588" s="5" t="s">
        <v>11</v>
      </c>
      <c r="D14588" s="5" t="s">
        <v>12</v>
      </c>
      <c r="E14588" s="5" t="s">
        <v>3674</v>
      </c>
    </row>
    <row r="14589" spans="1:5" x14ac:dyDescent="0.25">
      <c r="A14589" s="5">
        <f>14581</f>
      </c>
      <c r="B14589" s="5" t="s">
        <v>13860</v>
      </c>
      <c r="C14589" s="5" t="s">
        <v>11</v>
      </c>
      <c r="D14589" s="5" t="s">
        <v>12</v>
      </c>
      <c r="E14589" s="5" t="s">
        <v>3674</v>
      </c>
    </row>
    <row r="14590" spans="1:5" x14ac:dyDescent="0.25">
      <c r="A14590" s="5">
        <f>14582</f>
      </c>
      <c r="B14590" s="5" t="s">
        <v>13861</v>
      </c>
      <c r="C14590" s="5" t="s">
        <v>11</v>
      </c>
      <c r="D14590" s="5" t="s">
        <v>12</v>
      </c>
      <c r="E14590" s="5" t="s">
        <v>3674</v>
      </c>
    </row>
    <row r="14591" spans="1:5" x14ac:dyDescent="0.25">
      <c r="A14591" s="5">
        <f>14583</f>
      </c>
      <c r="B14591" s="5" t="s">
        <v>13862</v>
      </c>
      <c r="C14591" s="5" t="s">
        <v>11</v>
      </c>
      <c r="D14591" s="5" t="s">
        <v>12</v>
      </c>
      <c r="E14591" s="5" t="s">
        <v>3674</v>
      </c>
    </row>
    <row r="14592" spans="1:5" x14ac:dyDescent="0.25">
      <c r="A14592" s="5">
        <f>14584</f>
      </c>
      <c r="B14592" s="5" t="s">
        <v>13863</v>
      </c>
      <c r="C14592" s="5" t="s">
        <v>11</v>
      </c>
      <c r="D14592" s="5" t="s">
        <v>12</v>
      </c>
      <c r="E14592" s="5" t="s">
        <v>3674</v>
      </c>
    </row>
    <row r="14593" spans="1:5" x14ac:dyDescent="0.25">
      <c r="A14593" s="5">
        <f>14585</f>
      </c>
      <c r="B14593" s="5" t="s">
        <v>13864</v>
      </c>
      <c r="C14593" s="5" t="s">
        <v>11</v>
      </c>
      <c r="D14593" s="5" t="s">
        <v>12</v>
      </c>
      <c r="E14593" s="5" t="s">
        <v>3674</v>
      </c>
    </row>
    <row r="14594" spans="1:5" x14ac:dyDescent="0.25">
      <c r="A14594" s="5">
        <f>14586</f>
      </c>
      <c r="B14594" s="5" t="s">
        <v>13865</v>
      </c>
      <c r="C14594" s="5" t="s">
        <v>11</v>
      </c>
      <c r="D14594" s="5" t="s">
        <v>12</v>
      </c>
      <c r="E14594" s="5" t="s">
        <v>3962</v>
      </c>
    </row>
    <row r="14595" spans="1:5" x14ac:dyDescent="0.25">
      <c r="A14595" s="5">
        <f>14587</f>
      </c>
      <c r="B14595" s="5" t="s">
        <v>13866</v>
      </c>
      <c r="C14595" s="5" t="s">
        <v>11</v>
      </c>
      <c r="D14595" s="5" t="s">
        <v>12</v>
      </c>
      <c r="E14595" s="5" t="s">
        <v>3962</v>
      </c>
    </row>
    <row r="14596" spans="1:5" x14ac:dyDescent="0.25">
      <c r="A14596" s="5">
        <f>14588</f>
      </c>
      <c r="B14596" s="5" t="s">
        <v>13867</v>
      </c>
      <c r="C14596" s="5" t="s">
        <v>11</v>
      </c>
      <c r="D14596" s="5" t="s">
        <v>12</v>
      </c>
      <c r="E14596" s="5" t="s">
        <v>3713</v>
      </c>
    </row>
    <row r="14597" spans="1:5" x14ac:dyDescent="0.25">
      <c r="A14597" s="5">
        <f>14589</f>
      </c>
      <c r="B14597" s="5" t="s">
        <v>13868</v>
      </c>
      <c r="C14597" s="5" t="s">
        <v>11</v>
      </c>
      <c r="D14597" s="5" t="s">
        <v>12</v>
      </c>
      <c r="E14597" s="5" t="s">
        <v>3713</v>
      </c>
    </row>
    <row r="14598" spans="1:5" x14ac:dyDescent="0.25">
      <c r="A14598" s="5">
        <f>14590</f>
      </c>
      <c r="B14598" s="5" t="s">
        <v>13869</v>
      </c>
      <c r="C14598" s="5" t="s">
        <v>11</v>
      </c>
      <c r="D14598" s="5" t="s">
        <v>12</v>
      </c>
      <c r="E14598" s="5" t="s">
        <v>846</v>
      </c>
    </row>
    <row r="14599" spans="1:5" x14ac:dyDescent="0.25">
      <c r="A14599" s="5">
        <f>14591</f>
      </c>
      <c r="B14599" s="5" t="s">
        <v>13870</v>
      </c>
      <c r="C14599" s="5" t="s">
        <v>11</v>
      </c>
      <c r="D14599" s="5" t="s">
        <v>12</v>
      </c>
      <c r="E14599" s="5" t="s">
        <v>3589</v>
      </c>
    </row>
    <row r="14600" spans="1:5" x14ac:dyDescent="0.25">
      <c r="A14600" s="5">
        <f>14592</f>
      </c>
      <c r="B14600" s="5" t="s">
        <v>13871</v>
      </c>
      <c r="C14600" s="5" t="s">
        <v>11</v>
      </c>
      <c r="D14600" s="5" t="s">
        <v>12</v>
      </c>
      <c r="E14600" s="5" t="s">
        <v>10574</v>
      </c>
    </row>
    <row r="14601" spans="1:5" x14ac:dyDescent="0.25">
      <c r="A14601" s="5">
        <f>14593</f>
      </c>
      <c r="B14601" s="5" t="s">
        <v>13872</v>
      </c>
      <c r="C14601" s="5" t="s">
        <v>11</v>
      </c>
      <c r="D14601" s="5" t="s">
        <v>12</v>
      </c>
      <c r="E14601" s="5" t="s">
        <v>4105</v>
      </c>
    </row>
    <row r="14602" spans="1:5" x14ac:dyDescent="0.25">
      <c r="A14602" s="5">
        <f>14594</f>
      </c>
      <c r="B14602" s="5" t="s">
        <v>13873</v>
      </c>
      <c r="C14602" s="5" t="s">
        <v>11</v>
      </c>
      <c r="D14602" s="5" t="s">
        <v>12</v>
      </c>
      <c r="E14602" s="5" t="s">
        <v>4132</v>
      </c>
    </row>
    <row r="14603" spans="1:5" x14ac:dyDescent="0.25">
      <c r="A14603" s="5">
        <f>14595</f>
      </c>
      <c r="B14603" s="5" t="s">
        <v>13874</v>
      </c>
      <c r="C14603" s="5" t="s">
        <v>11</v>
      </c>
      <c r="D14603" s="5" t="s">
        <v>12</v>
      </c>
      <c r="E14603" s="5" t="s">
        <v>3927</v>
      </c>
    </row>
    <row r="14604" spans="1:5" x14ac:dyDescent="0.25">
      <c r="A14604" s="5">
        <f>14596</f>
      </c>
      <c r="B14604" s="5" t="s">
        <v>13875</v>
      </c>
      <c r="C14604" s="5" t="s">
        <v>11</v>
      </c>
      <c r="D14604" s="5" t="s">
        <v>12</v>
      </c>
      <c r="E14604" s="5" t="s">
        <v>1060</v>
      </c>
    </row>
    <row r="14605" spans="1:5" x14ac:dyDescent="0.25">
      <c r="A14605" s="5">
        <f>14597</f>
      </c>
      <c r="B14605" s="5" t="s">
        <v>13876</v>
      </c>
      <c r="C14605" s="5" t="s">
        <v>11</v>
      </c>
      <c r="D14605" s="5" t="s">
        <v>12</v>
      </c>
      <c r="E14605" s="5" t="s">
        <v>2876</v>
      </c>
    </row>
    <row r="14606" spans="1:5" x14ac:dyDescent="0.25">
      <c r="A14606" s="5">
        <f>14598</f>
      </c>
      <c r="B14606" s="5" t="s">
        <v>13877</v>
      </c>
      <c r="C14606" s="5" t="s">
        <v>11</v>
      </c>
      <c r="D14606" s="5" t="s">
        <v>12</v>
      </c>
      <c r="E14606" s="5" t="s">
        <v>10622</v>
      </c>
    </row>
    <row r="14607" spans="1:5" x14ac:dyDescent="0.25">
      <c r="A14607" s="5">
        <f>14599</f>
      </c>
      <c r="B14607" s="5" t="s">
        <v>13878</v>
      </c>
      <c r="C14607" s="5" t="s">
        <v>11</v>
      </c>
      <c r="D14607" s="5" t="s">
        <v>12</v>
      </c>
      <c r="E14607" s="5" t="s">
        <v>10622</v>
      </c>
    </row>
    <row r="14608" spans="1:5" x14ac:dyDescent="0.25">
      <c r="A14608" s="5">
        <f>14600</f>
      </c>
      <c r="B14608" s="5" t="s">
        <v>13879</v>
      </c>
      <c r="C14608" s="5" t="s">
        <v>11</v>
      </c>
      <c r="D14608" s="5" t="s">
        <v>12</v>
      </c>
      <c r="E14608" s="5" t="s">
        <v>826</v>
      </c>
    </row>
    <row r="14609" spans="1:5" x14ac:dyDescent="0.25">
      <c r="A14609" s="5">
        <f>14601</f>
      </c>
      <c r="B14609" s="5" t="s">
        <v>13880</v>
      </c>
      <c r="C14609" s="5" t="s">
        <v>11</v>
      </c>
      <c r="D14609" s="5" t="s">
        <v>12</v>
      </c>
      <c r="E14609" s="5" t="s">
        <v>3771</v>
      </c>
    </row>
    <row r="14610" spans="1:5" x14ac:dyDescent="0.25">
      <c r="A14610" s="5">
        <f>14602</f>
      </c>
      <c r="B14610" s="5" t="s">
        <v>13881</v>
      </c>
      <c r="C14610" s="5" t="s">
        <v>11</v>
      </c>
      <c r="D14610" s="5" t="s">
        <v>12</v>
      </c>
      <c r="E14610" s="5" t="s">
        <v>3767</v>
      </c>
    </row>
    <row r="14611" spans="1:5" x14ac:dyDescent="0.25">
      <c r="A14611" s="5">
        <f>14603</f>
      </c>
      <c r="B14611" s="5" t="s">
        <v>13882</v>
      </c>
      <c r="C14611" s="5" t="s">
        <v>11</v>
      </c>
      <c r="D14611" s="5" t="s">
        <v>12</v>
      </c>
      <c r="E14611" s="5" t="s">
        <v>3879</v>
      </c>
    </row>
    <row r="14612" spans="1:5" x14ac:dyDescent="0.25">
      <c r="A14612" s="5">
        <f>14604</f>
      </c>
      <c r="B14612" s="5" t="s">
        <v>13883</v>
      </c>
      <c r="C14612" s="5" t="s">
        <v>11</v>
      </c>
      <c r="D14612" s="5" t="s">
        <v>12</v>
      </c>
      <c r="E14612" s="5" t="s">
        <v>3376</v>
      </c>
    </row>
    <row r="14613" spans="1:5" x14ac:dyDescent="0.25">
      <c r="A14613" s="5">
        <f>14605</f>
      </c>
      <c r="B14613" s="5" t="s">
        <v>13884</v>
      </c>
      <c r="C14613" s="5" t="s">
        <v>11</v>
      </c>
      <c r="D14613" s="5" t="s">
        <v>12</v>
      </c>
      <c r="E14613" s="5" t="s">
        <v>2338</v>
      </c>
    </row>
    <row r="14614" spans="1:5" x14ac:dyDescent="0.25">
      <c r="A14614" s="5">
        <f>14606</f>
      </c>
      <c r="B14614" s="5" t="s">
        <v>13885</v>
      </c>
      <c r="C14614" s="5" t="s">
        <v>11</v>
      </c>
      <c r="D14614" s="5" t="s">
        <v>12</v>
      </c>
      <c r="E14614" s="5" t="s">
        <v>3932</v>
      </c>
    </row>
    <row r="14615" spans="1:5" x14ac:dyDescent="0.25">
      <c r="A14615" s="5">
        <f>14607</f>
      </c>
      <c r="B14615" s="5" t="s">
        <v>13886</v>
      </c>
      <c r="C14615" s="5" t="s">
        <v>11</v>
      </c>
      <c r="D14615" s="5" t="s">
        <v>12</v>
      </c>
      <c r="E14615" s="5" t="s">
        <v>2343</v>
      </c>
    </row>
    <row r="14616" spans="1:5" x14ac:dyDescent="0.25">
      <c r="A14616" s="5">
        <f>14608</f>
      </c>
      <c r="B14616" s="5" t="s">
        <v>13887</v>
      </c>
      <c r="C14616" s="5" t="s">
        <v>11</v>
      </c>
      <c r="D14616" s="5" t="s">
        <v>12</v>
      </c>
      <c r="E14616" s="5" t="s">
        <v>787</v>
      </c>
    </row>
    <row r="14617" spans="1:5" x14ac:dyDescent="0.25">
      <c r="A14617" s="5">
        <f>14609</f>
      </c>
      <c r="B14617" s="5" t="s">
        <v>13888</v>
      </c>
      <c r="C14617" s="5" t="s">
        <v>11</v>
      </c>
      <c r="D14617" s="5" t="s">
        <v>12</v>
      </c>
      <c r="E14617" s="5" t="s">
        <v>2249</v>
      </c>
    </row>
    <row r="14618" spans="1:5" x14ac:dyDescent="0.25">
      <c r="A14618" s="5">
        <f>14610</f>
      </c>
      <c r="B14618" s="5" t="s">
        <v>13889</v>
      </c>
      <c r="C14618" s="5" t="s">
        <v>11</v>
      </c>
      <c r="D14618" s="5" t="s">
        <v>12</v>
      </c>
      <c r="E14618" s="5" t="s">
        <v>3382</v>
      </c>
    </row>
    <row r="14619" spans="1:5" x14ac:dyDescent="0.25">
      <c r="A14619" s="5">
        <f>14611</f>
      </c>
      <c r="B14619" s="5" t="s">
        <v>13890</v>
      </c>
      <c r="C14619" s="5" t="s">
        <v>11</v>
      </c>
      <c r="D14619" s="5" t="s">
        <v>12</v>
      </c>
      <c r="E14619" s="5" t="s">
        <v>941</v>
      </c>
    </row>
    <row r="14620" spans="1:5" x14ac:dyDescent="0.25">
      <c r="A14620" s="5">
        <f>14612</f>
      </c>
      <c r="B14620" s="5" t="s">
        <v>13891</v>
      </c>
      <c r="C14620" s="5" t="s">
        <v>11</v>
      </c>
      <c r="D14620" s="5" t="s">
        <v>12</v>
      </c>
      <c r="E14620" s="5" t="s">
        <v>3674</v>
      </c>
    </row>
    <row r="14621" spans="1:5" x14ac:dyDescent="0.25">
      <c r="A14621" s="5">
        <f>14613</f>
      </c>
      <c r="B14621" s="5" t="s">
        <v>13892</v>
      </c>
      <c r="C14621" s="5" t="s">
        <v>11</v>
      </c>
      <c r="D14621" s="5" t="s">
        <v>12</v>
      </c>
      <c r="E14621" s="5" t="s">
        <v>3875</v>
      </c>
    </row>
    <row r="14622" spans="1:5" x14ac:dyDescent="0.25">
      <c r="A14622" s="5">
        <f>14614</f>
      </c>
      <c r="B14622" s="5" t="s">
        <v>13893</v>
      </c>
      <c r="C14622" s="5" t="s">
        <v>11</v>
      </c>
      <c r="D14622" s="5" t="s">
        <v>12</v>
      </c>
      <c r="E14622" s="5" t="s">
        <v>941</v>
      </c>
    </row>
    <row r="14623" spans="1:5" x14ac:dyDescent="0.25">
      <c r="A14623" s="5">
        <f>14615</f>
      </c>
      <c r="B14623" s="5" t="s">
        <v>13894</v>
      </c>
      <c r="C14623" s="5" t="s">
        <v>11</v>
      </c>
      <c r="D14623" s="5" t="s">
        <v>12</v>
      </c>
      <c r="E14623" s="5" t="s">
        <v>2661</v>
      </c>
    </row>
    <row r="14624" spans="1:5" x14ac:dyDescent="0.25">
      <c r="A14624" s="5">
        <f>14616</f>
      </c>
      <c r="B14624" s="5" t="s">
        <v>13895</v>
      </c>
      <c r="C14624" s="5" t="s">
        <v>11</v>
      </c>
      <c r="D14624" s="5" t="s">
        <v>12</v>
      </c>
      <c r="E14624" s="5" t="s">
        <v>2668</v>
      </c>
    </row>
    <row r="14625" spans="1:5" x14ac:dyDescent="0.25">
      <c r="A14625" s="5">
        <f>14617</f>
      </c>
      <c r="B14625" s="5" t="s">
        <v>13896</v>
      </c>
      <c r="C14625" s="5" t="s">
        <v>11</v>
      </c>
      <c r="D14625" s="5" t="s">
        <v>12</v>
      </c>
      <c r="E14625" s="5" t="s">
        <v>2577</v>
      </c>
    </row>
    <row r="14626" spans="1:5" x14ac:dyDescent="0.25">
      <c r="A14626" s="5">
        <f>14618</f>
      </c>
      <c r="B14626" s="5" t="s">
        <v>13897</v>
      </c>
      <c r="C14626" s="5" t="s">
        <v>11</v>
      </c>
      <c r="D14626" s="5" t="s">
        <v>12</v>
      </c>
      <c r="E14626" s="5" t="s">
        <v>2577</v>
      </c>
    </row>
    <row r="14627" spans="1:5" x14ac:dyDescent="0.25">
      <c r="A14627" s="5">
        <f>14619</f>
      </c>
      <c r="B14627" s="5" t="s">
        <v>13898</v>
      </c>
      <c r="C14627" s="5" t="s">
        <v>11</v>
      </c>
      <c r="D14627" s="5" t="s">
        <v>12</v>
      </c>
      <c r="E14627" s="5" t="s">
        <v>2298</v>
      </c>
    </row>
    <row r="14628" spans="1:5" x14ac:dyDescent="0.25">
      <c r="A14628" s="5">
        <f>14620</f>
      </c>
      <c r="B14628" s="5" t="s">
        <v>13899</v>
      </c>
      <c r="C14628" s="5" t="s">
        <v>11</v>
      </c>
      <c r="D14628" s="5" t="s">
        <v>12</v>
      </c>
      <c r="E14628" s="5" t="s">
        <v>2298</v>
      </c>
    </row>
    <row r="14629" spans="1:5" x14ac:dyDescent="0.25">
      <c r="A14629" s="5">
        <f>14621</f>
      </c>
      <c r="B14629" s="5" t="s">
        <v>13900</v>
      </c>
      <c r="C14629" s="5" t="s">
        <v>11</v>
      </c>
      <c r="D14629" s="5" t="s">
        <v>12</v>
      </c>
      <c r="E14629" s="5" t="s">
        <v>2829</v>
      </c>
    </row>
    <row r="14630" spans="1:5" x14ac:dyDescent="0.25">
      <c r="A14630" s="5">
        <f>14622</f>
      </c>
      <c r="B14630" s="5" t="s">
        <v>13901</v>
      </c>
      <c r="C14630" s="5" t="s">
        <v>11</v>
      </c>
      <c r="D14630" s="5" t="s">
        <v>12</v>
      </c>
      <c r="E14630" s="5" t="s">
        <v>3601</v>
      </c>
    </row>
    <row r="14631" spans="1:5" x14ac:dyDescent="0.25">
      <c r="A14631" s="5">
        <f>14623</f>
      </c>
      <c r="B14631" s="5" t="s">
        <v>13902</v>
      </c>
      <c r="C14631" s="5" t="s">
        <v>11</v>
      </c>
      <c r="D14631" s="5" t="s">
        <v>12</v>
      </c>
      <c r="E14631" s="5" t="s">
        <v>3601</v>
      </c>
    </row>
    <row r="14632" spans="1:5" x14ac:dyDescent="0.25">
      <c r="A14632" s="5">
        <f>14624</f>
      </c>
      <c r="B14632" s="5" t="s">
        <v>13903</v>
      </c>
      <c r="C14632" s="5" t="s">
        <v>11</v>
      </c>
      <c r="D14632" s="5" t="s">
        <v>12</v>
      </c>
      <c r="E14632" s="5" t="s">
        <v>2873</v>
      </c>
    </row>
    <row r="14633" spans="1:5" x14ac:dyDescent="0.25">
      <c r="A14633" s="5">
        <f>14625</f>
      </c>
      <c r="B14633" s="5" t="s">
        <v>13904</v>
      </c>
      <c r="C14633" s="5" t="s">
        <v>11</v>
      </c>
      <c r="D14633" s="5" t="s">
        <v>12</v>
      </c>
      <c r="E14633" s="5" t="s">
        <v>2634</v>
      </c>
    </row>
    <row r="14634" spans="1:5" x14ac:dyDescent="0.25">
      <c r="A14634" s="5">
        <f>14626</f>
      </c>
      <c r="B14634" s="5" t="s">
        <v>13905</v>
      </c>
      <c r="C14634" s="5" t="s">
        <v>11</v>
      </c>
      <c r="D14634" s="5" t="s">
        <v>12</v>
      </c>
      <c r="E14634" s="5" t="s">
        <v>2622</v>
      </c>
    </row>
    <row r="14635" spans="1:5" x14ac:dyDescent="0.25">
      <c r="A14635" s="5">
        <f>14627</f>
      </c>
      <c r="B14635" s="5" t="s">
        <v>13906</v>
      </c>
      <c r="C14635" s="5" t="s">
        <v>11</v>
      </c>
      <c r="D14635" s="5" t="s">
        <v>12</v>
      </c>
      <c r="E14635" s="5" t="s">
        <v>4048</v>
      </c>
    </row>
    <row r="14636" spans="1:5" x14ac:dyDescent="0.25">
      <c r="A14636" s="5">
        <f>14628</f>
      </c>
      <c r="B14636" s="5" t="s">
        <v>13907</v>
      </c>
      <c r="C14636" s="5" t="s">
        <v>11</v>
      </c>
      <c r="D14636" s="5" t="s">
        <v>12</v>
      </c>
      <c r="E14636" s="5" t="s">
        <v>2409</v>
      </c>
    </row>
    <row r="14637" spans="1:5" x14ac:dyDescent="0.25">
      <c r="A14637" s="5">
        <f>14629</f>
      </c>
      <c r="B14637" s="5" t="s">
        <v>13908</v>
      </c>
      <c r="C14637" s="5" t="s">
        <v>11</v>
      </c>
      <c r="D14637" s="5" t="s">
        <v>12</v>
      </c>
      <c r="E14637" s="5" t="s">
        <v>9553</v>
      </c>
    </row>
    <row r="14638" spans="1:5" x14ac:dyDescent="0.25">
      <c r="A14638" s="5">
        <f>14630</f>
      </c>
      <c r="B14638" s="5" t="s">
        <v>13909</v>
      </c>
      <c r="C14638" s="5" t="s">
        <v>11</v>
      </c>
      <c r="D14638" s="5" t="s">
        <v>12</v>
      </c>
      <c r="E14638" s="5" t="s">
        <v>9553</v>
      </c>
    </row>
    <row r="14639" spans="1:5" x14ac:dyDescent="0.25">
      <c r="A14639" s="5">
        <f>14631</f>
      </c>
      <c r="B14639" s="5" t="s">
        <v>13910</v>
      </c>
      <c r="C14639" s="5" t="s">
        <v>11</v>
      </c>
      <c r="D14639" s="5" t="s">
        <v>12</v>
      </c>
      <c r="E14639" s="5" t="s">
        <v>3686</v>
      </c>
    </row>
    <row r="14640" spans="1:5" x14ac:dyDescent="0.25">
      <c r="A14640" s="5">
        <f>14632</f>
      </c>
      <c r="B14640" s="5" t="s">
        <v>13911</v>
      </c>
      <c r="C14640" s="5" t="s">
        <v>11</v>
      </c>
      <c r="D14640" s="5" t="s">
        <v>12</v>
      </c>
      <c r="E14640" s="5" t="s">
        <v>3493</v>
      </c>
    </row>
    <row r="14641" spans="1:5" x14ac:dyDescent="0.25">
      <c r="A14641" s="5">
        <f>14633</f>
      </c>
      <c r="B14641" s="5" t="s">
        <v>13912</v>
      </c>
      <c r="C14641" s="5" t="s">
        <v>11</v>
      </c>
      <c r="D14641" s="5" t="s">
        <v>12</v>
      </c>
      <c r="E14641" s="5" t="s">
        <v>2624</v>
      </c>
    </row>
    <row r="14642" spans="1:5" x14ac:dyDescent="0.25">
      <c r="A14642" s="5">
        <f>14634</f>
      </c>
      <c r="B14642" s="5" t="s">
        <v>13913</v>
      </c>
      <c r="C14642" s="5" t="s">
        <v>11</v>
      </c>
      <c r="D14642" s="5" t="s">
        <v>12</v>
      </c>
      <c r="E14642" s="5" t="s">
        <v>996</v>
      </c>
    </row>
    <row r="14643" spans="1:5" x14ac:dyDescent="0.25">
      <c r="A14643" s="5">
        <f>14635</f>
      </c>
      <c r="B14643" s="5" t="s">
        <v>13914</v>
      </c>
      <c r="C14643" s="5" t="s">
        <v>11</v>
      </c>
      <c r="D14643" s="5" t="s">
        <v>12</v>
      </c>
      <c r="E14643" s="5" t="s">
        <v>732</v>
      </c>
    </row>
    <row r="14644" spans="1:5" x14ac:dyDescent="0.25">
      <c r="A14644" s="5">
        <f>14636</f>
      </c>
      <c r="B14644" s="5" t="s">
        <v>13915</v>
      </c>
      <c r="C14644" s="5" t="s">
        <v>11</v>
      </c>
      <c r="D14644" s="5" t="s">
        <v>12</v>
      </c>
      <c r="E14644" s="5" t="s">
        <v>732</v>
      </c>
    </row>
    <row r="14645" spans="1:5" x14ac:dyDescent="0.25">
      <c r="A14645" s="5">
        <f>14637</f>
      </c>
      <c r="B14645" s="5" t="s">
        <v>13916</v>
      </c>
      <c r="C14645" s="5" t="s">
        <v>11</v>
      </c>
      <c r="D14645" s="5" t="s">
        <v>12</v>
      </c>
      <c r="E14645" s="5" t="s">
        <v>1030</v>
      </c>
    </row>
    <row r="14646" spans="1:5" x14ac:dyDescent="0.25">
      <c r="A14646" s="5">
        <f>14638</f>
      </c>
      <c r="B14646" s="5" t="s">
        <v>13917</v>
      </c>
      <c r="C14646" s="5" t="s">
        <v>11</v>
      </c>
      <c r="D14646" s="5" t="s">
        <v>12</v>
      </c>
      <c r="E14646" s="5" t="s">
        <v>3962</v>
      </c>
    </row>
    <row r="14647" spans="1:5" x14ac:dyDescent="0.25">
      <c r="A14647" s="5">
        <f>14639</f>
      </c>
      <c r="B14647" s="5" t="s">
        <v>13918</v>
      </c>
      <c r="C14647" s="5" t="s">
        <v>11</v>
      </c>
      <c r="D14647" s="5" t="s">
        <v>12</v>
      </c>
      <c r="E14647" s="5" t="s">
        <v>3962</v>
      </c>
    </row>
    <row r="14648" spans="1:5" x14ac:dyDescent="0.25">
      <c r="A14648" s="5">
        <f>14640</f>
      </c>
      <c r="B14648" s="5" t="s">
        <v>13919</v>
      </c>
      <c r="C14648" s="5" t="s">
        <v>11</v>
      </c>
      <c r="D14648" s="5" t="s">
        <v>12</v>
      </c>
      <c r="E14648" s="5" t="s">
        <v>3962</v>
      </c>
    </row>
    <row r="14649" spans="1:5" x14ac:dyDescent="0.25">
      <c r="A14649" s="5">
        <f>14641</f>
      </c>
      <c r="B14649" s="5" t="s">
        <v>13920</v>
      </c>
      <c r="C14649" s="5" t="s">
        <v>11</v>
      </c>
      <c r="D14649" s="5" t="s">
        <v>12</v>
      </c>
      <c r="E14649" s="5" t="s">
        <v>3962</v>
      </c>
    </row>
    <row r="14650" spans="1:5" x14ac:dyDescent="0.25">
      <c r="A14650" s="5">
        <f>14642</f>
      </c>
      <c r="B14650" s="5" t="s">
        <v>13921</v>
      </c>
      <c r="C14650" s="5" t="s">
        <v>11</v>
      </c>
      <c r="D14650" s="5" t="s">
        <v>12</v>
      </c>
      <c r="E14650" s="5" t="s">
        <v>3962</v>
      </c>
    </row>
    <row r="14651" spans="1:5" x14ac:dyDescent="0.25">
      <c r="A14651" s="5">
        <f>14643</f>
      </c>
      <c r="B14651" s="5" t="s">
        <v>13922</v>
      </c>
      <c r="C14651" s="5" t="s">
        <v>11</v>
      </c>
      <c r="D14651" s="5" t="s">
        <v>12</v>
      </c>
      <c r="E14651" s="5" t="s">
        <v>3962</v>
      </c>
    </row>
    <row r="14652" spans="1:5" x14ac:dyDescent="0.25">
      <c r="A14652" s="5">
        <f>14644</f>
      </c>
      <c r="B14652" s="5" t="s">
        <v>13923</v>
      </c>
      <c r="C14652" s="5" t="s">
        <v>11</v>
      </c>
      <c r="D14652" s="5" t="s">
        <v>12</v>
      </c>
      <c r="E14652" s="5" t="s">
        <v>2829</v>
      </c>
    </row>
    <row r="14653" spans="1:5" x14ac:dyDescent="0.25">
      <c r="A14653" s="5">
        <f>14645</f>
      </c>
      <c r="B14653" s="5" t="s">
        <v>13924</v>
      </c>
      <c r="C14653" s="5" t="s">
        <v>11</v>
      </c>
      <c r="D14653" s="5" t="s">
        <v>12</v>
      </c>
      <c r="E14653" s="5" t="s">
        <v>2829</v>
      </c>
    </row>
    <row r="14654" spans="1:5" x14ac:dyDescent="0.25">
      <c r="A14654" s="5">
        <f>14646</f>
      </c>
      <c r="B14654" s="5" t="s">
        <v>13925</v>
      </c>
      <c r="C14654" s="5" t="s">
        <v>11</v>
      </c>
      <c r="D14654" s="5" t="s">
        <v>12</v>
      </c>
      <c r="E14654" s="5" t="s">
        <v>2639</v>
      </c>
    </row>
    <row r="14655" spans="1:5" x14ac:dyDescent="0.25">
      <c r="A14655" s="5">
        <f>14647</f>
      </c>
      <c r="B14655" s="5" t="s">
        <v>13926</v>
      </c>
      <c r="C14655" s="5" t="s">
        <v>11</v>
      </c>
      <c r="D14655" s="5" t="s">
        <v>12</v>
      </c>
      <c r="E14655" s="5" t="s">
        <v>3754</v>
      </c>
    </row>
    <row r="14656" spans="1:5" x14ac:dyDescent="0.25">
      <c r="A14656" s="5">
        <f>14648</f>
      </c>
      <c r="B14656" s="5" t="s">
        <v>13927</v>
      </c>
      <c r="C14656" s="5" t="s">
        <v>11</v>
      </c>
      <c r="D14656" s="5" t="s">
        <v>12</v>
      </c>
      <c r="E14656" s="5" t="s">
        <v>2262</v>
      </c>
    </row>
    <row r="14657" spans="1:5" x14ac:dyDescent="0.25">
      <c r="A14657" s="5">
        <f>14649</f>
      </c>
      <c r="B14657" s="5" t="s">
        <v>13928</v>
      </c>
      <c r="C14657" s="5" t="s">
        <v>11</v>
      </c>
      <c r="D14657" s="5" t="s">
        <v>12</v>
      </c>
      <c r="E14657" s="5" t="s">
        <v>846</v>
      </c>
    </row>
    <row r="14658" spans="1:5" x14ac:dyDescent="0.25">
      <c r="A14658" s="5">
        <f>14650</f>
      </c>
      <c r="B14658" s="5" t="s">
        <v>13929</v>
      </c>
      <c r="C14658" s="5" t="s">
        <v>11</v>
      </c>
      <c r="D14658" s="5" t="s">
        <v>12</v>
      </c>
      <c r="E14658" s="5" t="s">
        <v>3716</v>
      </c>
    </row>
    <row r="14659" spans="1:5" x14ac:dyDescent="0.25">
      <c r="A14659" s="5">
        <f>14651</f>
      </c>
      <c r="B14659" s="5" t="s">
        <v>13930</v>
      </c>
      <c r="C14659" s="5" t="s">
        <v>11</v>
      </c>
      <c r="D14659" s="5" t="s">
        <v>12</v>
      </c>
      <c r="E14659" s="5" t="s">
        <v>720</v>
      </c>
    </row>
    <row r="14660" spans="1:5" x14ac:dyDescent="0.25">
      <c r="A14660" s="5">
        <f>14652</f>
      </c>
      <c r="B14660" s="5" t="s">
        <v>13931</v>
      </c>
      <c r="C14660" s="5" t="s">
        <v>11</v>
      </c>
      <c r="D14660" s="5" t="s">
        <v>12</v>
      </c>
      <c r="E14660" s="5" t="s">
        <v>2819</v>
      </c>
    </row>
    <row r="14661" spans="1:5" x14ac:dyDescent="0.25">
      <c r="A14661" s="5">
        <f>14653</f>
      </c>
      <c r="B14661" s="5" t="s">
        <v>13932</v>
      </c>
      <c r="C14661" s="5" t="s">
        <v>11</v>
      </c>
      <c r="D14661" s="5" t="s">
        <v>12</v>
      </c>
      <c r="E14661" s="5" t="s">
        <v>2579</v>
      </c>
    </row>
    <row r="14662" spans="1:5" x14ac:dyDescent="0.25">
      <c r="A14662" s="5">
        <f>14654</f>
      </c>
      <c r="B14662" s="5" t="s">
        <v>13933</v>
      </c>
      <c r="C14662" s="5" t="s">
        <v>11</v>
      </c>
      <c r="D14662" s="5" t="s">
        <v>12</v>
      </c>
      <c r="E14662" s="5" t="s">
        <v>4142</v>
      </c>
    </row>
    <row r="14663" spans="1:5" x14ac:dyDescent="0.25">
      <c r="A14663" s="5">
        <f>14655</f>
      </c>
      <c r="B14663" s="5" t="s">
        <v>13934</v>
      </c>
      <c r="C14663" s="5" t="s">
        <v>11</v>
      </c>
      <c r="D14663" s="5" t="s">
        <v>12</v>
      </c>
      <c r="E14663" s="5" t="s">
        <v>2648</v>
      </c>
    </row>
    <row r="14664" spans="1:5" x14ac:dyDescent="0.25">
      <c r="A14664" s="5">
        <f>14656</f>
      </c>
      <c r="B14664" s="5" t="s">
        <v>13935</v>
      </c>
      <c r="C14664" s="5" t="s">
        <v>11</v>
      </c>
      <c r="D14664" s="5" t="s">
        <v>12</v>
      </c>
      <c r="E14664" s="5" t="s">
        <v>2579</v>
      </c>
    </row>
    <row r="14665" spans="1:5" x14ac:dyDescent="0.25">
      <c r="A14665" s="5">
        <f>14657</f>
      </c>
      <c r="B14665" s="5" t="s">
        <v>13936</v>
      </c>
      <c r="C14665" s="5" t="s">
        <v>11</v>
      </c>
      <c r="D14665" s="5" t="s">
        <v>12</v>
      </c>
      <c r="E14665" s="5" t="s">
        <v>2665</v>
      </c>
    </row>
    <row r="14666" spans="1:5" x14ac:dyDescent="0.25">
      <c r="A14666" s="5">
        <f>14658</f>
      </c>
      <c r="B14666" s="5" t="s">
        <v>13937</v>
      </c>
      <c r="C14666" s="5" t="s">
        <v>11</v>
      </c>
      <c r="D14666" s="5" t="s">
        <v>12</v>
      </c>
      <c r="E14666" s="5" t="s">
        <v>3869</v>
      </c>
    </row>
    <row r="14667" spans="1:5" x14ac:dyDescent="0.25">
      <c r="A14667" s="5">
        <f>14659</f>
      </c>
      <c r="B14667" s="5" t="s">
        <v>13938</v>
      </c>
      <c r="C14667" s="5" t="s">
        <v>11</v>
      </c>
      <c r="D14667" s="5" t="s">
        <v>12</v>
      </c>
      <c r="E14667" s="5" t="s">
        <v>10739</v>
      </c>
    </row>
    <row r="14668" spans="1:5" x14ac:dyDescent="0.25">
      <c r="A14668" s="5">
        <f>14660</f>
      </c>
      <c r="B14668" s="5" t="s">
        <v>13939</v>
      </c>
      <c r="C14668" s="5" t="s">
        <v>11</v>
      </c>
      <c r="D14668" s="5" t="s">
        <v>12</v>
      </c>
      <c r="E14668" s="5" t="s">
        <v>4164</v>
      </c>
    </row>
    <row r="14669" spans="1:5" x14ac:dyDescent="0.25">
      <c r="A14669" s="5">
        <f>14661</f>
      </c>
      <c r="B14669" s="5" t="s">
        <v>13940</v>
      </c>
      <c r="C14669" s="5" t="s">
        <v>11</v>
      </c>
      <c r="D14669" s="5" t="s">
        <v>12</v>
      </c>
      <c r="E14669" s="5" t="s">
        <v>2325</v>
      </c>
    </row>
    <row r="14670" spans="1:5" x14ac:dyDescent="0.25">
      <c r="A14670" s="5">
        <f>14662</f>
      </c>
      <c r="B14670" s="5" t="s">
        <v>13941</v>
      </c>
      <c r="C14670" s="5" t="s">
        <v>11</v>
      </c>
      <c r="D14670" s="5" t="s">
        <v>12</v>
      </c>
      <c r="E14670" s="5" t="s">
        <v>3688</v>
      </c>
    </row>
    <row r="14671" spans="1:5" x14ac:dyDescent="0.25">
      <c r="A14671" s="5">
        <f>14663</f>
      </c>
      <c r="B14671" s="5" t="s">
        <v>13942</v>
      </c>
      <c r="C14671" s="5" t="s">
        <v>11</v>
      </c>
      <c r="D14671" s="5" t="s">
        <v>12</v>
      </c>
      <c r="E14671" s="5" t="s">
        <v>2298</v>
      </c>
    </row>
    <row r="14672" spans="1:5" x14ac:dyDescent="0.25">
      <c r="A14672" s="5">
        <f>14664</f>
      </c>
      <c r="B14672" s="5" t="s">
        <v>13943</v>
      </c>
      <c r="C14672" s="5" t="s">
        <v>11</v>
      </c>
      <c r="D14672" s="5" t="s">
        <v>12</v>
      </c>
      <c r="E14672" s="5" t="s">
        <v>3924</v>
      </c>
    </row>
    <row r="14673" spans="1:5" x14ac:dyDescent="0.25">
      <c r="A14673" s="5">
        <f>14665</f>
      </c>
      <c r="B14673" s="5" t="s">
        <v>13944</v>
      </c>
      <c r="C14673" s="5" t="s">
        <v>11</v>
      </c>
      <c r="D14673" s="5" t="s">
        <v>12</v>
      </c>
      <c r="E14673" s="5" t="s">
        <v>3589</v>
      </c>
    </row>
    <row r="14674" spans="1:5" x14ac:dyDescent="0.25">
      <c r="A14674" s="5">
        <f>14666</f>
      </c>
      <c r="B14674" s="5" t="s">
        <v>13945</v>
      </c>
      <c r="C14674" s="5" t="s">
        <v>11</v>
      </c>
      <c r="D14674" s="5" t="s">
        <v>12</v>
      </c>
      <c r="E14674" s="5" t="s">
        <v>734</v>
      </c>
    </row>
    <row r="14675" spans="1:5" x14ac:dyDescent="0.25">
      <c r="A14675" s="5">
        <f>14667</f>
      </c>
      <c r="B14675" s="5" t="s">
        <v>13946</v>
      </c>
      <c r="C14675" s="5" t="s">
        <v>11</v>
      </c>
      <c r="D14675" s="5" t="s">
        <v>12</v>
      </c>
      <c r="E14675" s="5" t="s">
        <v>3771</v>
      </c>
    </row>
    <row r="14676" spans="1:5" x14ac:dyDescent="0.25">
      <c r="A14676" s="5">
        <f>14668</f>
      </c>
      <c r="B14676" s="5" t="s">
        <v>13947</v>
      </c>
      <c r="C14676" s="5" t="s">
        <v>11</v>
      </c>
      <c r="D14676" s="5" t="s">
        <v>12</v>
      </c>
      <c r="E14676" s="5" t="s">
        <v>2255</v>
      </c>
    </row>
    <row r="14677" spans="1:5" x14ac:dyDescent="0.25">
      <c r="A14677" s="5">
        <f>14669</f>
      </c>
      <c r="B14677" s="5" t="s">
        <v>13948</v>
      </c>
      <c r="C14677" s="5" t="s">
        <v>11</v>
      </c>
      <c r="D14677" s="5" t="s">
        <v>12</v>
      </c>
      <c r="E14677" s="5" t="s">
        <v>2247</v>
      </c>
    </row>
    <row r="14678" spans="1:5" x14ac:dyDescent="0.25">
      <c r="A14678" s="5">
        <f>14670</f>
      </c>
      <c r="B14678" s="5" t="s">
        <v>13949</v>
      </c>
      <c r="C14678" s="5" t="s">
        <v>11</v>
      </c>
      <c r="D14678" s="5" t="s">
        <v>12</v>
      </c>
      <c r="E14678" s="5" t="s">
        <v>1028</v>
      </c>
    </row>
    <row r="14679" spans="1:5" x14ac:dyDescent="0.25">
      <c r="A14679" s="5">
        <f>14671</f>
      </c>
      <c r="B14679" s="5" t="s">
        <v>13950</v>
      </c>
      <c r="C14679" s="5" t="s">
        <v>11</v>
      </c>
      <c r="D14679" s="5" t="s">
        <v>12</v>
      </c>
      <c r="E14679" s="5" t="s">
        <v>3759</v>
      </c>
    </row>
    <row r="14680" spans="1:5" x14ac:dyDescent="0.25">
      <c r="A14680" s="5">
        <f>14672</f>
      </c>
      <c r="B14680" s="5" t="s">
        <v>13951</v>
      </c>
      <c r="C14680" s="5" t="s">
        <v>11</v>
      </c>
      <c r="D14680" s="5" t="s">
        <v>12</v>
      </c>
      <c r="E14680" s="5" t="s">
        <v>2285</v>
      </c>
    </row>
    <row r="14681" spans="1:5" x14ac:dyDescent="0.25">
      <c r="A14681" s="5">
        <f>14673</f>
      </c>
      <c r="B14681" s="5" t="s">
        <v>13952</v>
      </c>
      <c r="C14681" s="5" t="s">
        <v>11</v>
      </c>
      <c r="D14681" s="5" t="s">
        <v>12</v>
      </c>
      <c r="E14681" s="5" t="s">
        <v>3565</v>
      </c>
    </row>
    <row r="14682" spans="1:5" x14ac:dyDescent="0.25">
      <c r="A14682" s="5">
        <f>14674</f>
      </c>
      <c r="B14682" s="5" t="s">
        <v>13953</v>
      </c>
      <c r="C14682" s="5" t="s">
        <v>11</v>
      </c>
      <c r="D14682" s="5" t="s">
        <v>12</v>
      </c>
      <c r="E14682" s="5" t="s">
        <v>11414</v>
      </c>
    </row>
    <row r="14683" spans="1:5" x14ac:dyDescent="0.25">
      <c r="A14683" s="5">
        <f>14675</f>
      </c>
      <c r="B14683" s="5" t="s">
        <v>13954</v>
      </c>
      <c r="C14683" s="5" t="s">
        <v>11</v>
      </c>
      <c r="D14683" s="5" t="s">
        <v>12</v>
      </c>
      <c r="E14683" s="5" t="s">
        <v>3664</v>
      </c>
    </row>
    <row r="14684" spans="1:5" x14ac:dyDescent="0.25">
      <c r="A14684" s="5">
        <f>14676</f>
      </c>
      <c r="B14684" s="5" t="s">
        <v>13955</v>
      </c>
      <c r="C14684" s="5" t="s">
        <v>11</v>
      </c>
      <c r="D14684" s="5" t="s">
        <v>12</v>
      </c>
      <c r="E14684" s="5" t="s">
        <v>3664</v>
      </c>
    </row>
    <row r="14685" spans="1:5" x14ac:dyDescent="0.25">
      <c r="A14685" s="5">
        <f>14677</f>
      </c>
      <c r="B14685" s="5" t="s">
        <v>13956</v>
      </c>
      <c r="C14685" s="5" t="s">
        <v>11</v>
      </c>
      <c r="D14685" s="5" t="s">
        <v>12</v>
      </c>
      <c r="E14685" s="5" t="s">
        <v>1053</v>
      </c>
    </row>
    <row r="14686" spans="1:5" x14ac:dyDescent="0.25">
      <c r="A14686" s="5">
        <f>14678</f>
      </c>
      <c r="B14686" s="5" t="s">
        <v>13957</v>
      </c>
      <c r="C14686" s="5" t="s">
        <v>11</v>
      </c>
      <c r="D14686" s="5" t="s">
        <v>12</v>
      </c>
      <c r="E14686" s="5" t="s">
        <v>2251</v>
      </c>
    </row>
    <row r="14687" spans="1:5" x14ac:dyDescent="0.25">
      <c r="A14687" s="5">
        <f>14679</f>
      </c>
      <c r="B14687" s="5" t="s">
        <v>13958</v>
      </c>
      <c r="C14687" s="5" t="s">
        <v>11</v>
      </c>
      <c r="D14687" s="5" t="s">
        <v>12</v>
      </c>
      <c r="E14687" s="5" t="s">
        <v>3555</v>
      </c>
    </row>
    <row r="14688" spans="1:5" x14ac:dyDescent="0.25">
      <c r="A14688" s="5">
        <f>14680</f>
      </c>
      <c r="B14688" s="5" t="s">
        <v>13959</v>
      </c>
      <c r="C14688" s="5" t="s">
        <v>11</v>
      </c>
      <c r="D14688" s="5" t="s">
        <v>12</v>
      </c>
      <c r="E14688" s="5" t="s">
        <v>2829</v>
      </c>
    </row>
    <row r="14689" spans="1:5" x14ac:dyDescent="0.25">
      <c r="A14689" s="5">
        <f>14681</f>
      </c>
      <c r="B14689" s="5" t="s">
        <v>13960</v>
      </c>
      <c r="C14689" s="5" t="s">
        <v>11</v>
      </c>
      <c r="D14689" s="5" t="s">
        <v>12</v>
      </c>
      <c r="E14689" s="5" t="s">
        <v>734</v>
      </c>
    </row>
    <row r="14690" spans="1:5" x14ac:dyDescent="0.25">
      <c r="A14690" s="5">
        <f>14682</f>
      </c>
      <c r="B14690" s="5" t="s">
        <v>13961</v>
      </c>
      <c r="C14690" s="5" t="s">
        <v>11</v>
      </c>
      <c r="D14690" s="5" t="s">
        <v>12</v>
      </c>
      <c r="E14690" s="5" t="s">
        <v>2819</v>
      </c>
    </row>
    <row r="14691" spans="1:5" x14ac:dyDescent="0.25">
      <c r="A14691" s="5">
        <f>14683</f>
      </c>
      <c r="B14691" s="5" t="s">
        <v>13962</v>
      </c>
      <c r="C14691" s="5" t="s">
        <v>11</v>
      </c>
      <c r="D14691" s="5" t="s">
        <v>12</v>
      </c>
      <c r="E14691" s="5" t="s">
        <v>718</v>
      </c>
    </row>
    <row r="14692" spans="1:5" x14ac:dyDescent="0.25">
      <c r="A14692" s="5">
        <f>14684</f>
      </c>
      <c r="B14692" s="5" t="s">
        <v>13963</v>
      </c>
      <c r="C14692" s="5" t="s">
        <v>11</v>
      </c>
      <c r="D14692" s="5" t="s">
        <v>12</v>
      </c>
      <c r="E14692" s="5" t="s">
        <v>3723</v>
      </c>
    </row>
    <row r="14693" spans="1:5" x14ac:dyDescent="0.25">
      <c r="A14693" s="5">
        <f>14685</f>
      </c>
      <c r="B14693" s="5" t="s">
        <v>13964</v>
      </c>
      <c r="C14693" s="5" t="s">
        <v>11</v>
      </c>
      <c r="D14693" s="5" t="s">
        <v>12</v>
      </c>
      <c r="E14693" s="5" t="s">
        <v>2325</v>
      </c>
    </row>
    <row r="14694" spans="1:5" x14ac:dyDescent="0.25">
      <c r="A14694" s="5">
        <f>14686</f>
      </c>
      <c r="B14694" s="5" t="s">
        <v>13965</v>
      </c>
      <c r="C14694" s="5" t="s">
        <v>11</v>
      </c>
      <c r="D14694" s="5" t="s">
        <v>12</v>
      </c>
      <c r="E14694" s="5" t="s">
        <v>2596</v>
      </c>
    </row>
    <row r="14695" spans="1:5" x14ac:dyDescent="0.25">
      <c r="A14695" s="5">
        <f>14687</f>
      </c>
      <c r="B14695" s="5" t="s">
        <v>13966</v>
      </c>
      <c r="C14695" s="5" t="s">
        <v>11</v>
      </c>
      <c r="D14695" s="5" t="s">
        <v>12</v>
      </c>
      <c r="E14695" s="5" t="s">
        <v>957</v>
      </c>
    </row>
    <row r="14696" spans="1:5" x14ac:dyDescent="0.25">
      <c r="A14696" s="5">
        <f>14688</f>
      </c>
      <c r="B14696" s="5" t="s">
        <v>13967</v>
      </c>
      <c r="C14696" s="5" t="s">
        <v>11</v>
      </c>
      <c r="D14696" s="5" t="s">
        <v>12</v>
      </c>
      <c r="E14696" s="5" t="s">
        <v>3555</v>
      </c>
    </row>
    <row r="14697" spans="1:5" x14ac:dyDescent="0.25">
      <c r="A14697" s="5">
        <f>14689</f>
      </c>
      <c r="B14697" s="5" t="s">
        <v>13968</v>
      </c>
      <c r="C14697" s="5" t="s">
        <v>11</v>
      </c>
      <c r="D14697" s="5" t="s">
        <v>12</v>
      </c>
      <c r="E14697" s="5" t="s">
        <v>2614</v>
      </c>
    </row>
    <row r="14698" spans="1:5" x14ac:dyDescent="0.25">
      <c r="A14698" s="5">
        <f>14690</f>
      </c>
      <c r="B14698" s="5" t="s">
        <v>13969</v>
      </c>
      <c r="C14698" s="5" t="s">
        <v>11</v>
      </c>
      <c r="D14698" s="5" t="s">
        <v>12</v>
      </c>
      <c r="E14698" s="5" t="s">
        <v>2333</v>
      </c>
    </row>
    <row r="14699" spans="1:5" x14ac:dyDescent="0.25">
      <c r="A14699" s="5">
        <f>14691</f>
      </c>
      <c r="B14699" s="5" t="s">
        <v>13970</v>
      </c>
      <c r="C14699" s="5" t="s">
        <v>11</v>
      </c>
      <c r="D14699" s="5" t="s">
        <v>12</v>
      </c>
      <c r="E14699" s="5" t="s">
        <v>3543</v>
      </c>
    </row>
    <row r="14700" spans="1:5" x14ac:dyDescent="0.25">
      <c r="A14700" s="5">
        <f>14692</f>
      </c>
      <c r="B14700" s="5" t="s">
        <v>13971</v>
      </c>
      <c r="C14700" s="5" t="s">
        <v>11</v>
      </c>
      <c r="D14700" s="5" t="s">
        <v>12</v>
      </c>
      <c r="E14700" s="5" t="s">
        <v>10574</v>
      </c>
    </row>
    <row r="14701" spans="1:5" x14ac:dyDescent="0.25">
      <c r="A14701" s="5">
        <f>14693</f>
      </c>
      <c r="B14701" s="5" t="s">
        <v>13972</v>
      </c>
      <c r="C14701" s="5" t="s">
        <v>11</v>
      </c>
      <c r="D14701" s="5" t="s">
        <v>12</v>
      </c>
      <c r="E14701" s="5" t="s">
        <v>1022</v>
      </c>
    </row>
    <row r="14702" spans="1:5" x14ac:dyDescent="0.25">
      <c r="A14702" s="5">
        <f>14694</f>
      </c>
      <c r="B14702" s="5" t="s">
        <v>13973</v>
      </c>
      <c r="C14702" s="5" t="s">
        <v>11</v>
      </c>
      <c r="D14702" s="5" t="s">
        <v>12</v>
      </c>
      <c r="E14702" s="5" t="s">
        <v>2400</v>
      </c>
    </row>
    <row r="14703" spans="1:5" x14ac:dyDescent="0.25">
      <c r="A14703" s="5">
        <f>14695</f>
      </c>
      <c r="B14703" s="5" t="s">
        <v>13974</v>
      </c>
      <c r="C14703" s="5" t="s">
        <v>11</v>
      </c>
      <c r="D14703" s="5" t="s">
        <v>12</v>
      </c>
      <c r="E14703" s="5" t="s">
        <v>2400</v>
      </c>
    </row>
    <row r="14704" spans="1:5" x14ac:dyDescent="0.25">
      <c r="A14704" s="5">
        <f>14696</f>
      </c>
      <c r="B14704" s="5" t="s">
        <v>13975</v>
      </c>
      <c r="C14704" s="5" t="s">
        <v>11</v>
      </c>
      <c r="D14704" s="5" t="s">
        <v>12</v>
      </c>
      <c r="E14704" s="5" t="s">
        <v>724</v>
      </c>
    </row>
    <row r="14705" spans="1:5" x14ac:dyDescent="0.25">
      <c r="A14705" s="5">
        <f>14697</f>
      </c>
      <c r="B14705" s="5" t="s">
        <v>13976</v>
      </c>
      <c r="C14705" s="5" t="s">
        <v>11</v>
      </c>
      <c r="D14705" s="5" t="s">
        <v>12</v>
      </c>
      <c r="E14705" s="5" t="s">
        <v>2823</v>
      </c>
    </row>
    <row r="14706" spans="1:5" x14ac:dyDescent="0.25">
      <c r="A14706" s="5">
        <f>14698</f>
      </c>
      <c r="B14706" s="5" t="s">
        <v>13977</v>
      </c>
      <c r="C14706" s="5" t="s">
        <v>11</v>
      </c>
      <c r="D14706" s="5" t="s">
        <v>12</v>
      </c>
      <c r="E14706" s="5" t="s">
        <v>3664</v>
      </c>
    </row>
    <row r="14707" spans="1:5" x14ac:dyDescent="0.25">
      <c r="A14707" s="5">
        <f>14699</f>
      </c>
      <c r="B14707" s="5" t="s">
        <v>13978</v>
      </c>
      <c r="C14707" s="5" t="s">
        <v>11</v>
      </c>
      <c r="D14707" s="5" t="s">
        <v>12</v>
      </c>
      <c r="E14707" s="5" t="s">
        <v>3490</v>
      </c>
    </row>
    <row r="14708" spans="1:5" x14ac:dyDescent="0.25">
      <c r="A14708" s="5">
        <f>14700</f>
      </c>
      <c r="B14708" s="5" t="s">
        <v>13979</v>
      </c>
      <c r="C14708" s="5" t="s">
        <v>11</v>
      </c>
      <c r="D14708" s="5" t="s">
        <v>12</v>
      </c>
      <c r="E14708" s="5" t="s">
        <v>1074</v>
      </c>
    </row>
    <row r="14709" spans="1:5" x14ac:dyDescent="0.25">
      <c r="A14709" s="5">
        <f>14701</f>
      </c>
      <c r="B14709" s="5" t="s">
        <v>13980</v>
      </c>
      <c r="C14709" s="5" t="s">
        <v>11</v>
      </c>
      <c r="D14709" s="5" t="s">
        <v>12</v>
      </c>
      <c r="E14709" s="5" t="s">
        <v>2335</v>
      </c>
    </row>
    <row r="14710" spans="1:5" x14ac:dyDescent="0.25">
      <c r="A14710" s="5">
        <f>14702</f>
      </c>
      <c r="B14710" s="5" t="s">
        <v>13981</v>
      </c>
      <c r="C14710" s="5" t="s">
        <v>11</v>
      </c>
      <c r="D14710" s="5" t="s">
        <v>12</v>
      </c>
      <c r="E14710" s="5" t="s">
        <v>3716</v>
      </c>
    </row>
    <row r="14711" spans="1:5" x14ac:dyDescent="0.25">
      <c r="A14711" s="5">
        <f>14703</f>
      </c>
      <c r="B14711" s="5" t="s">
        <v>13982</v>
      </c>
      <c r="C14711" s="5" t="s">
        <v>11</v>
      </c>
      <c r="D14711" s="5" t="s">
        <v>12</v>
      </c>
      <c r="E14711" s="5" t="s">
        <v>3716</v>
      </c>
    </row>
    <row r="14712" spans="1:5" x14ac:dyDescent="0.25">
      <c r="A14712" s="5">
        <f>14704</f>
      </c>
      <c r="B14712" s="5" t="s">
        <v>13983</v>
      </c>
      <c r="C14712" s="5" t="s">
        <v>11</v>
      </c>
      <c r="D14712" s="5" t="s">
        <v>12</v>
      </c>
      <c r="E14712" s="5" t="s">
        <v>3709</v>
      </c>
    </row>
    <row r="14713" spans="1:5" x14ac:dyDescent="0.25">
      <c r="A14713" s="5">
        <f>14705</f>
      </c>
      <c r="B14713" s="5" t="s">
        <v>13984</v>
      </c>
      <c r="C14713" s="5" t="s">
        <v>11</v>
      </c>
      <c r="D14713" s="5" t="s">
        <v>12</v>
      </c>
      <c r="E14713" s="5" t="s">
        <v>2622</v>
      </c>
    </row>
    <row r="14714" spans="1:5" x14ac:dyDescent="0.25">
      <c r="A14714" s="5">
        <f>14706</f>
      </c>
      <c r="B14714" s="5" t="s">
        <v>13985</v>
      </c>
      <c r="C14714" s="5" t="s">
        <v>11</v>
      </c>
      <c r="D14714" s="5" t="s">
        <v>12</v>
      </c>
      <c r="E14714" s="5" t="s">
        <v>2329</v>
      </c>
    </row>
    <row r="14715" spans="1:5" x14ac:dyDescent="0.25">
      <c r="A14715" s="5">
        <f>14707</f>
      </c>
      <c r="B14715" s="5" t="s">
        <v>13986</v>
      </c>
      <c r="C14715" s="5" t="s">
        <v>11</v>
      </c>
      <c r="D14715" s="5" t="s">
        <v>12</v>
      </c>
      <c r="E14715" s="5" t="s">
        <v>2840</v>
      </c>
    </row>
    <row r="14716" spans="1:5" x14ac:dyDescent="0.25">
      <c r="A14716" s="5">
        <f>14708</f>
      </c>
      <c r="B14716" s="5" t="s">
        <v>13987</v>
      </c>
      <c r="C14716" s="5" t="s">
        <v>11</v>
      </c>
      <c r="D14716" s="5" t="s">
        <v>12</v>
      </c>
      <c r="E14716" s="5" t="s">
        <v>924</v>
      </c>
    </row>
    <row r="14717" spans="1:5" x14ac:dyDescent="0.25">
      <c r="A14717" s="5">
        <f>14709</f>
      </c>
      <c r="B14717" s="5" t="s">
        <v>13988</v>
      </c>
      <c r="C14717" s="5" t="s">
        <v>11</v>
      </c>
      <c r="D14717" s="5" t="s">
        <v>12</v>
      </c>
      <c r="E14717" s="5" t="s">
        <v>2594</v>
      </c>
    </row>
    <row r="14718" spans="1:5" x14ac:dyDescent="0.25">
      <c r="A14718" s="5">
        <f>14710</f>
      </c>
      <c r="B14718" s="5" t="s">
        <v>13989</v>
      </c>
      <c r="C14718" s="5" t="s">
        <v>11</v>
      </c>
      <c r="D14718" s="5" t="s">
        <v>12</v>
      </c>
      <c r="E14718" s="5" t="s">
        <v>2592</v>
      </c>
    </row>
    <row r="14719" spans="1:5" x14ac:dyDescent="0.25">
      <c r="A14719" s="5">
        <f>14711</f>
      </c>
      <c r="B14719" s="5" t="s">
        <v>13990</v>
      </c>
      <c r="C14719" s="5" t="s">
        <v>11</v>
      </c>
      <c r="D14719" s="5" t="s">
        <v>12</v>
      </c>
      <c r="E14719" s="5" t="s">
        <v>3589</v>
      </c>
    </row>
    <row r="14720" spans="1:5" x14ac:dyDescent="0.25">
      <c r="A14720" s="5">
        <f>14712</f>
      </c>
      <c r="B14720" s="5" t="s">
        <v>13991</v>
      </c>
      <c r="C14720" s="5" t="s">
        <v>11</v>
      </c>
      <c r="D14720" s="5" t="s">
        <v>12</v>
      </c>
      <c r="E14720" s="5" t="s">
        <v>3589</v>
      </c>
    </row>
    <row r="14721" spans="1:5" x14ac:dyDescent="0.25">
      <c r="A14721" s="5">
        <f>14713</f>
      </c>
      <c r="B14721" s="5" t="s">
        <v>13992</v>
      </c>
      <c r="C14721" s="5" t="s">
        <v>11</v>
      </c>
      <c r="D14721" s="5" t="s">
        <v>12</v>
      </c>
      <c r="E14721" s="5" t="s">
        <v>3589</v>
      </c>
    </row>
    <row r="14722" spans="1:5" x14ac:dyDescent="0.25">
      <c r="A14722" s="5">
        <f>14714</f>
      </c>
      <c r="B14722" s="5" t="s">
        <v>13993</v>
      </c>
      <c r="C14722" s="5" t="s">
        <v>11</v>
      </c>
      <c r="D14722" s="5" t="s">
        <v>12</v>
      </c>
      <c r="E14722" s="5" t="s">
        <v>3589</v>
      </c>
    </row>
    <row r="14723" spans="1:5" x14ac:dyDescent="0.25">
      <c r="A14723" s="5">
        <f>14715</f>
      </c>
      <c r="B14723" s="5" t="s">
        <v>13994</v>
      </c>
      <c r="C14723" s="5" t="s">
        <v>11</v>
      </c>
      <c r="D14723" s="5" t="s">
        <v>12</v>
      </c>
      <c r="E14723" s="5" t="s">
        <v>3589</v>
      </c>
    </row>
    <row r="14724" spans="1:5" x14ac:dyDescent="0.25">
      <c r="A14724" s="5">
        <f>14716</f>
      </c>
      <c r="B14724" s="5" t="s">
        <v>13995</v>
      </c>
      <c r="C14724" s="5" t="s">
        <v>11</v>
      </c>
      <c r="D14724" s="5" t="s">
        <v>12</v>
      </c>
      <c r="E14724" s="5" t="s">
        <v>3589</v>
      </c>
    </row>
    <row r="14725" spans="1:5" x14ac:dyDescent="0.25">
      <c r="A14725" s="5">
        <f>14717</f>
      </c>
      <c r="B14725" s="5" t="s">
        <v>13996</v>
      </c>
      <c r="C14725" s="5" t="s">
        <v>11</v>
      </c>
      <c r="D14725" s="5" t="s">
        <v>12</v>
      </c>
      <c r="E14725" s="5" t="s">
        <v>3589</v>
      </c>
    </row>
    <row r="14726" spans="1:5" x14ac:dyDescent="0.25">
      <c r="A14726" s="5">
        <f>14718</f>
      </c>
      <c r="B14726" s="5" t="s">
        <v>13997</v>
      </c>
      <c r="C14726" s="5" t="s">
        <v>11</v>
      </c>
      <c r="D14726" s="5" t="s">
        <v>12</v>
      </c>
      <c r="E14726" s="5" t="s">
        <v>3589</v>
      </c>
    </row>
    <row r="14727" spans="1:5" x14ac:dyDescent="0.25">
      <c r="A14727" s="5">
        <f>14719</f>
      </c>
      <c r="B14727" s="5" t="s">
        <v>13998</v>
      </c>
      <c r="C14727" s="5" t="s">
        <v>11</v>
      </c>
      <c r="D14727" s="5" t="s">
        <v>12</v>
      </c>
      <c r="E14727" s="5" t="s">
        <v>3589</v>
      </c>
    </row>
    <row r="14728" spans="1:5" x14ac:dyDescent="0.25">
      <c r="A14728" s="5">
        <f>14720</f>
      </c>
      <c r="B14728" s="5" t="s">
        <v>13999</v>
      </c>
      <c r="C14728" s="5" t="s">
        <v>11</v>
      </c>
      <c r="D14728" s="5" t="s">
        <v>12</v>
      </c>
      <c r="E14728" s="5" t="s">
        <v>3589</v>
      </c>
    </row>
    <row r="14729" spans="1:5" x14ac:dyDescent="0.25">
      <c r="A14729" s="5">
        <f>14721</f>
      </c>
      <c r="B14729" s="5" t="s">
        <v>14000</v>
      </c>
      <c r="C14729" s="5" t="s">
        <v>11</v>
      </c>
      <c r="D14729" s="5" t="s">
        <v>12</v>
      </c>
      <c r="E14729" s="5" t="s">
        <v>3589</v>
      </c>
    </row>
    <row r="14730" spans="1:5" x14ac:dyDescent="0.25">
      <c r="A14730" s="5">
        <f>14722</f>
      </c>
      <c r="B14730" s="5" t="s">
        <v>14001</v>
      </c>
      <c r="C14730" s="5" t="s">
        <v>11</v>
      </c>
      <c r="D14730" s="5" t="s">
        <v>12</v>
      </c>
      <c r="E14730" s="5" t="s">
        <v>3589</v>
      </c>
    </row>
    <row r="14731" spans="1:5" x14ac:dyDescent="0.25">
      <c r="A14731" s="5">
        <f>14723</f>
      </c>
      <c r="B14731" s="5" t="s">
        <v>14002</v>
      </c>
      <c r="C14731" s="5" t="s">
        <v>11</v>
      </c>
      <c r="D14731" s="5" t="s">
        <v>12</v>
      </c>
      <c r="E14731" s="5" t="s">
        <v>3589</v>
      </c>
    </row>
    <row r="14732" spans="1:5" x14ac:dyDescent="0.25">
      <c r="A14732" s="5">
        <f>14724</f>
      </c>
      <c r="B14732" s="5" t="s">
        <v>14003</v>
      </c>
      <c r="C14732" s="5" t="s">
        <v>11</v>
      </c>
      <c r="D14732" s="5" t="s">
        <v>12</v>
      </c>
      <c r="E14732" s="5" t="s">
        <v>3589</v>
      </c>
    </row>
    <row r="14733" spans="1:5" x14ac:dyDescent="0.25">
      <c r="A14733" s="5">
        <f>14725</f>
      </c>
      <c r="B14733" s="5" t="s">
        <v>14004</v>
      </c>
      <c r="C14733" s="5" t="s">
        <v>11</v>
      </c>
      <c r="D14733" s="5" t="s">
        <v>12</v>
      </c>
      <c r="E14733" s="5" t="s">
        <v>3589</v>
      </c>
    </row>
    <row r="14734" spans="1:5" x14ac:dyDescent="0.25">
      <c r="A14734" s="5">
        <f>14726</f>
      </c>
      <c r="B14734" s="5" t="s">
        <v>14005</v>
      </c>
      <c r="C14734" s="5" t="s">
        <v>11</v>
      </c>
      <c r="D14734" s="5" t="s">
        <v>12</v>
      </c>
      <c r="E14734" s="5" t="s">
        <v>3589</v>
      </c>
    </row>
    <row r="14735" spans="1:5" x14ac:dyDescent="0.25">
      <c r="A14735" s="5">
        <f>14727</f>
      </c>
      <c r="B14735" s="5" t="s">
        <v>14006</v>
      </c>
      <c r="C14735" s="5" t="s">
        <v>11</v>
      </c>
      <c r="D14735" s="5" t="s">
        <v>12</v>
      </c>
      <c r="E14735" s="5" t="s">
        <v>3589</v>
      </c>
    </row>
    <row r="14736" spans="1:5" x14ac:dyDescent="0.25">
      <c r="A14736" s="5">
        <f>14728</f>
      </c>
      <c r="B14736" s="5" t="s">
        <v>14007</v>
      </c>
      <c r="C14736" s="5" t="s">
        <v>11</v>
      </c>
      <c r="D14736" s="5" t="s">
        <v>12</v>
      </c>
      <c r="E14736" s="5" t="s">
        <v>3589</v>
      </c>
    </row>
    <row r="14737" spans="1:5" x14ac:dyDescent="0.25">
      <c r="A14737" s="5">
        <f>14729</f>
      </c>
      <c r="B14737" s="5" t="s">
        <v>14008</v>
      </c>
      <c r="C14737" s="5" t="s">
        <v>11</v>
      </c>
      <c r="D14737" s="5" t="s">
        <v>12</v>
      </c>
      <c r="E14737" s="5" t="s">
        <v>3589</v>
      </c>
    </row>
    <row r="14738" spans="1:5" x14ac:dyDescent="0.25">
      <c r="A14738" s="5">
        <f>14730</f>
      </c>
      <c r="B14738" s="5" t="s">
        <v>14009</v>
      </c>
      <c r="C14738" s="5" t="s">
        <v>11</v>
      </c>
      <c r="D14738" s="5" t="s">
        <v>12</v>
      </c>
      <c r="E14738" s="5" t="s">
        <v>3589</v>
      </c>
    </row>
    <row r="14739" spans="1:5" x14ac:dyDescent="0.25">
      <c r="A14739" s="5">
        <f>14731</f>
      </c>
      <c r="B14739" s="5" t="s">
        <v>14010</v>
      </c>
      <c r="C14739" s="5" t="s">
        <v>11</v>
      </c>
      <c r="D14739" s="5" t="s">
        <v>12</v>
      </c>
      <c r="E14739" s="5" t="s">
        <v>3589</v>
      </c>
    </row>
    <row r="14740" spans="1:5" x14ac:dyDescent="0.25">
      <c r="A14740" s="5">
        <f>14732</f>
      </c>
      <c r="B14740" s="5" t="s">
        <v>14011</v>
      </c>
      <c r="C14740" s="5" t="s">
        <v>11</v>
      </c>
      <c r="D14740" s="5" t="s">
        <v>12</v>
      </c>
      <c r="E14740" s="5" t="s">
        <v>3589</v>
      </c>
    </row>
    <row r="14741" spans="1:5" x14ac:dyDescent="0.25">
      <c r="A14741" s="5">
        <f>14733</f>
      </c>
      <c r="B14741" s="5" t="s">
        <v>14012</v>
      </c>
      <c r="C14741" s="5" t="s">
        <v>11</v>
      </c>
      <c r="D14741" s="5" t="s">
        <v>12</v>
      </c>
      <c r="E14741" s="5" t="s">
        <v>3589</v>
      </c>
    </row>
    <row r="14742" spans="1:5" x14ac:dyDescent="0.25">
      <c r="A14742" s="5">
        <f>14734</f>
      </c>
      <c r="B14742" s="5" t="s">
        <v>14013</v>
      </c>
      <c r="C14742" s="5" t="s">
        <v>11</v>
      </c>
      <c r="D14742" s="5" t="s">
        <v>12</v>
      </c>
      <c r="E14742" s="5" t="s">
        <v>3589</v>
      </c>
    </row>
    <row r="14743" spans="1:5" x14ac:dyDescent="0.25">
      <c r="A14743" s="5">
        <f>14735</f>
      </c>
      <c r="B14743" s="5" t="s">
        <v>14014</v>
      </c>
      <c r="C14743" s="5" t="s">
        <v>11</v>
      </c>
      <c r="D14743" s="5" t="s">
        <v>12</v>
      </c>
      <c r="E14743" s="5" t="s">
        <v>3589</v>
      </c>
    </row>
    <row r="14744" spans="1:5" x14ac:dyDescent="0.25">
      <c r="A14744" s="5">
        <f>14736</f>
      </c>
      <c r="B14744" s="5" t="s">
        <v>14015</v>
      </c>
      <c r="C14744" s="5" t="s">
        <v>11</v>
      </c>
      <c r="D14744" s="5" t="s">
        <v>12</v>
      </c>
      <c r="E14744" s="5" t="s">
        <v>3589</v>
      </c>
    </row>
    <row r="14745" spans="1:5" x14ac:dyDescent="0.25">
      <c r="A14745" s="5">
        <f>14737</f>
      </c>
      <c r="B14745" s="5" t="s">
        <v>14016</v>
      </c>
      <c r="C14745" s="5" t="s">
        <v>11</v>
      </c>
      <c r="D14745" s="5" t="s">
        <v>12</v>
      </c>
      <c r="E14745" s="5" t="s">
        <v>3589</v>
      </c>
    </row>
    <row r="14746" spans="1:5" x14ac:dyDescent="0.25">
      <c r="A14746" s="5">
        <f>14738</f>
      </c>
      <c r="B14746" s="5" t="s">
        <v>14017</v>
      </c>
      <c r="C14746" s="5" t="s">
        <v>11</v>
      </c>
      <c r="D14746" s="5" t="s">
        <v>12</v>
      </c>
      <c r="E14746" s="5" t="s">
        <v>3589</v>
      </c>
    </row>
    <row r="14747" spans="1:5" x14ac:dyDescent="0.25">
      <c r="A14747" s="5">
        <f>14739</f>
      </c>
      <c r="B14747" s="5" t="s">
        <v>14018</v>
      </c>
      <c r="C14747" s="5" t="s">
        <v>11</v>
      </c>
      <c r="D14747" s="5" t="s">
        <v>12</v>
      </c>
      <c r="E14747" s="5" t="s">
        <v>3589</v>
      </c>
    </row>
    <row r="14748" spans="1:5" x14ac:dyDescent="0.25">
      <c r="A14748" s="5">
        <f>14740</f>
      </c>
      <c r="B14748" s="5" t="s">
        <v>14019</v>
      </c>
      <c r="C14748" s="5" t="s">
        <v>11</v>
      </c>
      <c r="D14748" s="5" t="s">
        <v>12</v>
      </c>
      <c r="E14748" s="5" t="s">
        <v>3589</v>
      </c>
    </row>
    <row r="14749" spans="1:5" x14ac:dyDescent="0.25">
      <c r="A14749" s="5">
        <f>14741</f>
      </c>
      <c r="B14749" s="5" t="s">
        <v>14020</v>
      </c>
      <c r="C14749" s="5" t="s">
        <v>11</v>
      </c>
      <c r="D14749" s="5" t="s">
        <v>12</v>
      </c>
      <c r="E14749" s="5" t="s">
        <v>3589</v>
      </c>
    </row>
    <row r="14750" spans="1:5" x14ac:dyDescent="0.25">
      <c r="A14750" s="5">
        <f>14742</f>
      </c>
      <c r="B14750" s="5" t="s">
        <v>14021</v>
      </c>
      <c r="C14750" s="5" t="s">
        <v>11</v>
      </c>
      <c r="D14750" s="5" t="s">
        <v>12</v>
      </c>
      <c r="E14750" s="5" t="s">
        <v>3589</v>
      </c>
    </row>
    <row r="14751" spans="1:5" x14ac:dyDescent="0.25">
      <c r="A14751" s="5">
        <f>14743</f>
      </c>
      <c r="B14751" s="5" t="s">
        <v>14022</v>
      </c>
      <c r="C14751" s="5" t="s">
        <v>11</v>
      </c>
      <c r="D14751" s="5" t="s">
        <v>12</v>
      </c>
      <c r="E14751" s="5" t="s">
        <v>3589</v>
      </c>
    </row>
    <row r="14752" spans="1:5" x14ac:dyDescent="0.25">
      <c r="A14752" s="5">
        <f>14744</f>
      </c>
      <c r="B14752" s="5" t="s">
        <v>14023</v>
      </c>
      <c r="C14752" s="5" t="s">
        <v>11</v>
      </c>
      <c r="D14752" s="5" t="s">
        <v>12</v>
      </c>
      <c r="E14752" s="5" t="s">
        <v>3589</v>
      </c>
    </row>
    <row r="14753" spans="1:5" x14ac:dyDescent="0.25">
      <c r="A14753" s="5">
        <f>14745</f>
      </c>
      <c r="B14753" s="5" t="s">
        <v>14024</v>
      </c>
      <c r="C14753" s="5" t="s">
        <v>11</v>
      </c>
      <c r="D14753" s="5" t="s">
        <v>12</v>
      </c>
      <c r="E14753" s="5" t="s">
        <v>3589</v>
      </c>
    </row>
    <row r="14754" spans="1:5" x14ac:dyDescent="0.25">
      <c r="A14754" s="5">
        <f>14746</f>
      </c>
      <c r="B14754" s="5" t="s">
        <v>14025</v>
      </c>
      <c r="C14754" s="5" t="s">
        <v>11</v>
      </c>
      <c r="D14754" s="5" t="s">
        <v>12</v>
      </c>
      <c r="E14754" s="5" t="s">
        <v>3589</v>
      </c>
    </row>
    <row r="14755" spans="1:5" x14ac:dyDescent="0.25">
      <c r="A14755" s="5">
        <f>14747</f>
      </c>
      <c r="B14755" s="5" t="s">
        <v>14026</v>
      </c>
      <c r="C14755" s="5" t="s">
        <v>11</v>
      </c>
      <c r="D14755" s="5" t="s">
        <v>12</v>
      </c>
      <c r="E14755" s="5" t="s">
        <v>3589</v>
      </c>
    </row>
    <row r="14756" spans="1:5" x14ac:dyDescent="0.25">
      <c r="A14756" s="5">
        <f>14748</f>
      </c>
      <c r="B14756" s="5" t="s">
        <v>14027</v>
      </c>
      <c r="C14756" s="5" t="s">
        <v>11</v>
      </c>
      <c r="D14756" s="5" t="s">
        <v>12</v>
      </c>
      <c r="E14756" s="5" t="s">
        <v>3589</v>
      </c>
    </row>
    <row r="14757" spans="1:5" x14ac:dyDescent="0.25">
      <c r="A14757" s="5">
        <f>14749</f>
      </c>
      <c r="B14757" s="5" t="s">
        <v>14028</v>
      </c>
      <c r="C14757" s="5" t="s">
        <v>11</v>
      </c>
      <c r="D14757" s="5" t="s">
        <v>12</v>
      </c>
      <c r="E14757" s="5" t="s">
        <v>3589</v>
      </c>
    </row>
    <row r="14758" spans="1:5" x14ac:dyDescent="0.25">
      <c r="A14758" s="5">
        <f>14750</f>
      </c>
      <c r="B14758" s="5" t="s">
        <v>14029</v>
      </c>
      <c r="C14758" s="5" t="s">
        <v>11</v>
      </c>
      <c r="D14758" s="5" t="s">
        <v>12</v>
      </c>
      <c r="E14758" s="5" t="s">
        <v>3589</v>
      </c>
    </row>
    <row r="14759" spans="1:5" x14ac:dyDescent="0.25">
      <c r="A14759" s="5">
        <f>14751</f>
      </c>
      <c r="B14759" s="5" t="s">
        <v>14030</v>
      </c>
      <c r="C14759" s="5" t="s">
        <v>11</v>
      </c>
      <c r="D14759" s="5" t="s">
        <v>12</v>
      </c>
      <c r="E14759" s="5" t="s">
        <v>3589</v>
      </c>
    </row>
    <row r="14760" spans="1:5" x14ac:dyDescent="0.25">
      <c r="A14760" s="5">
        <f>14752</f>
      </c>
      <c r="B14760" s="5" t="s">
        <v>14031</v>
      </c>
      <c r="C14760" s="5" t="s">
        <v>11</v>
      </c>
      <c r="D14760" s="5" t="s">
        <v>12</v>
      </c>
      <c r="E14760" s="5" t="s">
        <v>3589</v>
      </c>
    </row>
    <row r="14761" spans="1:5" x14ac:dyDescent="0.25">
      <c r="A14761" s="5">
        <f>14753</f>
      </c>
      <c r="B14761" s="5" t="s">
        <v>14032</v>
      </c>
      <c r="C14761" s="5" t="s">
        <v>11</v>
      </c>
      <c r="D14761" s="5" t="s">
        <v>12</v>
      </c>
      <c r="E14761" s="5" t="s">
        <v>3589</v>
      </c>
    </row>
    <row r="14762" spans="1:5" x14ac:dyDescent="0.25">
      <c r="A14762" s="5">
        <f>14754</f>
      </c>
      <c r="B14762" s="5" t="s">
        <v>14033</v>
      </c>
      <c r="C14762" s="5" t="s">
        <v>11</v>
      </c>
      <c r="D14762" s="5" t="s">
        <v>12</v>
      </c>
      <c r="E14762" s="5" t="s">
        <v>3589</v>
      </c>
    </row>
    <row r="14763" spans="1:5" x14ac:dyDescent="0.25">
      <c r="A14763" s="5">
        <f>14755</f>
      </c>
      <c r="B14763" s="5" t="s">
        <v>14034</v>
      </c>
      <c r="C14763" s="5" t="s">
        <v>11</v>
      </c>
      <c r="D14763" s="5" t="s">
        <v>12</v>
      </c>
      <c r="E14763" s="5" t="s">
        <v>3589</v>
      </c>
    </row>
    <row r="14764" spans="1:5" x14ac:dyDescent="0.25">
      <c r="A14764" s="5">
        <f>14756</f>
      </c>
      <c r="B14764" s="5" t="s">
        <v>14035</v>
      </c>
      <c r="C14764" s="5" t="s">
        <v>11</v>
      </c>
      <c r="D14764" s="5" t="s">
        <v>12</v>
      </c>
      <c r="E14764" s="5" t="s">
        <v>3589</v>
      </c>
    </row>
    <row r="14765" spans="1:5" x14ac:dyDescent="0.25">
      <c r="A14765" s="5">
        <f>14757</f>
      </c>
      <c r="B14765" s="5" t="s">
        <v>14036</v>
      </c>
      <c r="C14765" s="5" t="s">
        <v>11</v>
      </c>
      <c r="D14765" s="5" t="s">
        <v>12</v>
      </c>
      <c r="E14765" s="5" t="s">
        <v>3589</v>
      </c>
    </row>
    <row r="14766" spans="1:5" x14ac:dyDescent="0.25">
      <c r="A14766" s="5">
        <f>14758</f>
      </c>
      <c r="B14766" s="5" t="s">
        <v>14037</v>
      </c>
      <c r="C14766" s="5" t="s">
        <v>11</v>
      </c>
      <c r="D14766" s="5" t="s">
        <v>12</v>
      </c>
      <c r="E14766" s="5" t="s">
        <v>3589</v>
      </c>
    </row>
    <row r="14767" spans="1:5" x14ac:dyDescent="0.25">
      <c r="A14767" s="5">
        <f>14759</f>
      </c>
      <c r="B14767" s="5" t="s">
        <v>14038</v>
      </c>
      <c r="C14767" s="5" t="s">
        <v>11</v>
      </c>
      <c r="D14767" s="5" t="s">
        <v>12</v>
      </c>
      <c r="E14767" s="5" t="s">
        <v>3962</v>
      </c>
    </row>
    <row r="14768" spans="1:5" x14ac:dyDescent="0.25">
      <c r="A14768" s="5">
        <f>14760</f>
      </c>
      <c r="B14768" s="5" t="s">
        <v>14039</v>
      </c>
      <c r="C14768" s="5" t="s">
        <v>11</v>
      </c>
      <c r="D14768" s="5" t="s">
        <v>12</v>
      </c>
      <c r="E14768" s="5" t="s">
        <v>3962</v>
      </c>
    </row>
    <row r="14769" spans="1:5" x14ac:dyDescent="0.25">
      <c r="A14769" s="5">
        <f>14761</f>
      </c>
      <c r="B14769" s="5" t="s">
        <v>14040</v>
      </c>
      <c r="C14769" s="5" t="s">
        <v>11</v>
      </c>
      <c r="D14769" s="5" t="s">
        <v>12</v>
      </c>
      <c r="E14769" s="5" t="s">
        <v>3716</v>
      </c>
    </row>
    <row r="14770" spans="1:5" x14ac:dyDescent="0.25">
      <c r="A14770" s="5">
        <f>14762</f>
      </c>
      <c r="B14770" s="5" t="s">
        <v>14041</v>
      </c>
      <c r="C14770" s="5" t="s">
        <v>11</v>
      </c>
      <c r="D14770" s="5" t="s">
        <v>12</v>
      </c>
      <c r="E14770" s="5" t="s">
        <v>3716</v>
      </c>
    </row>
    <row r="14771" spans="1:5" x14ac:dyDescent="0.25">
      <c r="A14771" s="5">
        <f>14763</f>
      </c>
      <c r="B14771" s="5" t="s">
        <v>14042</v>
      </c>
      <c r="C14771" s="5" t="s">
        <v>11</v>
      </c>
      <c r="D14771" s="5" t="s">
        <v>12</v>
      </c>
      <c r="E14771" s="5" t="s">
        <v>10756</v>
      </c>
    </row>
    <row r="14772" spans="1:5" x14ac:dyDescent="0.25">
      <c r="A14772" s="5">
        <f>14764</f>
      </c>
      <c r="B14772" s="5" t="s">
        <v>14043</v>
      </c>
      <c r="C14772" s="5" t="s">
        <v>11</v>
      </c>
      <c r="D14772" s="5" t="s">
        <v>12</v>
      </c>
      <c r="E14772" s="5" t="s">
        <v>10640</v>
      </c>
    </row>
    <row r="14773" spans="1:5" x14ac:dyDescent="0.25">
      <c r="A14773" s="5">
        <f>14765</f>
      </c>
      <c r="B14773" s="5" t="s">
        <v>14044</v>
      </c>
      <c r="C14773" s="5" t="s">
        <v>11</v>
      </c>
      <c r="D14773" s="5" t="s">
        <v>12</v>
      </c>
      <c r="E14773" s="5" t="s">
        <v>2944</v>
      </c>
    </row>
    <row r="14774" spans="1:5" x14ac:dyDescent="0.25">
      <c r="A14774" s="5">
        <f>14766</f>
      </c>
      <c r="B14774" s="5" t="s">
        <v>14045</v>
      </c>
      <c r="C14774" s="5" t="s">
        <v>11</v>
      </c>
      <c r="D14774" s="5" t="s">
        <v>12</v>
      </c>
      <c r="E14774" s="5" t="s">
        <v>10618</v>
      </c>
    </row>
    <row r="14775" spans="1:5" x14ac:dyDescent="0.25">
      <c r="A14775" s="5">
        <f>14767</f>
      </c>
      <c r="B14775" s="5" t="s">
        <v>14046</v>
      </c>
      <c r="C14775" s="5" t="s">
        <v>11</v>
      </c>
      <c r="D14775" s="5" t="s">
        <v>12</v>
      </c>
      <c r="E14775" s="5" t="s">
        <v>3932</v>
      </c>
    </row>
    <row r="14776" spans="1:5" x14ac:dyDescent="0.25">
      <c r="A14776" s="5">
        <f>14768</f>
      </c>
      <c r="B14776" s="5" t="s">
        <v>14047</v>
      </c>
      <c r="C14776" s="5" t="s">
        <v>11</v>
      </c>
      <c r="D14776" s="5" t="s">
        <v>12</v>
      </c>
      <c r="E14776" s="5" t="s">
        <v>10479</v>
      </c>
    </row>
    <row r="14777" spans="1:5" x14ac:dyDescent="0.25">
      <c r="A14777" s="5">
        <f>14769</f>
      </c>
      <c r="B14777" s="5" t="s">
        <v>14048</v>
      </c>
      <c r="C14777" s="5" t="s">
        <v>11</v>
      </c>
      <c r="D14777" s="5" t="s">
        <v>12</v>
      </c>
      <c r="E14777" s="5" t="s">
        <v>10574</v>
      </c>
    </row>
    <row r="14778" spans="1:5" x14ac:dyDescent="0.25">
      <c r="A14778" s="5">
        <f>14770</f>
      </c>
      <c r="B14778" s="5" t="s">
        <v>14049</v>
      </c>
      <c r="C14778" s="5" t="s">
        <v>11</v>
      </c>
      <c r="D14778" s="5" t="s">
        <v>12</v>
      </c>
      <c r="E14778" s="5" t="s">
        <v>2584</v>
      </c>
    </row>
    <row r="14779" spans="1:5" x14ac:dyDescent="0.25">
      <c r="A14779" s="5">
        <f>14771</f>
      </c>
      <c r="B14779" s="5" t="s">
        <v>14050</v>
      </c>
      <c r="C14779" s="5" t="s">
        <v>11</v>
      </c>
      <c r="D14779" s="5" t="s">
        <v>12</v>
      </c>
      <c r="E14779" s="5" t="s">
        <v>3713</v>
      </c>
    </row>
    <row r="14780" spans="1:5" x14ac:dyDescent="0.25">
      <c r="A14780" s="5">
        <f>14772</f>
      </c>
      <c r="B14780" s="5" t="s">
        <v>14051</v>
      </c>
      <c r="C14780" s="5" t="s">
        <v>11</v>
      </c>
      <c r="D14780" s="5" t="s">
        <v>12</v>
      </c>
      <c r="E14780" s="5" t="s">
        <v>2754</v>
      </c>
    </row>
    <row r="14781" spans="1:5" x14ac:dyDescent="0.25">
      <c r="A14781" s="5">
        <f>14773</f>
      </c>
      <c r="B14781" s="5" t="s">
        <v>14052</v>
      </c>
      <c r="C14781" s="5" t="s">
        <v>11</v>
      </c>
      <c r="D14781" s="5" t="s">
        <v>12</v>
      </c>
      <c r="E14781" s="5" t="s">
        <v>2592</v>
      </c>
    </row>
    <row r="14782" spans="1:5" x14ac:dyDescent="0.25">
      <c r="A14782" s="5">
        <f>14774</f>
      </c>
      <c r="B14782" s="5" t="s">
        <v>14053</v>
      </c>
      <c r="C14782" s="5" t="s">
        <v>11</v>
      </c>
      <c r="D14782" s="5" t="s">
        <v>12</v>
      </c>
      <c r="E14782" s="5" t="s">
        <v>3386</v>
      </c>
    </row>
    <row r="14783" spans="1:5" x14ac:dyDescent="0.25">
      <c r="A14783" s="5">
        <f>14775</f>
      </c>
      <c r="B14783" s="5" t="s">
        <v>14054</v>
      </c>
      <c r="C14783" s="5" t="s">
        <v>11</v>
      </c>
      <c r="D14783" s="5" t="s">
        <v>12</v>
      </c>
      <c r="E14783" s="5" t="s">
        <v>3386</v>
      </c>
    </row>
    <row r="14784" spans="1:5" x14ac:dyDescent="0.25">
      <c r="A14784" s="5">
        <f>14776</f>
      </c>
      <c r="B14784" s="5" t="s">
        <v>14055</v>
      </c>
      <c r="C14784" s="5" t="s">
        <v>11</v>
      </c>
      <c r="D14784" s="5" t="s">
        <v>12</v>
      </c>
      <c r="E14784" s="5" t="s">
        <v>885</v>
      </c>
    </row>
    <row r="14785" spans="1:5" x14ac:dyDescent="0.25">
      <c r="A14785" s="5">
        <f>14777</f>
      </c>
      <c r="B14785" s="5" t="s">
        <v>14056</v>
      </c>
      <c r="C14785" s="5" t="s">
        <v>11</v>
      </c>
      <c r="D14785" s="5" t="s">
        <v>12</v>
      </c>
      <c r="E14785" s="5" t="s">
        <v>3771</v>
      </c>
    </row>
    <row r="14786" spans="1:5" x14ac:dyDescent="0.25">
      <c r="A14786" s="5">
        <f>14778</f>
      </c>
      <c r="B14786" s="5" t="s">
        <v>14057</v>
      </c>
      <c r="C14786" s="5" t="s">
        <v>11</v>
      </c>
      <c r="D14786" s="5" t="s">
        <v>12</v>
      </c>
      <c r="E14786" s="5" t="s">
        <v>781</v>
      </c>
    </row>
    <row r="14787" spans="1:5" x14ac:dyDescent="0.25">
      <c r="A14787" s="5">
        <f>14779</f>
      </c>
      <c r="B14787" s="5" t="s">
        <v>14058</v>
      </c>
      <c r="C14787" s="5" t="s">
        <v>11</v>
      </c>
      <c r="D14787" s="5" t="s">
        <v>12</v>
      </c>
      <c r="E14787" s="5" t="s">
        <v>3493</v>
      </c>
    </row>
    <row r="14788" spans="1:5" x14ac:dyDescent="0.25">
      <c r="A14788" s="5">
        <f>14780</f>
      </c>
      <c r="B14788" s="5" t="s">
        <v>14059</v>
      </c>
      <c r="C14788" s="5" t="s">
        <v>11</v>
      </c>
      <c r="D14788" s="5" t="s">
        <v>12</v>
      </c>
      <c r="E14788" s="5" t="s">
        <v>2298</v>
      </c>
    </row>
    <row r="14789" spans="1:5" x14ac:dyDescent="0.25">
      <c r="A14789" s="5">
        <f>14781</f>
      </c>
      <c r="B14789" s="5" t="s">
        <v>14060</v>
      </c>
      <c r="C14789" s="5" t="s">
        <v>11</v>
      </c>
      <c r="D14789" s="5" t="s">
        <v>12</v>
      </c>
      <c r="E14789" s="5" t="s">
        <v>3496</v>
      </c>
    </row>
    <row r="14790" spans="1:5" x14ac:dyDescent="0.25">
      <c r="A14790" s="5">
        <f>14782</f>
      </c>
      <c r="B14790" s="5" t="s">
        <v>14061</v>
      </c>
      <c r="C14790" s="5" t="s">
        <v>11</v>
      </c>
      <c r="D14790" s="5" t="s">
        <v>12</v>
      </c>
      <c r="E14790" s="5" t="s">
        <v>2819</v>
      </c>
    </row>
    <row r="14791" spans="1:5" x14ac:dyDescent="0.25">
      <c r="A14791" s="5">
        <f>14783</f>
      </c>
      <c r="B14791" s="5" t="s">
        <v>14062</v>
      </c>
      <c r="C14791" s="5" t="s">
        <v>11</v>
      </c>
      <c r="D14791" s="5" t="s">
        <v>12</v>
      </c>
      <c r="E14791" s="5" t="s">
        <v>3922</v>
      </c>
    </row>
    <row r="14792" spans="1:5" x14ac:dyDescent="0.25">
      <c r="A14792" s="5">
        <f>14784</f>
      </c>
      <c r="B14792" s="5" t="s">
        <v>14063</v>
      </c>
      <c r="C14792" s="5" t="s">
        <v>11</v>
      </c>
      <c r="D14792" s="5" t="s">
        <v>12</v>
      </c>
      <c r="E14792" s="5" t="s">
        <v>2575</v>
      </c>
    </row>
    <row r="14793" spans="1:5" x14ac:dyDescent="0.25">
      <c r="A14793" s="5">
        <f>14785</f>
      </c>
      <c r="B14793" s="5" t="s">
        <v>14064</v>
      </c>
      <c r="C14793" s="5" t="s">
        <v>11</v>
      </c>
      <c r="D14793" s="5" t="s">
        <v>12</v>
      </c>
      <c r="E14793" s="5" t="s">
        <v>2575</v>
      </c>
    </row>
    <row r="14794" spans="1:5" x14ac:dyDescent="0.25">
      <c r="A14794" s="5">
        <f>14786</f>
      </c>
      <c r="B14794" s="5" t="s">
        <v>14065</v>
      </c>
      <c r="C14794" s="5" t="s">
        <v>11</v>
      </c>
      <c r="D14794" s="5" t="s">
        <v>12</v>
      </c>
      <c r="E14794" s="5" t="s">
        <v>849</v>
      </c>
    </row>
    <row r="14795" spans="1:5" x14ac:dyDescent="0.25">
      <c r="A14795" s="5">
        <f>14787</f>
      </c>
      <c r="B14795" s="5" t="s">
        <v>14066</v>
      </c>
      <c r="C14795" s="5" t="s">
        <v>11</v>
      </c>
      <c r="D14795" s="5" t="s">
        <v>12</v>
      </c>
      <c r="E14795" s="5" t="s">
        <v>849</v>
      </c>
    </row>
    <row r="14796" spans="1:5" x14ac:dyDescent="0.25">
      <c r="A14796" s="5">
        <f>14788</f>
      </c>
      <c r="B14796" s="5" t="s">
        <v>14067</v>
      </c>
      <c r="C14796" s="5" t="s">
        <v>11</v>
      </c>
      <c r="D14796" s="5" t="s">
        <v>12</v>
      </c>
      <c r="E14796" s="5" t="s">
        <v>3516</v>
      </c>
    </row>
    <row r="14797" spans="1:5" x14ac:dyDescent="0.25">
      <c r="A14797" s="5">
        <f>14789</f>
      </c>
      <c r="B14797" s="5" t="s">
        <v>14068</v>
      </c>
      <c r="C14797" s="5" t="s">
        <v>11</v>
      </c>
      <c r="D14797" s="5" t="s">
        <v>12</v>
      </c>
      <c r="E14797" s="5" t="s">
        <v>871</v>
      </c>
    </row>
    <row r="14798" spans="1:5" x14ac:dyDescent="0.25">
      <c r="A14798" s="5">
        <f>14790</f>
      </c>
      <c r="B14798" s="5" t="s">
        <v>14069</v>
      </c>
      <c r="C14798" s="5" t="s">
        <v>11</v>
      </c>
      <c r="D14798" s="5" t="s">
        <v>12</v>
      </c>
      <c r="E14798" s="5" t="s">
        <v>3927</v>
      </c>
    </row>
    <row r="14799" spans="1:5" x14ac:dyDescent="0.25">
      <c r="A14799" s="5">
        <f>14791</f>
      </c>
      <c r="B14799" s="5" t="s">
        <v>14070</v>
      </c>
      <c r="C14799" s="5" t="s">
        <v>11</v>
      </c>
      <c r="D14799" s="5" t="s">
        <v>12</v>
      </c>
      <c r="E14799" s="5" t="s">
        <v>830</v>
      </c>
    </row>
    <row r="14800" spans="1:5" x14ac:dyDescent="0.25">
      <c r="A14800" s="5">
        <f>14792</f>
      </c>
      <c r="B14800" s="5" t="s">
        <v>14071</v>
      </c>
      <c r="C14800" s="5" t="s">
        <v>11</v>
      </c>
      <c r="D14800" s="5" t="s">
        <v>12</v>
      </c>
      <c r="E14800" s="5" t="s">
        <v>3538</v>
      </c>
    </row>
    <row r="14801" spans="1:5" x14ac:dyDescent="0.25">
      <c r="A14801" s="5">
        <f>14793</f>
      </c>
      <c r="B14801" s="5" t="s">
        <v>14072</v>
      </c>
      <c r="C14801" s="5" t="s">
        <v>11</v>
      </c>
      <c r="D14801" s="5" t="s">
        <v>12</v>
      </c>
      <c r="E14801" s="5" t="s">
        <v>3589</v>
      </c>
    </row>
    <row r="14802" spans="1:5" x14ac:dyDescent="0.25">
      <c r="A14802" s="5">
        <f>14794</f>
      </c>
      <c r="B14802" s="5" t="s">
        <v>14073</v>
      </c>
      <c r="C14802" s="5" t="s">
        <v>11</v>
      </c>
      <c r="D14802" s="5" t="s">
        <v>12</v>
      </c>
      <c r="E14802" s="5" t="s">
        <v>2338</v>
      </c>
    </row>
    <row r="14803" spans="1:5" x14ac:dyDescent="0.25">
      <c r="A14803" s="5">
        <f>14795</f>
      </c>
      <c r="B14803" s="5" t="s">
        <v>14074</v>
      </c>
      <c r="C14803" s="5" t="s">
        <v>11</v>
      </c>
      <c r="D14803" s="5" t="s">
        <v>12</v>
      </c>
      <c r="E14803" s="5" t="s">
        <v>990</v>
      </c>
    </row>
    <row r="14804" spans="1:5" x14ac:dyDescent="0.25">
      <c r="A14804" s="5">
        <f>14796</f>
      </c>
      <c r="B14804" s="5" t="s">
        <v>14075</v>
      </c>
      <c r="C14804" s="5" t="s">
        <v>11</v>
      </c>
      <c r="D14804" s="5" t="s">
        <v>12</v>
      </c>
      <c r="E14804" s="5" t="s">
        <v>990</v>
      </c>
    </row>
    <row r="14805" spans="1:5" x14ac:dyDescent="0.25">
      <c r="A14805" s="5">
        <f>14797</f>
      </c>
      <c r="B14805" s="5" t="s">
        <v>14076</v>
      </c>
      <c r="C14805" s="5" t="s">
        <v>11</v>
      </c>
      <c r="D14805" s="5" t="s">
        <v>12</v>
      </c>
      <c r="E14805" s="5" t="s">
        <v>990</v>
      </c>
    </row>
    <row r="14806" spans="1:5" x14ac:dyDescent="0.25">
      <c r="A14806" s="5">
        <f>14798</f>
      </c>
      <c r="B14806" s="5" t="s">
        <v>14077</v>
      </c>
      <c r="C14806" s="5" t="s">
        <v>11</v>
      </c>
      <c r="D14806" s="5" t="s">
        <v>12</v>
      </c>
      <c r="E14806" s="5" t="s">
        <v>990</v>
      </c>
    </row>
    <row r="14807" spans="1:5" x14ac:dyDescent="0.25">
      <c r="A14807" s="5">
        <f>14799</f>
      </c>
      <c r="B14807" s="5" t="s">
        <v>14078</v>
      </c>
      <c r="C14807" s="5" t="s">
        <v>11</v>
      </c>
      <c r="D14807" s="5" t="s">
        <v>12</v>
      </c>
      <c r="E14807" s="5" t="s">
        <v>990</v>
      </c>
    </row>
    <row r="14808" spans="1:5" x14ac:dyDescent="0.25">
      <c r="A14808" s="5">
        <f>14800</f>
      </c>
      <c r="B14808" s="5" t="s">
        <v>14079</v>
      </c>
      <c r="C14808" s="5" t="s">
        <v>11</v>
      </c>
      <c r="D14808" s="5" t="s">
        <v>12</v>
      </c>
      <c r="E14808" s="5" t="s">
        <v>990</v>
      </c>
    </row>
    <row r="14809" spans="1:5" x14ac:dyDescent="0.25">
      <c r="A14809" s="5">
        <f>14801</f>
      </c>
      <c r="B14809" s="5" t="s">
        <v>14080</v>
      </c>
      <c r="C14809" s="5" t="s">
        <v>11</v>
      </c>
      <c r="D14809" s="5" t="s">
        <v>12</v>
      </c>
      <c r="E14809" s="5" t="s">
        <v>990</v>
      </c>
    </row>
    <row r="14810" spans="1:5" x14ac:dyDescent="0.25">
      <c r="A14810" s="5">
        <f>14802</f>
      </c>
      <c r="B14810" s="5" t="s">
        <v>14081</v>
      </c>
      <c r="C14810" s="5" t="s">
        <v>11</v>
      </c>
      <c r="D14810" s="5" t="s">
        <v>12</v>
      </c>
      <c r="E14810" s="5" t="s">
        <v>990</v>
      </c>
    </row>
    <row r="14811" spans="1:5" x14ac:dyDescent="0.25">
      <c r="A14811" s="5">
        <f>14803</f>
      </c>
      <c r="B14811" s="5" t="s">
        <v>14082</v>
      </c>
      <c r="C14811" s="5" t="s">
        <v>11</v>
      </c>
      <c r="D14811" s="5" t="s">
        <v>12</v>
      </c>
      <c r="E14811" s="5" t="s">
        <v>3866</v>
      </c>
    </row>
    <row r="14812" spans="1:5" x14ac:dyDescent="0.25">
      <c r="A14812" s="5">
        <f>14804</f>
      </c>
      <c r="B14812" s="5" t="s">
        <v>14083</v>
      </c>
      <c r="C14812" s="5" t="s">
        <v>11</v>
      </c>
      <c r="D14812" s="5" t="s">
        <v>12</v>
      </c>
      <c r="E14812" s="5" t="s">
        <v>3536</v>
      </c>
    </row>
    <row r="14813" spans="1:5" x14ac:dyDescent="0.25">
      <c r="A14813" s="5">
        <f>14805</f>
      </c>
      <c r="B14813" s="5" t="s">
        <v>14084</v>
      </c>
      <c r="C14813" s="5" t="s">
        <v>11</v>
      </c>
      <c r="D14813" s="5" t="s">
        <v>12</v>
      </c>
      <c r="E14813" s="5" t="s">
        <v>3962</v>
      </c>
    </row>
    <row r="14814" spans="1:5" x14ac:dyDescent="0.25">
      <c r="A14814" s="5">
        <f>14806</f>
      </c>
      <c r="B14814" s="5" t="s">
        <v>14085</v>
      </c>
      <c r="C14814" s="5" t="s">
        <v>11</v>
      </c>
      <c r="D14814" s="5" t="s">
        <v>12</v>
      </c>
      <c r="E14814" s="5" t="s">
        <v>3962</v>
      </c>
    </row>
    <row r="14815" spans="1:5" x14ac:dyDescent="0.25">
      <c r="A14815" s="5">
        <f>14807</f>
      </c>
      <c r="B14815" s="5" t="s">
        <v>14086</v>
      </c>
      <c r="C14815" s="5" t="s">
        <v>11</v>
      </c>
      <c r="D14815" s="5" t="s">
        <v>12</v>
      </c>
      <c r="E14815" s="5" t="s">
        <v>3962</v>
      </c>
    </row>
    <row r="14816" spans="1:5" x14ac:dyDescent="0.25">
      <c r="A14816" s="5">
        <f>14808</f>
      </c>
      <c r="B14816" s="5" t="s">
        <v>14087</v>
      </c>
      <c r="C14816" s="5" t="s">
        <v>11</v>
      </c>
      <c r="D14816" s="5" t="s">
        <v>12</v>
      </c>
      <c r="E14816" s="5" t="s">
        <v>3962</v>
      </c>
    </row>
    <row r="14817" spans="1:5" x14ac:dyDescent="0.25">
      <c r="A14817" s="5">
        <f>14809</f>
      </c>
      <c r="B14817" s="5" t="s">
        <v>14088</v>
      </c>
      <c r="C14817" s="5" t="s">
        <v>11</v>
      </c>
      <c r="D14817" s="5" t="s">
        <v>12</v>
      </c>
      <c r="E14817" s="5" t="s">
        <v>3962</v>
      </c>
    </row>
    <row r="14818" spans="1:5" x14ac:dyDescent="0.25">
      <c r="A14818" s="5">
        <f>14810</f>
      </c>
      <c r="B14818" s="5" t="s">
        <v>14089</v>
      </c>
      <c r="C14818" s="5" t="s">
        <v>11</v>
      </c>
      <c r="D14818" s="5" t="s">
        <v>12</v>
      </c>
      <c r="E14818" s="5" t="s">
        <v>2409</v>
      </c>
    </row>
    <row r="14819" spans="1:5" x14ac:dyDescent="0.25">
      <c r="A14819" s="5">
        <f>14811</f>
      </c>
      <c r="B14819" s="5" t="s">
        <v>14090</v>
      </c>
      <c r="C14819" s="5" t="s">
        <v>11</v>
      </c>
      <c r="D14819" s="5" t="s">
        <v>12</v>
      </c>
      <c r="E14819" s="5" t="s">
        <v>2409</v>
      </c>
    </row>
    <row r="14820" spans="1:5" x14ac:dyDescent="0.25">
      <c r="A14820" s="5">
        <f>14812</f>
      </c>
      <c r="B14820" s="5" t="s">
        <v>14091</v>
      </c>
      <c r="C14820" s="5" t="s">
        <v>11</v>
      </c>
      <c r="D14820" s="5" t="s">
        <v>12</v>
      </c>
      <c r="E14820" s="5" t="s">
        <v>1028</v>
      </c>
    </row>
    <row r="14821" spans="1:5" x14ac:dyDescent="0.25">
      <c r="A14821" s="5">
        <f>14813</f>
      </c>
      <c r="B14821" s="5" t="s">
        <v>14092</v>
      </c>
      <c r="C14821" s="5" t="s">
        <v>11</v>
      </c>
      <c r="D14821" s="5" t="s">
        <v>12</v>
      </c>
      <c r="E14821" s="5" t="s">
        <v>1036</v>
      </c>
    </row>
    <row r="14822" spans="1:5" x14ac:dyDescent="0.25">
      <c r="A14822" s="5">
        <f>14814</f>
      </c>
      <c r="B14822" s="5" t="s">
        <v>14093</v>
      </c>
      <c r="C14822" s="5" t="s">
        <v>11</v>
      </c>
      <c r="D14822" s="5" t="s">
        <v>12</v>
      </c>
      <c r="E14822" s="5" t="s">
        <v>10756</v>
      </c>
    </row>
    <row r="14823" spans="1:5" x14ac:dyDescent="0.25">
      <c r="A14823" s="5">
        <f>14815</f>
      </c>
      <c r="B14823" s="5" t="s">
        <v>14094</v>
      </c>
      <c r="C14823" s="5" t="s">
        <v>11</v>
      </c>
      <c r="D14823" s="5" t="s">
        <v>12</v>
      </c>
      <c r="E14823" s="5" t="s">
        <v>2840</v>
      </c>
    </row>
    <row r="14824" spans="1:5" x14ac:dyDescent="0.25">
      <c r="A14824" s="5">
        <f>14816</f>
      </c>
      <c r="B14824" s="5" t="s">
        <v>14095</v>
      </c>
      <c r="C14824" s="5" t="s">
        <v>11</v>
      </c>
      <c r="D14824" s="5" t="s">
        <v>12</v>
      </c>
      <c r="E14824" s="5" t="s">
        <v>2616</v>
      </c>
    </row>
    <row r="14825" spans="1:5" x14ac:dyDescent="0.25">
      <c r="A14825" s="5">
        <f>14817</f>
      </c>
      <c r="B14825" s="5" t="s">
        <v>14096</v>
      </c>
      <c r="C14825" s="5" t="s">
        <v>11</v>
      </c>
      <c r="D14825" s="5" t="s">
        <v>12</v>
      </c>
      <c r="E14825" s="5" t="s">
        <v>3932</v>
      </c>
    </row>
    <row r="14826" spans="1:5" x14ac:dyDescent="0.25">
      <c r="A14826" s="5">
        <f>14818</f>
      </c>
      <c r="B14826" s="5" t="s">
        <v>14097</v>
      </c>
      <c r="C14826" s="5" t="s">
        <v>11</v>
      </c>
      <c r="D14826" s="5" t="s">
        <v>12</v>
      </c>
      <c r="E14826" s="5" t="s">
        <v>2754</v>
      </c>
    </row>
    <row r="14827" spans="1:5" x14ac:dyDescent="0.25">
      <c r="A14827" s="5">
        <f>14819</f>
      </c>
      <c r="B14827" s="5" t="s">
        <v>14098</v>
      </c>
      <c r="C14827" s="5" t="s">
        <v>11</v>
      </c>
      <c r="D14827" s="5" t="s">
        <v>12</v>
      </c>
      <c r="E14827" s="5" t="s">
        <v>2343</v>
      </c>
    </row>
    <row r="14828" spans="1:5" x14ac:dyDescent="0.25">
      <c r="A14828" s="5">
        <f>14820</f>
      </c>
      <c r="B14828" s="5" t="s">
        <v>14099</v>
      </c>
      <c r="C14828" s="5" t="s">
        <v>11</v>
      </c>
      <c r="D14828" s="5" t="s">
        <v>12</v>
      </c>
      <c r="E14828" s="5" t="s">
        <v>3367</v>
      </c>
    </row>
    <row r="14829" spans="1:5" x14ac:dyDescent="0.25">
      <c r="A14829" s="5">
        <f>14821</f>
      </c>
      <c r="B14829" s="5" t="s">
        <v>14100</v>
      </c>
      <c r="C14829" s="5" t="s">
        <v>11</v>
      </c>
      <c r="D14829" s="5" t="s">
        <v>12</v>
      </c>
      <c r="E14829" s="5" t="s">
        <v>3367</v>
      </c>
    </row>
    <row r="14830" spans="1:5" x14ac:dyDescent="0.25">
      <c r="A14830" s="5">
        <f>14822</f>
      </c>
      <c r="B14830" s="5" t="s">
        <v>14101</v>
      </c>
      <c r="C14830" s="5" t="s">
        <v>11</v>
      </c>
      <c r="D14830" s="5" t="s">
        <v>12</v>
      </c>
      <c r="E14830" s="5" t="s">
        <v>4048</v>
      </c>
    </row>
    <row r="14831" spans="1:5" x14ac:dyDescent="0.25">
      <c r="A14831" s="5">
        <f>14823</f>
      </c>
      <c r="B14831" s="5" t="s">
        <v>14102</v>
      </c>
      <c r="C14831" s="5" t="s">
        <v>11</v>
      </c>
      <c r="D14831" s="5" t="s">
        <v>12</v>
      </c>
      <c r="E14831" s="5" t="s">
        <v>3765</v>
      </c>
    </row>
    <row r="14832" spans="1:5" x14ac:dyDescent="0.25">
      <c r="A14832" s="5">
        <f>14824</f>
      </c>
      <c r="B14832" s="5" t="s">
        <v>14103</v>
      </c>
      <c r="C14832" s="5" t="s">
        <v>11</v>
      </c>
      <c r="D14832" s="5" t="s">
        <v>12</v>
      </c>
      <c r="E14832" s="5" t="s">
        <v>835</v>
      </c>
    </row>
    <row r="14833" spans="1:5" x14ac:dyDescent="0.25">
      <c r="A14833" s="5">
        <f>14825</f>
      </c>
      <c r="B14833" s="5" t="s">
        <v>14104</v>
      </c>
      <c r="C14833" s="5" t="s">
        <v>11</v>
      </c>
      <c r="D14833" s="5" t="s">
        <v>12</v>
      </c>
      <c r="E14833" s="5" t="s">
        <v>843</v>
      </c>
    </row>
    <row r="14834" spans="1:5" x14ac:dyDescent="0.25">
      <c r="A14834" s="5">
        <f>14826</f>
      </c>
      <c r="B14834" s="5" t="s">
        <v>14105</v>
      </c>
      <c r="C14834" s="5" t="s">
        <v>11</v>
      </c>
      <c r="D14834" s="5" t="s">
        <v>12</v>
      </c>
      <c r="E14834" s="5" t="s">
        <v>3488</v>
      </c>
    </row>
    <row r="14835" spans="1:5" x14ac:dyDescent="0.25">
      <c r="A14835" s="5">
        <f>14827</f>
      </c>
      <c r="B14835" s="5" t="s">
        <v>14106</v>
      </c>
      <c r="C14835" s="5" t="s">
        <v>11</v>
      </c>
      <c r="D14835" s="5" t="s">
        <v>12</v>
      </c>
      <c r="E14835" s="5" t="s">
        <v>3598</v>
      </c>
    </row>
    <row r="14836" spans="1:5" x14ac:dyDescent="0.25">
      <c r="A14836" s="5">
        <f>14828</f>
      </c>
      <c r="B14836" s="5" t="s">
        <v>14107</v>
      </c>
      <c r="C14836" s="5" t="s">
        <v>11</v>
      </c>
      <c r="D14836" s="5" t="s">
        <v>12</v>
      </c>
      <c r="E14836" s="5" t="s">
        <v>3879</v>
      </c>
    </row>
    <row r="14837" spans="1:5" x14ac:dyDescent="0.25">
      <c r="A14837" s="5">
        <f>14829</f>
      </c>
      <c r="B14837" s="5" t="s">
        <v>14108</v>
      </c>
      <c r="C14837" s="5" t="s">
        <v>11</v>
      </c>
      <c r="D14837" s="5" t="s">
        <v>12</v>
      </c>
      <c r="E14837" s="5" t="s">
        <v>1030</v>
      </c>
    </row>
    <row r="14838" spans="1:5" x14ac:dyDescent="0.25">
      <c r="A14838" s="5">
        <f>14830</f>
      </c>
      <c r="B14838" s="5" t="s">
        <v>14109</v>
      </c>
      <c r="C14838" s="5" t="s">
        <v>11</v>
      </c>
      <c r="D14838" s="5" t="s">
        <v>12</v>
      </c>
      <c r="E14838" s="5" t="s">
        <v>935</v>
      </c>
    </row>
    <row r="14839" spans="1:5" x14ac:dyDescent="0.25">
      <c r="A14839" s="5">
        <f>14831</f>
      </c>
      <c r="B14839" s="5" t="s">
        <v>14110</v>
      </c>
      <c r="C14839" s="5" t="s">
        <v>11</v>
      </c>
      <c r="D14839" s="5" t="s">
        <v>12</v>
      </c>
      <c r="E14839" s="5" t="s">
        <v>10640</v>
      </c>
    </row>
    <row r="14840" spans="1:5" x14ac:dyDescent="0.25">
      <c r="A14840" s="5">
        <f>14832</f>
      </c>
      <c r="B14840" s="5" t="s">
        <v>14111</v>
      </c>
      <c r="C14840" s="5" t="s">
        <v>11</v>
      </c>
      <c r="D14840" s="5" t="s">
        <v>12</v>
      </c>
      <c r="E14840" s="5" t="s">
        <v>1053</v>
      </c>
    </row>
    <row r="14841" spans="1:5" x14ac:dyDescent="0.25">
      <c r="A14841" s="5">
        <f>14833</f>
      </c>
      <c r="B14841" s="5" t="s">
        <v>14112</v>
      </c>
      <c r="C14841" s="5" t="s">
        <v>11</v>
      </c>
      <c r="D14841" s="5" t="s">
        <v>12</v>
      </c>
      <c r="E14841" s="5" t="s">
        <v>10878</v>
      </c>
    </row>
    <row r="14842" spans="1:5" x14ac:dyDescent="0.25">
      <c r="A14842" s="5">
        <f>14834</f>
      </c>
      <c r="B14842" s="5" t="s">
        <v>14113</v>
      </c>
      <c r="C14842" s="5" t="s">
        <v>11</v>
      </c>
      <c r="D14842" s="5" t="s">
        <v>12</v>
      </c>
      <c r="E14842" s="5" t="s">
        <v>10580</v>
      </c>
    </row>
    <row r="14843" spans="1:5" x14ac:dyDescent="0.25">
      <c r="A14843" s="5">
        <f>14835</f>
      </c>
      <c r="B14843" s="5" t="s">
        <v>14114</v>
      </c>
      <c r="C14843" s="5" t="s">
        <v>11</v>
      </c>
      <c r="D14843" s="5" t="s">
        <v>12</v>
      </c>
      <c r="E14843" s="5" t="s">
        <v>720</v>
      </c>
    </row>
    <row r="14844" spans="1:5" x14ac:dyDescent="0.25">
      <c r="A14844" s="5">
        <f>14836</f>
      </c>
      <c r="B14844" s="5" t="s">
        <v>14115</v>
      </c>
      <c r="C14844" s="5" t="s">
        <v>11</v>
      </c>
      <c r="D14844" s="5" t="s">
        <v>12</v>
      </c>
      <c r="E14844" s="5" t="s">
        <v>3709</v>
      </c>
    </row>
    <row r="14845" spans="1:5" x14ac:dyDescent="0.25">
      <c r="A14845" s="5">
        <f>14837</f>
      </c>
      <c r="B14845" s="5" t="s">
        <v>14116</v>
      </c>
      <c r="C14845" s="5" t="s">
        <v>11</v>
      </c>
      <c r="D14845" s="5" t="s">
        <v>12</v>
      </c>
      <c r="E14845" s="5" t="s">
        <v>3690</v>
      </c>
    </row>
    <row r="14846" spans="1:5" x14ac:dyDescent="0.25">
      <c r="A14846" s="5">
        <f>14838</f>
      </c>
      <c r="B14846" s="5" t="s">
        <v>14117</v>
      </c>
      <c r="C14846" s="5" t="s">
        <v>11</v>
      </c>
      <c r="D14846" s="5" t="s">
        <v>12</v>
      </c>
      <c r="E14846" s="5" t="s">
        <v>3690</v>
      </c>
    </row>
    <row r="14847" spans="1:5" x14ac:dyDescent="0.25">
      <c r="A14847" s="5">
        <f>14839</f>
      </c>
      <c r="B14847" s="5" t="s">
        <v>14118</v>
      </c>
      <c r="C14847" s="5" t="s">
        <v>11</v>
      </c>
      <c r="D14847" s="5" t="s">
        <v>12</v>
      </c>
      <c r="E14847" s="5" t="s">
        <v>3955</v>
      </c>
    </row>
    <row r="14848" spans="1:5" x14ac:dyDescent="0.25">
      <c r="A14848" s="5">
        <f>14840</f>
      </c>
      <c r="B14848" s="5" t="s">
        <v>14119</v>
      </c>
      <c r="C14848" s="5" t="s">
        <v>11</v>
      </c>
      <c r="D14848" s="5" t="s">
        <v>12</v>
      </c>
      <c r="E14848" s="5" t="s">
        <v>11120</v>
      </c>
    </row>
    <row r="14849" spans="1:5" x14ac:dyDescent="0.25">
      <c r="A14849" s="5">
        <f>14841</f>
      </c>
      <c r="B14849" s="5" t="s">
        <v>14120</v>
      </c>
      <c r="C14849" s="5" t="s">
        <v>11</v>
      </c>
      <c r="D14849" s="5" t="s">
        <v>12</v>
      </c>
      <c r="E14849" s="5" t="s">
        <v>853</v>
      </c>
    </row>
    <row r="14850" spans="1:5" x14ac:dyDescent="0.25">
      <c r="A14850" s="5">
        <f>14842</f>
      </c>
      <c r="B14850" s="5" t="s">
        <v>14121</v>
      </c>
      <c r="C14850" s="5" t="s">
        <v>11</v>
      </c>
      <c r="D14850" s="5" t="s">
        <v>12</v>
      </c>
      <c r="E14850" s="5" t="s">
        <v>4156</v>
      </c>
    </row>
    <row r="14851" spans="1:5" x14ac:dyDescent="0.25">
      <c r="A14851" s="5">
        <f>14843</f>
      </c>
      <c r="B14851" s="5" t="s">
        <v>14122</v>
      </c>
      <c r="C14851" s="5" t="s">
        <v>11</v>
      </c>
      <c r="D14851" s="5" t="s">
        <v>12</v>
      </c>
      <c r="E14851" s="5" t="s">
        <v>11438</v>
      </c>
    </row>
    <row r="14852" spans="1:5" x14ac:dyDescent="0.25">
      <c r="A14852" s="5">
        <f>14844</f>
      </c>
      <c r="B14852" s="5" t="s">
        <v>14123</v>
      </c>
      <c r="C14852" s="5" t="s">
        <v>11</v>
      </c>
      <c r="D14852" s="5" t="s">
        <v>12</v>
      </c>
      <c r="E14852" s="5" t="s">
        <v>9578</v>
      </c>
    </row>
    <row r="14853" spans="1:5" x14ac:dyDescent="0.25">
      <c r="A14853" s="5">
        <f>14845</f>
      </c>
      <c r="B14853" s="5" t="s">
        <v>14124</v>
      </c>
      <c r="C14853" s="5" t="s">
        <v>11</v>
      </c>
      <c r="D14853" s="5" t="s">
        <v>12</v>
      </c>
      <c r="E14853" s="5" t="s">
        <v>9578</v>
      </c>
    </row>
    <row r="14854" spans="1:5" x14ac:dyDescent="0.25">
      <c r="A14854" s="5">
        <f>14846</f>
      </c>
      <c r="B14854" s="5" t="s">
        <v>14125</v>
      </c>
      <c r="C14854" s="5" t="s">
        <v>11</v>
      </c>
      <c r="D14854" s="5" t="s">
        <v>12</v>
      </c>
      <c r="E14854" s="5" t="s">
        <v>3606</v>
      </c>
    </row>
    <row r="14855" spans="1:5" x14ac:dyDescent="0.25">
      <c r="A14855" s="5">
        <f>14847</f>
      </c>
      <c r="B14855" s="5" t="s">
        <v>14126</v>
      </c>
      <c r="C14855" s="5" t="s">
        <v>11</v>
      </c>
      <c r="D14855" s="5" t="s">
        <v>12</v>
      </c>
      <c r="E14855" s="5" t="s">
        <v>2944</v>
      </c>
    </row>
    <row r="14856" spans="1:5" x14ac:dyDescent="0.25">
      <c r="A14856" s="5">
        <f>14848</f>
      </c>
      <c r="B14856" s="5" t="s">
        <v>14127</v>
      </c>
      <c r="C14856" s="5" t="s">
        <v>11</v>
      </c>
      <c r="D14856" s="5" t="s">
        <v>12</v>
      </c>
      <c r="E14856" s="5" t="s">
        <v>3692</v>
      </c>
    </row>
    <row r="14857" spans="1:5" x14ac:dyDescent="0.25">
      <c r="A14857" s="5">
        <f>14849</f>
      </c>
      <c r="B14857" s="5" t="s">
        <v>14128</v>
      </c>
      <c r="C14857" s="5" t="s">
        <v>11</v>
      </c>
      <c r="D14857" s="5" t="s">
        <v>12</v>
      </c>
      <c r="E14857" s="5" t="s">
        <v>3692</v>
      </c>
    </row>
    <row r="14858" spans="1:5" x14ac:dyDescent="0.25">
      <c r="A14858" s="5">
        <f>14850</f>
      </c>
      <c r="B14858" s="5" t="s">
        <v>14129</v>
      </c>
      <c r="C14858" s="5" t="s">
        <v>11</v>
      </c>
      <c r="D14858" s="5" t="s">
        <v>12</v>
      </c>
      <c r="E14858" s="5" t="s">
        <v>2262</v>
      </c>
    </row>
    <row r="14859" spans="1:5" x14ac:dyDescent="0.25">
      <c r="A14859" s="5">
        <f>14851</f>
      </c>
      <c r="B14859" s="5" t="s">
        <v>14130</v>
      </c>
      <c r="C14859" s="5" t="s">
        <v>11</v>
      </c>
      <c r="D14859" s="5" t="s">
        <v>12</v>
      </c>
      <c r="E14859" s="5" t="s">
        <v>2577</v>
      </c>
    </row>
    <row r="14860" spans="1:5" x14ac:dyDescent="0.25">
      <c r="A14860" s="5">
        <f>14852</f>
      </c>
      <c r="B14860" s="5" t="s">
        <v>14131</v>
      </c>
      <c r="C14860" s="5" t="s">
        <v>11</v>
      </c>
      <c r="D14860" s="5" t="s">
        <v>12</v>
      </c>
      <c r="E14860" s="5" t="s">
        <v>2577</v>
      </c>
    </row>
    <row r="14861" spans="1:5" x14ac:dyDescent="0.25">
      <c r="A14861" s="5">
        <f>14853</f>
      </c>
      <c r="B14861" s="5" t="s">
        <v>14132</v>
      </c>
      <c r="C14861" s="5" t="s">
        <v>11</v>
      </c>
      <c r="D14861" s="5" t="s">
        <v>12</v>
      </c>
      <c r="E14861" s="5" t="s">
        <v>2251</v>
      </c>
    </row>
    <row r="14862" spans="1:5" x14ac:dyDescent="0.25">
      <c r="A14862" s="5">
        <f>14854</f>
      </c>
      <c r="B14862" s="5" t="s">
        <v>14133</v>
      </c>
      <c r="C14862" s="5" t="s">
        <v>11</v>
      </c>
      <c r="D14862" s="5" t="s">
        <v>12</v>
      </c>
      <c r="E14862" s="5" t="s">
        <v>3709</v>
      </c>
    </row>
    <row r="14863" spans="1:5" x14ac:dyDescent="0.25">
      <c r="A14863" s="5">
        <f>14855</f>
      </c>
      <c r="B14863" s="5" t="s">
        <v>14134</v>
      </c>
      <c r="C14863" s="5" t="s">
        <v>11</v>
      </c>
      <c r="D14863" s="5" t="s">
        <v>12</v>
      </c>
      <c r="E14863" s="5" t="s">
        <v>975</v>
      </c>
    </row>
    <row r="14864" spans="1:5" x14ac:dyDescent="0.25">
      <c r="A14864" s="5">
        <f>14856</f>
      </c>
      <c r="B14864" s="5" t="s">
        <v>14135</v>
      </c>
      <c r="C14864" s="5" t="s">
        <v>11</v>
      </c>
      <c r="D14864" s="5" t="s">
        <v>12</v>
      </c>
      <c r="E14864" s="5" t="s">
        <v>10059</v>
      </c>
    </row>
    <row r="14865" spans="1:5" x14ac:dyDescent="0.25">
      <c r="A14865" s="5">
        <f>14857</f>
      </c>
      <c r="B14865" s="5" t="s">
        <v>14136</v>
      </c>
      <c r="C14865" s="5" t="s">
        <v>11</v>
      </c>
      <c r="D14865" s="5" t="s">
        <v>12</v>
      </c>
      <c r="E14865" s="5" t="s">
        <v>2881</v>
      </c>
    </row>
    <row r="14866" spans="1:5" x14ac:dyDescent="0.25">
      <c r="A14866" s="5">
        <f>14858</f>
      </c>
      <c r="B14866" s="5" t="s">
        <v>14137</v>
      </c>
      <c r="C14866" s="5" t="s">
        <v>11</v>
      </c>
      <c r="D14866" s="5" t="s">
        <v>12</v>
      </c>
      <c r="E14866" s="5" t="s">
        <v>3527</v>
      </c>
    </row>
    <row r="14867" spans="1:5" x14ac:dyDescent="0.25">
      <c r="A14867" s="5">
        <f>14859</f>
      </c>
      <c r="B14867" s="5" t="s">
        <v>14138</v>
      </c>
      <c r="C14867" s="5" t="s">
        <v>11</v>
      </c>
      <c r="D14867" s="5" t="s">
        <v>12</v>
      </c>
      <c r="E14867" s="5" t="s">
        <v>2873</v>
      </c>
    </row>
    <row r="14868" spans="1:5" x14ac:dyDescent="0.25">
      <c r="A14868" s="5">
        <f>14860</f>
      </c>
      <c r="B14868" s="5" t="s">
        <v>14139</v>
      </c>
      <c r="C14868" s="5" t="s">
        <v>11</v>
      </c>
      <c r="D14868" s="5" t="s">
        <v>12</v>
      </c>
      <c r="E14868" s="5" t="s">
        <v>3493</v>
      </c>
    </row>
    <row r="14869" spans="1:5" x14ac:dyDescent="0.25">
      <c r="A14869" s="5">
        <f>14861</f>
      </c>
      <c r="B14869" s="5" t="s">
        <v>14140</v>
      </c>
      <c r="C14869" s="5" t="s">
        <v>11</v>
      </c>
      <c r="D14869" s="5" t="s">
        <v>12</v>
      </c>
      <c r="E14869" s="5" t="s">
        <v>2665</v>
      </c>
    </row>
    <row r="14870" spans="1:5" x14ac:dyDescent="0.25">
      <c r="A14870" s="5">
        <f>14862</f>
      </c>
      <c r="B14870" s="5" t="s">
        <v>14141</v>
      </c>
      <c r="C14870" s="5" t="s">
        <v>11</v>
      </c>
      <c r="D14870" s="5" t="s">
        <v>12</v>
      </c>
      <c r="E14870" s="5" t="s">
        <v>4105</v>
      </c>
    </row>
    <row r="14871" spans="1:5" x14ac:dyDescent="0.25">
      <c r="A14871" s="5">
        <f>14863</f>
      </c>
      <c r="B14871" s="5" t="s">
        <v>14142</v>
      </c>
      <c r="C14871" s="5" t="s">
        <v>11</v>
      </c>
      <c r="D14871" s="5" t="s">
        <v>12</v>
      </c>
      <c r="E14871" s="5" t="s">
        <v>2241</v>
      </c>
    </row>
    <row r="14872" spans="1:5" x14ac:dyDescent="0.25">
      <c r="A14872" s="5">
        <f>14864</f>
      </c>
      <c r="B14872" s="5" t="s">
        <v>14143</v>
      </c>
      <c r="C14872" s="5" t="s">
        <v>11</v>
      </c>
      <c r="D14872" s="5" t="s">
        <v>12</v>
      </c>
      <c r="E14872" s="5" t="s">
        <v>2241</v>
      </c>
    </row>
    <row r="14873" spans="1:5" x14ac:dyDescent="0.25">
      <c r="A14873" s="5">
        <f>14865</f>
      </c>
      <c r="B14873" s="5" t="s">
        <v>14144</v>
      </c>
      <c r="C14873" s="5" t="s">
        <v>11</v>
      </c>
      <c r="D14873" s="5" t="s">
        <v>12</v>
      </c>
      <c r="E14873" s="5" t="s">
        <v>10618</v>
      </c>
    </row>
    <row r="14874" spans="1:5" x14ac:dyDescent="0.25">
      <c r="A14874" s="5">
        <f>14866</f>
      </c>
      <c r="B14874" s="5" t="s">
        <v>14145</v>
      </c>
      <c r="C14874" s="5" t="s">
        <v>11</v>
      </c>
      <c r="D14874" s="5" t="s">
        <v>12</v>
      </c>
      <c r="E14874" s="5" t="s">
        <v>875</v>
      </c>
    </row>
    <row r="14875" spans="1:5" x14ac:dyDescent="0.25">
      <c r="A14875" s="5">
        <f>14867</f>
      </c>
      <c r="B14875" s="5" t="s">
        <v>14146</v>
      </c>
      <c r="C14875" s="5" t="s">
        <v>11</v>
      </c>
      <c r="D14875" s="5" t="s">
        <v>12</v>
      </c>
      <c r="E14875" s="5" t="s">
        <v>1025</v>
      </c>
    </row>
    <row r="14876" spans="1:5" x14ac:dyDescent="0.25">
      <c r="A14876" s="5">
        <f>14868</f>
      </c>
      <c r="B14876" s="5" t="s">
        <v>14147</v>
      </c>
      <c r="C14876" s="5" t="s">
        <v>11</v>
      </c>
      <c r="D14876" s="5" t="s">
        <v>12</v>
      </c>
      <c r="E14876" s="5" t="s">
        <v>1022</v>
      </c>
    </row>
    <row r="14877" spans="1:5" x14ac:dyDescent="0.25">
      <c r="A14877" s="5">
        <f>14869</f>
      </c>
      <c r="B14877" s="5" t="s">
        <v>14148</v>
      </c>
      <c r="C14877" s="5" t="s">
        <v>11</v>
      </c>
      <c r="D14877" s="5" t="s">
        <v>12</v>
      </c>
      <c r="E14877" s="5" t="s">
        <v>4164</v>
      </c>
    </row>
    <row r="14878" spans="1:5" x14ac:dyDescent="0.25">
      <c r="A14878" s="5">
        <f>14870</f>
      </c>
      <c r="B14878" s="5" t="s">
        <v>14149</v>
      </c>
      <c r="C14878" s="5" t="s">
        <v>11</v>
      </c>
      <c r="D14878" s="5" t="s">
        <v>12</v>
      </c>
      <c r="E14878" s="5" t="s">
        <v>9518</v>
      </c>
    </row>
    <row r="14879" spans="1:5" x14ac:dyDescent="0.25">
      <c r="A14879" s="5">
        <f>14871</f>
      </c>
      <c r="B14879" s="5" t="s">
        <v>14150</v>
      </c>
      <c r="C14879" s="5" t="s">
        <v>11</v>
      </c>
      <c r="D14879" s="5" t="s">
        <v>12</v>
      </c>
      <c r="E14879" s="5" t="s">
        <v>3754</v>
      </c>
    </row>
    <row r="14880" spans="1:5" x14ac:dyDescent="0.25">
      <c r="A14880" s="5">
        <f>14872</f>
      </c>
      <c r="B14880" s="5" t="s">
        <v>14151</v>
      </c>
      <c r="C14880" s="5" t="s">
        <v>11</v>
      </c>
      <c r="D14880" s="5" t="s">
        <v>12</v>
      </c>
      <c r="E14880" s="5" t="s">
        <v>10622</v>
      </c>
    </row>
    <row r="14881" spans="1:5" x14ac:dyDescent="0.25">
      <c r="A14881" s="5">
        <f>14873</f>
      </c>
      <c r="B14881" s="5" t="s">
        <v>14152</v>
      </c>
      <c r="C14881" s="5" t="s">
        <v>11</v>
      </c>
      <c r="D14881" s="5" t="s">
        <v>12</v>
      </c>
      <c r="E14881" s="5" t="s">
        <v>734</v>
      </c>
    </row>
    <row r="14882" spans="1:5" x14ac:dyDescent="0.25">
      <c r="A14882" s="5">
        <f>14874</f>
      </c>
      <c r="B14882" s="5" t="s">
        <v>14153</v>
      </c>
      <c r="C14882" s="5" t="s">
        <v>11</v>
      </c>
      <c r="D14882" s="5" t="s">
        <v>12</v>
      </c>
      <c r="E14882" s="5" t="s">
        <v>10557</v>
      </c>
    </row>
    <row r="14883" spans="1:5" x14ac:dyDescent="0.25">
      <c r="A14883" s="5">
        <f>14875</f>
      </c>
      <c r="B14883" s="5" t="s">
        <v>14154</v>
      </c>
      <c r="C14883" s="5" t="s">
        <v>11</v>
      </c>
      <c r="D14883" s="5" t="s">
        <v>12</v>
      </c>
      <c r="E14883" s="5" t="s">
        <v>10557</v>
      </c>
    </row>
    <row r="14884" spans="1:5" x14ac:dyDescent="0.25">
      <c r="A14884" s="5">
        <f>14876</f>
      </c>
      <c r="B14884" s="5" t="s">
        <v>14155</v>
      </c>
      <c r="C14884" s="5" t="s">
        <v>11</v>
      </c>
      <c r="D14884" s="5" t="s">
        <v>12</v>
      </c>
      <c r="E14884" s="5" t="s">
        <v>3367</v>
      </c>
    </row>
    <row r="14885" spans="1:5" x14ac:dyDescent="0.25">
      <c r="A14885" s="5">
        <f>14877</f>
      </c>
      <c r="B14885" s="5" t="s">
        <v>14156</v>
      </c>
      <c r="C14885" s="5" t="s">
        <v>11</v>
      </c>
      <c r="D14885" s="5" t="s">
        <v>12</v>
      </c>
      <c r="E14885" s="5" t="s">
        <v>875</v>
      </c>
    </row>
    <row r="14886" spans="1:5" x14ac:dyDescent="0.25">
      <c r="A14886" s="5">
        <f>14878</f>
      </c>
      <c r="B14886" s="5" t="s">
        <v>14157</v>
      </c>
      <c r="C14886" s="5" t="s">
        <v>11</v>
      </c>
      <c r="D14886" s="5" t="s">
        <v>12</v>
      </c>
      <c r="E14886" s="5" t="s">
        <v>875</v>
      </c>
    </row>
    <row r="14887" spans="1:5" x14ac:dyDescent="0.25">
      <c r="A14887" s="5">
        <f>14879</f>
      </c>
      <c r="B14887" s="5" t="s">
        <v>14158</v>
      </c>
      <c r="C14887" s="5" t="s">
        <v>11</v>
      </c>
      <c r="D14887" s="5" t="s">
        <v>12</v>
      </c>
      <c r="E14887" s="5" t="s">
        <v>2389</v>
      </c>
    </row>
    <row r="14888" spans="1:5" x14ac:dyDescent="0.25">
      <c r="A14888" s="5">
        <f>14880</f>
      </c>
      <c r="B14888" s="5" t="s">
        <v>14159</v>
      </c>
      <c r="C14888" s="5" t="s">
        <v>11</v>
      </c>
      <c r="D14888" s="5" t="s">
        <v>12</v>
      </c>
      <c r="E14888" s="5" t="s">
        <v>781</v>
      </c>
    </row>
    <row r="14889" spans="1:5" x14ac:dyDescent="0.25">
      <c r="A14889" s="5">
        <f>14881</f>
      </c>
      <c r="B14889" s="5" t="s">
        <v>14160</v>
      </c>
      <c r="C14889" s="5" t="s">
        <v>11</v>
      </c>
      <c r="D14889" s="5" t="s">
        <v>12</v>
      </c>
      <c r="E14889" s="5" t="s">
        <v>4164</v>
      </c>
    </row>
    <row r="14890" spans="1:5" x14ac:dyDescent="0.25">
      <c r="A14890" s="5">
        <f>14882</f>
      </c>
      <c r="B14890" s="5" t="s">
        <v>14161</v>
      </c>
      <c r="C14890" s="5" t="s">
        <v>11</v>
      </c>
      <c r="D14890" s="5" t="s">
        <v>12</v>
      </c>
      <c r="E14890" s="5" t="s">
        <v>875</v>
      </c>
    </row>
    <row r="14891" spans="1:5" x14ac:dyDescent="0.25">
      <c r="A14891" s="5">
        <f>14883</f>
      </c>
      <c r="B14891" s="5" t="s">
        <v>14162</v>
      </c>
      <c r="C14891" s="5" t="s">
        <v>11</v>
      </c>
      <c r="D14891" s="5" t="s">
        <v>12</v>
      </c>
      <c r="E14891" s="5" t="s">
        <v>2404</v>
      </c>
    </row>
    <row r="14892" spans="1:5" x14ac:dyDescent="0.25">
      <c r="A14892" s="5">
        <f>14884</f>
      </c>
      <c r="B14892" s="5" t="s">
        <v>14163</v>
      </c>
      <c r="C14892" s="5" t="s">
        <v>11</v>
      </c>
      <c r="D14892" s="5" t="s">
        <v>12</v>
      </c>
      <c r="E14892" s="5" t="s">
        <v>2665</v>
      </c>
    </row>
    <row r="14893" spans="1:5" x14ac:dyDescent="0.25">
      <c r="A14893" s="5">
        <f>14885</f>
      </c>
      <c r="B14893" s="5" t="s">
        <v>14164</v>
      </c>
      <c r="C14893" s="5" t="s">
        <v>11</v>
      </c>
      <c r="D14893" s="5" t="s">
        <v>12</v>
      </c>
      <c r="E14893" s="5" t="s">
        <v>3589</v>
      </c>
    </row>
    <row r="14894" spans="1:5" x14ac:dyDescent="0.25">
      <c r="A14894" s="5">
        <f>14886</f>
      </c>
      <c r="B14894" s="5" t="s">
        <v>14165</v>
      </c>
      <c r="C14894" s="5" t="s">
        <v>11</v>
      </c>
      <c r="D14894" s="5" t="s">
        <v>12</v>
      </c>
      <c r="E14894" s="5" t="s">
        <v>3589</v>
      </c>
    </row>
    <row r="14895" spans="1:5" x14ac:dyDescent="0.25">
      <c r="A14895" s="5">
        <f>14887</f>
      </c>
      <c r="B14895" s="5" t="s">
        <v>14166</v>
      </c>
      <c r="C14895" s="5" t="s">
        <v>11</v>
      </c>
      <c r="D14895" s="5" t="s">
        <v>12</v>
      </c>
      <c r="E14895" s="5" t="s">
        <v>3589</v>
      </c>
    </row>
    <row r="14896" spans="1:5" x14ac:dyDescent="0.25">
      <c r="A14896" s="5">
        <f>14888</f>
      </c>
      <c r="B14896" s="5" t="s">
        <v>14167</v>
      </c>
      <c r="C14896" s="5" t="s">
        <v>11</v>
      </c>
      <c r="D14896" s="5" t="s">
        <v>12</v>
      </c>
      <c r="E14896" s="5" t="s">
        <v>3589</v>
      </c>
    </row>
    <row r="14897" spans="1:5" x14ac:dyDescent="0.25">
      <c r="A14897" s="5">
        <f>14889</f>
      </c>
      <c r="B14897" s="5" t="s">
        <v>14168</v>
      </c>
      <c r="C14897" s="5" t="s">
        <v>11</v>
      </c>
      <c r="D14897" s="5" t="s">
        <v>12</v>
      </c>
      <c r="E14897" s="5" t="s">
        <v>3589</v>
      </c>
    </row>
    <row r="14898" spans="1:5" x14ac:dyDescent="0.25">
      <c r="A14898" s="5">
        <f>14890</f>
      </c>
      <c r="B14898" s="5" t="s">
        <v>14169</v>
      </c>
      <c r="C14898" s="5" t="s">
        <v>11</v>
      </c>
      <c r="D14898" s="5" t="s">
        <v>12</v>
      </c>
      <c r="E14898" s="5" t="s">
        <v>3589</v>
      </c>
    </row>
    <row r="14899" spans="1:5" x14ac:dyDescent="0.25">
      <c r="A14899" s="5">
        <f>14891</f>
      </c>
      <c r="B14899" s="5" t="s">
        <v>14170</v>
      </c>
      <c r="C14899" s="5" t="s">
        <v>11</v>
      </c>
      <c r="D14899" s="5" t="s">
        <v>12</v>
      </c>
      <c r="E14899" s="5" t="s">
        <v>3589</v>
      </c>
    </row>
    <row r="14900" spans="1:5" x14ac:dyDescent="0.25">
      <c r="A14900" s="5">
        <f>14892</f>
      </c>
      <c r="B14900" s="5" t="s">
        <v>14171</v>
      </c>
      <c r="C14900" s="5" t="s">
        <v>11</v>
      </c>
      <c r="D14900" s="5" t="s">
        <v>12</v>
      </c>
      <c r="E14900" s="5" t="s">
        <v>3589</v>
      </c>
    </row>
    <row r="14901" spans="1:5" x14ac:dyDescent="0.25">
      <c r="A14901" s="5">
        <f>14893</f>
      </c>
      <c r="B14901" s="5" t="s">
        <v>14172</v>
      </c>
      <c r="C14901" s="5" t="s">
        <v>11</v>
      </c>
      <c r="D14901" s="5" t="s">
        <v>12</v>
      </c>
      <c r="E14901" s="5" t="s">
        <v>3589</v>
      </c>
    </row>
    <row r="14902" spans="1:5" x14ac:dyDescent="0.25">
      <c r="A14902" s="5">
        <f>14894</f>
      </c>
      <c r="B14902" s="5" t="s">
        <v>14173</v>
      </c>
      <c r="C14902" s="5" t="s">
        <v>11</v>
      </c>
      <c r="D14902" s="5" t="s">
        <v>12</v>
      </c>
      <c r="E14902" s="5" t="s">
        <v>3589</v>
      </c>
    </row>
    <row r="14903" spans="1:5" x14ac:dyDescent="0.25">
      <c r="A14903" s="5">
        <f>14895</f>
      </c>
      <c r="B14903" s="5" t="s">
        <v>14174</v>
      </c>
      <c r="C14903" s="5" t="s">
        <v>11</v>
      </c>
      <c r="D14903" s="5" t="s">
        <v>12</v>
      </c>
      <c r="E14903" s="5" t="s">
        <v>3589</v>
      </c>
    </row>
    <row r="14904" spans="1:5" x14ac:dyDescent="0.25">
      <c r="A14904" s="5">
        <f>14896</f>
      </c>
      <c r="B14904" s="5" t="s">
        <v>14175</v>
      </c>
      <c r="C14904" s="5" t="s">
        <v>11</v>
      </c>
      <c r="D14904" s="5" t="s">
        <v>12</v>
      </c>
      <c r="E14904" s="5" t="s">
        <v>3589</v>
      </c>
    </row>
    <row r="14905" spans="1:5" x14ac:dyDescent="0.25">
      <c r="A14905" s="5">
        <f>14897</f>
      </c>
      <c r="B14905" s="5" t="s">
        <v>14176</v>
      </c>
      <c r="C14905" s="5" t="s">
        <v>11</v>
      </c>
      <c r="D14905" s="5" t="s">
        <v>12</v>
      </c>
      <c r="E14905" s="5" t="s">
        <v>3589</v>
      </c>
    </row>
    <row r="14906" spans="1:5" x14ac:dyDescent="0.25">
      <c r="A14906" s="5">
        <f>14898</f>
      </c>
      <c r="B14906" s="5" t="s">
        <v>14177</v>
      </c>
      <c r="C14906" s="5" t="s">
        <v>11</v>
      </c>
      <c r="D14906" s="5" t="s">
        <v>12</v>
      </c>
      <c r="E14906" s="5" t="s">
        <v>3589</v>
      </c>
    </row>
    <row r="14907" spans="1:5" x14ac:dyDescent="0.25">
      <c r="A14907" s="5">
        <f>14899</f>
      </c>
      <c r="B14907" s="5" t="s">
        <v>14178</v>
      </c>
      <c r="C14907" s="5" t="s">
        <v>11</v>
      </c>
      <c r="D14907" s="5" t="s">
        <v>12</v>
      </c>
      <c r="E14907" s="5" t="s">
        <v>3589</v>
      </c>
    </row>
    <row r="14908" spans="1:5" x14ac:dyDescent="0.25">
      <c r="A14908" s="5">
        <f>14900</f>
      </c>
      <c r="B14908" s="5" t="s">
        <v>14179</v>
      </c>
      <c r="C14908" s="5" t="s">
        <v>11</v>
      </c>
      <c r="D14908" s="5" t="s">
        <v>12</v>
      </c>
      <c r="E14908" s="5" t="s">
        <v>3589</v>
      </c>
    </row>
    <row r="14909" spans="1:5" x14ac:dyDescent="0.25">
      <c r="A14909" s="5">
        <f>14901</f>
      </c>
      <c r="B14909" s="5" t="s">
        <v>14180</v>
      </c>
      <c r="C14909" s="5" t="s">
        <v>11</v>
      </c>
      <c r="D14909" s="5" t="s">
        <v>12</v>
      </c>
      <c r="E14909" s="5" t="s">
        <v>3589</v>
      </c>
    </row>
    <row r="14910" spans="1:5" x14ac:dyDescent="0.25">
      <c r="A14910" s="5">
        <f>14902</f>
      </c>
      <c r="B14910" s="5" t="s">
        <v>14181</v>
      </c>
      <c r="C14910" s="5" t="s">
        <v>11</v>
      </c>
      <c r="D14910" s="5" t="s">
        <v>12</v>
      </c>
      <c r="E14910" s="5" t="s">
        <v>3589</v>
      </c>
    </row>
    <row r="14911" spans="1:5" x14ac:dyDescent="0.25">
      <c r="A14911" s="5">
        <f>14903</f>
      </c>
      <c r="B14911" s="5" t="s">
        <v>14182</v>
      </c>
      <c r="C14911" s="5" t="s">
        <v>11</v>
      </c>
      <c r="D14911" s="5" t="s">
        <v>12</v>
      </c>
      <c r="E14911" s="5" t="s">
        <v>3589</v>
      </c>
    </row>
    <row r="14912" spans="1:5" x14ac:dyDescent="0.25">
      <c r="A14912" s="5">
        <f>14904</f>
      </c>
      <c r="B14912" s="5" t="s">
        <v>14183</v>
      </c>
      <c r="C14912" s="5" t="s">
        <v>11</v>
      </c>
      <c r="D14912" s="5" t="s">
        <v>12</v>
      </c>
      <c r="E14912" s="5" t="s">
        <v>3589</v>
      </c>
    </row>
    <row r="14913" spans="1:5" x14ac:dyDescent="0.25">
      <c r="A14913" s="5">
        <f>14905</f>
      </c>
      <c r="B14913" s="5" t="s">
        <v>14184</v>
      </c>
      <c r="C14913" s="5" t="s">
        <v>11</v>
      </c>
      <c r="D14913" s="5" t="s">
        <v>12</v>
      </c>
      <c r="E14913" s="5" t="s">
        <v>3589</v>
      </c>
    </row>
    <row r="14914" spans="1:5" x14ac:dyDescent="0.25">
      <c r="A14914" s="5">
        <f>14906</f>
      </c>
      <c r="B14914" s="5" t="s">
        <v>14185</v>
      </c>
      <c r="C14914" s="5" t="s">
        <v>11</v>
      </c>
      <c r="D14914" s="5" t="s">
        <v>12</v>
      </c>
      <c r="E14914" s="5" t="s">
        <v>3589</v>
      </c>
    </row>
    <row r="14915" spans="1:5" x14ac:dyDescent="0.25">
      <c r="A14915" s="5">
        <f>14907</f>
      </c>
      <c r="B14915" s="5" t="s">
        <v>14186</v>
      </c>
      <c r="C14915" s="5" t="s">
        <v>11</v>
      </c>
      <c r="D14915" s="5" t="s">
        <v>12</v>
      </c>
      <c r="E14915" s="5" t="s">
        <v>3589</v>
      </c>
    </row>
    <row r="14916" spans="1:5" x14ac:dyDescent="0.25">
      <c r="A14916" s="5">
        <f>14908</f>
      </c>
      <c r="B14916" s="5" t="s">
        <v>14187</v>
      </c>
      <c r="C14916" s="5" t="s">
        <v>11</v>
      </c>
      <c r="D14916" s="5" t="s">
        <v>12</v>
      </c>
      <c r="E14916" s="5" t="s">
        <v>3589</v>
      </c>
    </row>
    <row r="14917" spans="1:5" x14ac:dyDescent="0.25">
      <c r="A14917" s="5">
        <f>14909</f>
      </c>
      <c r="B14917" s="5" t="s">
        <v>14188</v>
      </c>
      <c r="C14917" s="5" t="s">
        <v>11</v>
      </c>
      <c r="D14917" s="5" t="s">
        <v>12</v>
      </c>
      <c r="E14917" s="5" t="s">
        <v>3589</v>
      </c>
    </row>
    <row r="14918" spans="1:5" x14ac:dyDescent="0.25">
      <c r="A14918" s="5">
        <f>14910</f>
      </c>
      <c r="B14918" s="5" t="s">
        <v>14189</v>
      </c>
      <c r="C14918" s="5" t="s">
        <v>11</v>
      </c>
      <c r="D14918" s="5" t="s">
        <v>12</v>
      </c>
      <c r="E14918" s="5" t="s">
        <v>3589</v>
      </c>
    </row>
    <row r="14919" spans="1:5" x14ac:dyDescent="0.25">
      <c r="A14919" s="5">
        <f>14911</f>
      </c>
      <c r="B14919" s="5" t="s">
        <v>14190</v>
      </c>
      <c r="C14919" s="5" t="s">
        <v>11</v>
      </c>
      <c r="D14919" s="5" t="s">
        <v>12</v>
      </c>
      <c r="E14919" s="5" t="s">
        <v>3589</v>
      </c>
    </row>
    <row r="14920" spans="1:5" x14ac:dyDescent="0.25">
      <c r="A14920" s="5">
        <f>14912</f>
      </c>
      <c r="B14920" s="5" t="s">
        <v>14191</v>
      </c>
      <c r="C14920" s="5" t="s">
        <v>11</v>
      </c>
      <c r="D14920" s="5" t="s">
        <v>12</v>
      </c>
      <c r="E14920" s="5" t="s">
        <v>3589</v>
      </c>
    </row>
    <row r="14921" spans="1:5" x14ac:dyDescent="0.25">
      <c r="A14921" s="5">
        <f>14913</f>
      </c>
      <c r="B14921" s="5" t="s">
        <v>14192</v>
      </c>
      <c r="C14921" s="5" t="s">
        <v>11</v>
      </c>
      <c r="D14921" s="5" t="s">
        <v>12</v>
      </c>
      <c r="E14921" s="5" t="s">
        <v>3589</v>
      </c>
    </row>
    <row r="14922" spans="1:5" x14ac:dyDescent="0.25">
      <c r="A14922" s="5">
        <f>14914</f>
      </c>
      <c r="B14922" s="5" t="s">
        <v>14193</v>
      </c>
      <c r="C14922" s="5" t="s">
        <v>11</v>
      </c>
      <c r="D14922" s="5" t="s">
        <v>12</v>
      </c>
      <c r="E14922" s="5" t="s">
        <v>3589</v>
      </c>
    </row>
    <row r="14923" spans="1:5" x14ac:dyDescent="0.25">
      <c r="A14923" s="5">
        <f>14915</f>
      </c>
      <c r="B14923" s="5" t="s">
        <v>14194</v>
      </c>
      <c r="C14923" s="5" t="s">
        <v>11</v>
      </c>
      <c r="D14923" s="5" t="s">
        <v>12</v>
      </c>
      <c r="E14923" s="5" t="s">
        <v>3586</v>
      </c>
    </row>
    <row r="14924" spans="1:5" x14ac:dyDescent="0.25">
      <c r="A14924" s="5">
        <f>14916</f>
      </c>
      <c r="B14924" s="5" t="s">
        <v>14195</v>
      </c>
      <c r="C14924" s="5" t="s">
        <v>11</v>
      </c>
      <c r="D14924" s="5" t="s">
        <v>12</v>
      </c>
      <c r="E14924" s="5" t="s">
        <v>3586</v>
      </c>
    </row>
    <row r="14925" spans="1:5" x14ac:dyDescent="0.25">
      <c r="A14925" s="5">
        <f>14917</f>
      </c>
      <c r="B14925" s="5" t="s">
        <v>14196</v>
      </c>
      <c r="C14925" s="5" t="s">
        <v>11</v>
      </c>
      <c r="D14925" s="5" t="s">
        <v>12</v>
      </c>
      <c r="E14925" s="5" t="s">
        <v>3586</v>
      </c>
    </row>
    <row r="14926" spans="1:5" x14ac:dyDescent="0.25">
      <c r="A14926" s="5">
        <f>14918</f>
      </c>
      <c r="B14926" s="5" t="s">
        <v>14197</v>
      </c>
      <c r="C14926" s="5" t="s">
        <v>11</v>
      </c>
      <c r="D14926" s="5" t="s">
        <v>12</v>
      </c>
      <c r="E14926" s="5" t="s">
        <v>3586</v>
      </c>
    </row>
    <row r="14927" spans="1:5" x14ac:dyDescent="0.25">
      <c r="A14927" s="5">
        <f>14919</f>
      </c>
      <c r="B14927" s="5" t="s">
        <v>14198</v>
      </c>
      <c r="C14927" s="5" t="s">
        <v>11</v>
      </c>
      <c r="D14927" s="5" t="s">
        <v>12</v>
      </c>
      <c r="E14927" s="5" t="s">
        <v>3586</v>
      </c>
    </row>
    <row r="14928" spans="1:5" x14ac:dyDescent="0.25">
      <c r="A14928" s="5">
        <f>14920</f>
      </c>
      <c r="B14928" s="5" t="s">
        <v>14199</v>
      </c>
      <c r="C14928" s="5" t="s">
        <v>11</v>
      </c>
      <c r="D14928" s="5" t="s">
        <v>12</v>
      </c>
      <c r="E14928" s="5" t="s">
        <v>3586</v>
      </c>
    </row>
    <row r="14929" spans="1:5" x14ac:dyDescent="0.25">
      <c r="A14929" s="5">
        <f>14921</f>
      </c>
      <c r="B14929" s="5" t="s">
        <v>14200</v>
      </c>
      <c r="C14929" s="5" t="s">
        <v>11</v>
      </c>
      <c r="D14929" s="5" t="s">
        <v>12</v>
      </c>
      <c r="E14929" s="5" t="s">
        <v>3586</v>
      </c>
    </row>
    <row r="14930" spans="1:5" x14ac:dyDescent="0.25">
      <c r="A14930" s="5">
        <f>14922</f>
      </c>
      <c r="B14930" s="5" t="s">
        <v>14201</v>
      </c>
      <c r="C14930" s="5" t="s">
        <v>11</v>
      </c>
      <c r="D14930" s="5" t="s">
        <v>12</v>
      </c>
      <c r="E14930" s="5" t="s">
        <v>3586</v>
      </c>
    </row>
    <row r="14931" spans="1:5" x14ac:dyDescent="0.25">
      <c r="A14931" s="5">
        <f>14923</f>
      </c>
      <c r="B14931" s="5" t="s">
        <v>14202</v>
      </c>
      <c r="C14931" s="5" t="s">
        <v>11</v>
      </c>
      <c r="D14931" s="5" t="s">
        <v>12</v>
      </c>
      <c r="E14931" s="5" t="s">
        <v>3586</v>
      </c>
    </row>
    <row r="14932" spans="1:5" x14ac:dyDescent="0.25">
      <c r="A14932" s="5">
        <f>14924</f>
      </c>
      <c r="B14932" s="5" t="s">
        <v>14203</v>
      </c>
      <c r="C14932" s="5" t="s">
        <v>11</v>
      </c>
      <c r="D14932" s="5" t="s">
        <v>12</v>
      </c>
      <c r="E14932" s="5" t="s">
        <v>3586</v>
      </c>
    </row>
    <row r="14933" spans="1:5" x14ac:dyDescent="0.25">
      <c r="A14933" s="5">
        <f>14925</f>
      </c>
      <c r="B14933" s="5" t="s">
        <v>14204</v>
      </c>
      <c r="C14933" s="5" t="s">
        <v>11</v>
      </c>
      <c r="D14933" s="5" t="s">
        <v>12</v>
      </c>
      <c r="E14933" s="5" t="s">
        <v>3586</v>
      </c>
    </row>
    <row r="14934" spans="1:5" x14ac:dyDescent="0.25">
      <c r="A14934" s="5">
        <f>14926</f>
      </c>
      <c r="B14934" s="5" t="s">
        <v>14205</v>
      </c>
      <c r="C14934" s="5" t="s">
        <v>11</v>
      </c>
      <c r="D14934" s="5" t="s">
        <v>12</v>
      </c>
      <c r="E14934" s="5" t="s">
        <v>3586</v>
      </c>
    </row>
    <row r="14935" spans="1:5" x14ac:dyDescent="0.25">
      <c r="A14935" s="5">
        <f>14927</f>
      </c>
      <c r="B14935" s="5" t="s">
        <v>14206</v>
      </c>
      <c r="C14935" s="5" t="s">
        <v>11</v>
      </c>
      <c r="D14935" s="5" t="s">
        <v>12</v>
      </c>
      <c r="E14935" s="5" t="s">
        <v>3586</v>
      </c>
    </row>
    <row r="14936" spans="1:5" x14ac:dyDescent="0.25">
      <c r="A14936" s="5">
        <f>14928</f>
      </c>
      <c r="B14936" s="5" t="s">
        <v>14207</v>
      </c>
      <c r="C14936" s="5" t="s">
        <v>11</v>
      </c>
      <c r="D14936" s="5" t="s">
        <v>12</v>
      </c>
      <c r="E14936" s="5" t="s">
        <v>3586</v>
      </c>
    </row>
    <row r="14937" spans="1:5" x14ac:dyDescent="0.25">
      <c r="A14937" s="5">
        <f>14929</f>
      </c>
      <c r="B14937" s="5" t="s">
        <v>14208</v>
      </c>
      <c r="C14937" s="5" t="s">
        <v>11</v>
      </c>
      <c r="D14937" s="5" t="s">
        <v>12</v>
      </c>
      <c r="E14937" s="5" t="s">
        <v>3586</v>
      </c>
    </row>
    <row r="14938" spans="1:5" x14ac:dyDescent="0.25">
      <c r="A14938" s="5">
        <f>14930</f>
      </c>
      <c r="B14938" s="5" t="s">
        <v>14209</v>
      </c>
      <c r="C14938" s="5" t="s">
        <v>11</v>
      </c>
      <c r="D14938" s="5" t="s">
        <v>12</v>
      </c>
      <c r="E14938" s="5" t="s">
        <v>3586</v>
      </c>
    </row>
    <row r="14939" spans="1:5" x14ac:dyDescent="0.25">
      <c r="A14939" s="5">
        <f>14931</f>
      </c>
      <c r="B14939" s="5" t="s">
        <v>14210</v>
      </c>
      <c r="C14939" s="5" t="s">
        <v>11</v>
      </c>
      <c r="D14939" s="5" t="s">
        <v>12</v>
      </c>
      <c r="E14939" s="5" t="s">
        <v>3586</v>
      </c>
    </row>
    <row r="14940" spans="1:5" x14ac:dyDescent="0.25">
      <c r="A14940" s="5">
        <f>14932</f>
      </c>
      <c r="B14940" s="5" t="s">
        <v>14211</v>
      </c>
      <c r="C14940" s="5" t="s">
        <v>11</v>
      </c>
      <c r="D14940" s="5" t="s">
        <v>12</v>
      </c>
      <c r="E14940" s="5" t="s">
        <v>3586</v>
      </c>
    </row>
    <row r="14941" spans="1:5" x14ac:dyDescent="0.25">
      <c r="A14941" s="5">
        <f>14933</f>
      </c>
      <c r="B14941" s="5" t="s">
        <v>14212</v>
      </c>
      <c r="C14941" s="5" t="s">
        <v>11</v>
      </c>
      <c r="D14941" s="5" t="s">
        <v>12</v>
      </c>
      <c r="E14941" s="5" t="s">
        <v>3586</v>
      </c>
    </row>
    <row r="14942" spans="1:5" x14ac:dyDescent="0.25">
      <c r="A14942" s="5">
        <f>14934</f>
      </c>
      <c r="B14942" s="5" t="s">
        <v>14213</v>
      </c>
      <c r="C14942" s="5" t="s">
        <v>11</v>
      </c>
      <c r="D14942" s="5" t="s">
        <v>12</v>
      </c>
      <c r="E14942" s="5" t="s">
        <v>3586</v>
      </c>
    </row>
    <row r="14943" spans="1:5" x14ac:dyDescent="0.25">
      <c r="A14943" s="5">
        <f>14935</f>
      </c>
      <c r="B14943" s="5" t="s">
        <v>14214</v>
      </c>
      <c r="C14943" s="5" t="s">
        <v>11</v>
      </c>
      <c r="D14943" s="5" t="s">
        <v>12</v>
      </c>
      <c r="E14943" s="5" t="s">
        <v>3586</v>
      </c>
    </row>
    <row r="14944" spans="1:5" x14ac:dyDescent="0.25">
      <c r="A14944" s="5">
        <f>14936</f>
      </c>
      <c r="B14944" s="5" t="s">
        <v>14215</v>
      </c>
      <c r="C14944" s="5" t="s">
        <v>11</v>
      </c>
      <c r="D14944" s="5" t="s">
        <v>12</v>
      </c>
      <c r="E14944" s="5" t="s">
        <v>3586</v>
      </c>
    </row>
    <row r="14945" spans="1:5" x14ac:dyDescent="0.25">
      <c r="A14945" s="5">
        <f>14937</f>
      </c>
      <c r="B14945" s="5" t="s">
        <v>14216</v>
      </c>
      <c r="C14945" s="5" t="s">
        <v>11</v>
      </c>
      <c r="D14945" s="5" t="s">
        <v>12</v>
      </c>
      <c r="E14945" s="5" t="s">
        <v>3586</v>
      </c>
    </row>
    <row r="14946" spans="1:5" x14ac:dyDescent="0.25">
      <c r="A14946" s="5">
        <f>14938</f>
      </c>
      <c r="B14946" s="5" t="s">
        <v>14217</v>
      </c>
      <c r="C14946" s="5" t="s">
        <v>11</v>
      </c>
      <c r="D14946" s="5" t="s">
        <v>12</v>
      </c>
      <c r="E14946" s="5" t="s">
        <v>3586</v>
      </c>
    </row>
    <row r="14947" spans="1:5" x14ac:dyDescent="0.25">
      <c r="A14947" s="5">
        <f>14939</f>
      </c>
      <c r="B14947" s="5" t="s">
        <v>14218</v>
      </c>
      <c r="C14947" s="5" t="s">
        <v>11</v>
      </c>
      <c r="D14947" s="5" t="s">
        <v>12</v>
      </c>
      <c r="E14947" s="5" t="s">
        <v>3586</v>
      </c>
    </row>
    <row r="14948" spans="1:5" x14ac:dyDescent="0.25">
      <c r="A14948" s="5">
        <f>14940</f>
      </c>
      <c r="B14948" s="5" t="s">
        <v>14219</v>
      </c>
      <c r="C14948" s="5" t="s">
        <v>11</v>
      </c>
      <c r="D14948" s="5" t="s">
        <v>12</v>
      </c>
      <c r="E14948" s="5" t="s">
        <v>3586</v>
      </c>
    </row>
    <row r="14949" spans="1:5" x14ac:dyDescent="0.25">
      <c r="A14949" s="5">
        <f>14941</f>
      </c>
      <c r="B14949" s="5" t="s">
        <v>14220</v>
      </c>
      <c r="C14949" s="5" t="s">
        <v>11</v>
      </c>
      <c r="D14949" s="5" t="s">
        <v>12</v>
      </c>
      <c r="E14949" s="5" t="s">
        <v>3586</v>
      </c>
    </row>
    <row r="14950" spans="1:5" x14ac:dyDescent="0.25">
      <c r="A14950" s="5">
        <f>14942</f>
      </c>
      <c r="B14950" s="5" t="s">
        <v>14221</v>
      </c>
      <c r="C14950" s="5" t="s">
        <v>11</v>
      </c>
      <c r="D14950" s="5" t="s">
        <v>12</v>
      </c>
      <c r="E14950" s="5" t="s">
        <v>3586</v>
      </c>
    </row>
    <row r="14951" spans="1:5" x14ac:dyDescent="0.25">
      <c r="A14951" s="5">
        <f>14943</f>
      </c>
      <c r="B14951" s="5" t="s">
        <v>14222</v>
      </c>
      <c r="C14951" s="5" t="s">
        <v>11</v>
      </c>
      <c r="D14951" s="5" t="s">
        <v>12</v>
      </c>
      <c r="E14951" s="5" t="s">
        <v>3586</v>
      </c>
    </row>
    <row r="14952" spans="1:5" x14ac:dyDescent="0.25">
      <c r="A14952" s="5">
        <f>14944</f>
      </c>
      <c r="B14952" s="5" t="s">
        <v>14223</v>
      </c>
      <c r="C14952" s="5" t="s">
        <v>11</v>
      </c>
      <c r="D14952" s="5" t="s">
        <v>12</v>
      </c>
      <c r="E14952" s="5" t="s">
        <v>3586</v>
      </c>
    </row>
    <row r="14953" spans="1:5" x14ac:dyDescent="0.25">
      <c r="A14953" s="5">
        <f>14945</f>
      </c>
      <c r="B14953" s="5" t="s">
        <v>14224</v>
      </c>
      <c r="C14953" s="5" t="s">
        <v>11</v>
      </c>
      <c r="D14953" s="5" t="s">
        <v>12</v>
      </c>
      <c r="E14953" s="5" t="s">
        <v>3586</v>
      </c>
    </row>
    <row r="14954" spans="1:5" x14ac:dyDescent="0.25">
      <c r="A14954" s="5">
        <f>14946</f>
      </c>
      <c r="B14954" s="5" t="s">
        <v>14225</v>
      </c>
      <c r="C14954" s="5" t="s">
        <v>11</v>
      </c>
      <c r="D14954" s="5" t="s">
        <v>12</v>
      </c>
      <c r="E14954" s="5" t="s">
        <v>3586</v>
      </c>
    </row>
    <row r="14955" spans="1:5" x14ac:dyDescent="0.25">
      <c r="A14955" s="5">
        <f>14947</f>
      </c>
      <c r="B14955" s="5" t="s">
        <v>14226</v>
      </c>
      <c r="C14955" s="5" t="s">
        <v>11</v>
      </c>
      <c r="D14955" s="5" t="s">
        <v>12</v>
      </c>
      <c r="E14955" s="5" t="s">
        <v>3586</v>
      </c>
    </row>
    <row r="14956" spans="1:5" x14ac:dyDescent="0.25">
      <c r="A14956" s="5">
        <f>14948</f>
      </c>
      <c r="B14956" s="5" t="s">
        <v>14227</v>
      </c>
      <c r="C14956" s="5" t="s">
        <v>11</v>
      </c>
      <c r="D14956" s="5" t="s">
        <v>12</v>
      </c>
      <c r="E14956" s="5" t="s">
        <v>3586</v>
      </c>
    </row>
    <row r="14957" spans="1:5" x14ac:dyDescent="0.25">
      <c r="A14957" s="5">
        <f>14949</f>
      </c>
      <c r="B14957" s="5" t="s">
        <v>14228</v>
      </c>
      <c r="C14957" s="5" t="s">
        <v>11</v>
      </c>
      <c r="D14957" s="5" t="s">
        <v>12</v>
      </c>
      <c r="E14957" s="5" t="s">
        <v>3586</v>
      </c>
    </row>
    <row r="14958" spans="1:5" x14ac:dyDescent="0.25">
      <c r="A14958" s="5">
        <f>14950</f>
      </c>
      <c r="B14958" s="5" t="s">
        <v>14229</v>
      </c>
      <c r="C14958" s="5" t="s">
        <v>11</v>
      </c>
      <c r="D14958" s="5" t="s">
        <v>12</v>
      </c>
      <c r="E14958" s="5" t="s">
        <v>3586</v>
      </c>
    </row>
    <row r="14959" spans="1:5" x14ac:dyDescent="0.25">
      <c r="A14959" s="5">
        <f>14951</f>
      </c>
      <c r="B14959" s="5" t="s">
        <v>14230</v>
      </c>
      <c r="C14959" s="5" t="s">
        <v>11</v>
      </c>
      <c r="D14959" s="5" t="s">
        <v>12</v>
      </c>
      <c r="E14959" s="5" t="s">
        <v>3586</v>
      </c>
    </row>
    <row r="14960" spans="1:5" x14ac:dyDescent="0.25">
      <c r="A14960" s="5">
        <f>14952</f>
      </c>
      <c r="B14960" s="5" t="s">
        <v>14231</v>
      </c>
      <c r="C14960" s="5" t="s">
        <v>11</v>
      </c>
      <c r="D14960" s="5" t="s">
        <v>12</v>
      </c>
      <c r="E14960" s="5" t="s">
        <v>10541</v>
      </c>
    </row>
    <row r="14961" spans="1:5" x14ac:dyDescent="0.25">
      <c r="A14961" s="5">
        <f>14953</f>
      </c>
      <c r="B14961" s="5" t="s">
        <v>14232</v>
      </c>
      <c r="C14961" s="5" t="s">
        <v>11</v>
      </c>
      <c r="D14961" s="5" t="s">
        <v>12</v>
      </c>
      <c r="E14961" s="5" t="s">
        <v>2402</v>
      </c>
    </row>
    <row r="14962" spans="1:5" x14ac:dyDescent="0.25">
      <c r="A14962" s="5">
        <f>14954</f>
      </c>
      <c r="B14962" s="5" t="s">
        <v>14233</v>
      </c>
      <c r="C14962" s="5" t="s">
        <v>11</v>
      </c>
      <c r="D14962" s="5" t="s">
        <v>12</v>
      </c>
      <c r="E14962" s="5" t="s">
        <v>4048</v>
      </c>
    </row>
    <row r="14963" spans="1:5" x14ac:dyDescent="0.25">
      <c r="A14963" s="5">
        <f>14955</f>
      </c>
      <c r="B14963" s="5" t="s">
        <v>14234</v>
      </c>
      <c r="C14963" s="5" t="s">
        <v>11</v>
      </c>
      <c r="D14963" s="5" t="s">
        <v>12</v>
      </c>
      <c r="E14963" s="5" t="s">
        <v>972</v>
      </c>
    </row>
    <row r="14964" spans="1:5" x14ac:dyDescent="0.25">
      <c r="A14964" s="5">
        <f>14956</f>
      </c>
      <c r="B14964" s="5" t="s">
        <v>14235</v>
      </c>
      <c r="C14964" s="5" t="s">
        <v>11</v>
      </c>
      <c r="D14964" s="5" t="s">
        <v>12</v>
      </c>
      <c r="E14964" s="5" t="s">
        <v>972</v>
      </c>
    </row>
    <row r="14965" spans="1:5" x14ac:dyDescent="0.25">
      <c r="A14965" s="5">
        <f>14957</f>
      </c>
      <c r="B14965" s="5" t="s">
        <v>14236</v>
      </c>
      <c r="C14965" s="5" t="s">
        <v>11</v>
      </c>
      <c r="D14965" s="5" t="s">
        <v>12</v>
      </c>
      <c r="E14965" s="5" t="s">
        <v>3549</v>
      </c>
    </row>
    <row r="14966" spans="1:5" x14ac:dyDescent="0.25">
      <c r="A14966" s="5">
        <f>14958</f>
      </c>
      <c r="B14966" s="5" t="s">
        <v>14237</v>
      </c>
      <c r="C14966" s="5" t="s">
        <v>11</v>
      </c>
      <c r="D14966" s="5" t="s">
        <v>12</v>
      </c>
      <c r="E14966" s="5" t="s">
        <v>3549</v>
      </c>
    </row>
    <row r="14967" spans="1:5" x14ac:dyDescent="0.25">
      <c r="A14967" s="5">
        <f>14959</f>
      </c>
      <c r="B14967" s="5" t="s">
        <v>14238</v>
      </c>
      <c r="C14967" s="5" t="s">
        <v>11</v>
      </c>
      <c r="D14967" s="5" t="s">
        <v>12</v>
      </c>
      <c r="E14967" s="5" t="s">
        <v>734</v>
      </c>
    </row>
    <row r="14968" spans="1:5" x14ac:dyDescent="0.25">
      <c r="A14968" s="5">
        <f>14960</f>
      </c>
      <c r="B14968" s="5" t="s">
        <v>14239</v>
      </c>
      <c r="C14968" s="5" t="s">
        <v>11</v>
      </c>
      <c r="D14968" s="5" t="s">
        <v>12</v>
      </c>
      <c r="E14968" s="5" t="s">
        <v>3538</v>
      </c>
    </row>
    <row r="14969" spans="1:5" x14ac:dyDescent="0.25">
      <c r="A14969" s="5">
        <f>14961</f>
      </c>
      <c r="B14969" s="5" t="s">
        <v>14240</v>
      </c>
      <c r="C14969" s="5" t="s">
        <v>11</v>
      </c>
      <c r="D14969" s="5" t="s">
        <v>12</v>
      </c>
      <c r="E14969" s="5" t="s">
        <v>3496</v>
      </c>
    </row>
    <row r="14970" spans="1:5" x14ac:dyDescent="0.25">
      <c r="A14970" s="5">
        <f>14962</f>
      </c>
      <c r="B14970" s="5" t="s">
        <v>14241</v>
      </c>
      <c r="C14970" s="5" t="s">
        <v>11</v>
      </c>
      <c r="D14970" s="5" t="s">
        <v>12</v>
      </c>
      <c r="E14970" s="5" t="s">
        <v>11475</v>
      </c>
    </row>
    <row r="14971" spans="1:5" x14ac:dyDescent="0.25">
      <c r="A14971" s="5">
        <f>14963</f>
      </c>
      <c r="B14971" s="5" t="s">
        <v>14242</v>
      </c>
      <c r="C14971" s="5" t="s">
        <v>11</v>
      </c>
      <c r="D14971" s="5" t="s">
        <v>12</v>
      </c>
      <c r="E14971" s="5" t="s">
        <v>2304</v>
      </c>
    </row>
    <row r="14972" spans="1:5" x14ac:dyDescent="0.25">
      <c r="A14972" s="5">
        <f>14964</f>
      </c>
      <c r="B14972" s="5" t="s">
        <v>14243</v>
      </c>
      <c r="C14972" s="5" t="s">
        <v>11</v>
      </c>
      <c r="D14972" s="5" t="s">
        <v>12</v>
      </c>
      <c r="E14972" s="5" t="s">
        <v>3927</v>
      </c>
    </row>
    <row r="14973" spans="1:5" x14ac:dyDescent="0.25">
      <c r="A14973" s="5">
        <f>14965</f>
      </c>
      <c r="B14973" s="5" t="s">
        <v>14244</v>
      </c>
      <c r="C14973" s="5" t="s">
        <v>11</v>
      </c>
      <c r="D14973" s="5" t="s">
        <v>12</v>
      </c>
      <c r="E14973" s="5" t="s">
        <v>3927</v>
      </c>
    </row>
    <row r="14974" spans="1:5" x14ac:dyDescent="0.25">
      <c r="A14974" s="5">
        <f>14966</f>
      </c>
      <c r="B14974" s="5" t="s">
        <v>14245</v>
      </c>
      <c r="C14974" s="5" t="s">
        <v>11</v>
      </c>
      <c r="D14974" s="5" t="s">
        <v>12</v>
      </c>
      <c r="E14974" s="5" t="s">
        <v>3927</v>
      </c>
    </row>
    <row r="14975" spans="1:5" x14ac:dyDescent="0.25">
      <c r="A14975" s="5">
        <f>14967</f>
      </c>
      <c r="B14975" s="5" t="s">
        <v>14246</v>
      </c>
      <c r="C14975" s="5" t="s">
        <v>11</v>
      </c>
      <c r="D14975" s="5" t="s">
        <v>12</v>
      </c>
      <c r="E14975" s="5" t="s">
        <v>2412</v>
      </c>
    </row>
    <row r="14976" spans="1:5" x14ac:dyDescent="0.25">
      <c r="A14976" s="5">
        <f>14968</f>
      </c>
      <c r="B14976" s="5" t="s">
        <v>14247</v>
      </c>
      <c r="C14976" s="5" t="s">
        <v>11</v>
      </c>
      <c r="D14976" s="5" t="s">
        <v>12</v>
      </c>
      <c r="E14976" s="5" t="s">
        <v>2412</v>
      </c>
    </row>
    <row r="14977" spans="1:5" x14ac:dyDescent="0.25">
      <c r="A14977" s="5">
        <f>14969</f>
      </c>
      <c r="B14977" s="5" t="s">
        <v>14248</v>
      </c>
      <c r="C14977" s="5" t="s">
        <v>11</v>
      </c>
      <c r="D14977" s="5" t="s">
        <v>12</v>
      </c>
      <c r="E14977" s="5" t="s">
        <v>3604</v>
      </c>
    </row>
    <row r="14978" spans="1:5" x14ac:dyDescent="0.25">
      <c r="A14978" s="5">
        <f>14970</f>
      </c>
      <c r="B14978" s="5" t="s">
        <v>14249</v>
      </c>
      <c r="C14978" s="5" t="s">
        <v>11</v>
      </c>
      <c r="D14978" s="5" t="s">
        <v>12</v>
      </c>
      <c r="E14978" s="5" t="s">
        <v>1036</v>
      </c>
    </row>
    <row r="14979" spans="1:5" x14ac:dyDescent="0.25">
      <c r="A14979" s="5">
        <f>14971</f>
      </c>
      <c r="B14979" s="5" t="s">
        <v>14250</v>
      </c>
      <c r="C14979" s="5" t="s">
        <v>11</v>
      </c>
      <c r="D14979" s="5" t="s">
        <v>12</v>
      </c>
      <c r="E14979" s="5" t="s">
        <v>1036</v>
      </c>
    </row>
    <row r="14980" spans="1:5" x14ac:dyDescent="0.25">
      <c r="A14980" s="5">
        <f>14972</f>
      </c>
      <c r="B14980" s="5" t="s">
        <v>14251</v>
      </c>
      <c r="C14980" s="5" t="s">
        <v>11</v>
      </c>
      <c r="D14980" s="5" t="s">
        <v>12</v>
      </c>
      <c r="E14980" s="5" t="s">
        <v>1074</v>
      </c>
    </row>
    <row r="14981" spans="1:5" x14ac:dyDescent="0.25">
      <c r="A14981" s="5">
        <f>14973</f>
      </c>
      <c r="B14981" s="5" t="s">
        <v>14252</v>
      </c>
      <c r="C14981" s="5" t="s">
        <v>11</v>
      </c>
      <c r="D14981" s="5" t="s">
        <v>12</v>
      </c>
      <c r="E14981" s="5" t="s">
        <v>4051</v>
      </c>
    </row>
    <row r="14982" spans="1:5" x14ac:dyDescent="0.25">
      <c r="A14982" s="5">
        <f>14974</f>
      </c>
      <c r="B14982" s="5" t="s">
        <v>14253</v>
      </c>
      <c r="C14982" s="5" t="s">
        <v>11</v>
      </c>
      <c r="D14982" s="5" t="s">
        <v>12</v>
      </c>
      <c r="E14982" s="5" t="s">
        <v>10622</v>
      </c>
    </row>
    <row r="14983" spans="1:5" x14ac:dyDescent="0.25">
      <c r="A14983" s="5">
        <f>14975</f>
      </c>
      <c r="B14983" s="5" t="s">
        <v>14254</v>
      </c>
      <c r="C14983" s="5" t="s">
        <v>11</v>
      </c>
      <c r="D14983" s="5" t="s">
        <v>12</v>
      </c>
      <c r="E14983" s="5" t="s">
        <v>2244</v>
      </c>
    </row>
    <row r="14984" spans="1:5" x14ac:dyDescent="0.25">
      <c r="A14984" s="5">
        <f>14976</f>
      </c>
      <c r="B14984" s="5" t="s">
        <v>14255</v>
      </c>
      <c r="C14984" s="5" t="s">
        <v>11</v>
      </c>
      <c r="D14984" s="5" t="s">
        <v>12</v>
      </c>
      <c r="E14984" s="5" t="s">
        <v>2244</v>
      </c>
    </row>
    <row r="14985" spans="1:5" x14ac:dyDescent="0.25">
      <c r="A14985" s="5">
        <f>14977</f>
      </c>
      <c r="B14985" s="5" t="s">
        <v>14256</v>
      </c>
      <c r="C14985" s="5" t="s">
        <v>11</v>
      </c>
      <c r="D14985" s="5" t="s">
        <v>12</v>
      </c>
      <c r="E14985" s="5" t="s">
        <v>4066</v>
      </c>
    </row>
    <row r="14986" spans="1:5" x14ac:dyDescent="0.25">
      <c r="A14986" s="5">
        <f>14978</f>
      </c>
      <c r="B14986" s="5" t="s">
        <v>14257</v>
      </c>
      <c r="C14986" s="5" t="s">
        <v>11</v>
      </c>
      <c r="D14986" s="5" t="s">
        <v>12</v>
      </c>
      <c r="E14986" s="5" t="s">
        <v>2404</v>
      </c>
    </row>
    <row r="14987" spans="1:5" x14ac:dyDescent="0.25">
      <c r="A14987" s="5">
        <f>14979</f>
      </c>
      <c r="B14987" s="5" t="s">
        <v>14258</v>
      </c>
      <c r="C14987" s="5" t="s">
        <v>11</v>
      </c>
      <c r="D14987" s="5" t="s">
        <v>12</v>
      </c>
      <c r="E14987" s="5" t="s">
        <v>784</v>
      </c>
    </row>
    <row r="14988" spans="1:5" x14ac:dyDescent="0.25">
      <c r="A14988" s="5">
        <f>14980</f>
      </c>
      <c r="B14988" s="5" t="s">
        <v>14259</v>
      </c>
      <c r="C14988" s="5" t="s">
        <v>11</v>
      </c>
      <c r="D14988" s="5" t="s">
        <v>12</v>
      </c>
      <c r="E14988" s="5" t="s">
        <v>3610</v>
      </c>
    </row>
    <row r="14989" spans="1:5" x14ac:dyDescent="0.25">
      <c r="A14989" s="5">
        <f>14981</f>
      </c>
      <c r="B14989" s="5" t="s">
        <v>14260</v>
      </c>
      <c r="C14989" s="5" t="s">
        <v>11</v>
      </c>
      <c r="D14989" s="5" t="s">
        <v>12</v>
      </c>
      <c r="E14989" s="5" t="s">
        <v>832</v>
      </c>
    </row>
    <row r="14990" spans="1:5" x14ac:dyDescent="0.25">
      <c r="A14990" s="5">
        <f>14982</f>
      </c>
      <c r="B14990" s="5" t="s">
        <v>14261</v>
      </c>
      <c r="C14990" s="5" t="s">
        <v>11</v>
      </c>
      <c r="D14990" s="5" t="s">
        <v>12</v>
      </c>
      <c r="E14990" s="5" t="s">
        <v>3606</v>
      </c>
    </row>
    <row r="14991" spans="1:5" x14ac:dyDescent="0.25">
      <c r="A14991" s="5">
        <f>14983</f>
      </c>
      <c r="B14991" s="5" t="s">
        <v>14262</v>
      </c>
      <c r="C14991" s="5" t="s">
        <v>11</v>
      </c>
      <c r="D14991" s="5" t="s">
        <v>12</v>
      </c>
      <c r="E14991" s="5" t="s">
        <v>3506</v>
      </c>
    </row>
    <row r="14992" spans="1:5" x14ac:dyDescent="0.25">
      <c r="A14992" s="5">
        <f>14984</f>
      </c>
      <c r="B14992" s="5" t="s">
        <v>14263</v>
      </c>
      <c r="C14992" s="5" t="s">
        <v>11</v>
      </c>
      <c r="D14992" s="5" t="s">
        <v>12</v>
      </c>
      <c r="E14992" s="5" t="s">
        <v>2614</v>
      </c>
    </row>
    <row r="14993" spans="1:5" x14ac:dyDescent="0.25">
      <c r="A14993" s="5">
        <f>14985</f>
      </c>
      <c r="B14993" s="5" t="s">
        <v>14264</v>
      </c>
      <c r="C14993" s="5" t="s">
        <v>11</v>
      </c>
      <c r="D14993" s="5" t="s">
        <v>12</v>
      </c>
      <c r="E14993" s="5" t="s">
        <v>3506</v>
      </c>
    </row>
    <row r="14994" spans="1:5" x14ac:dyDescent="0.25">
      <c r="A14994" s="5">
        <f>14986</f>
      </c>
      <c r="B14994" s="5" t="s">
        <v>14265</v>
      </c>
      <c r="C14994" s="5" t="s">
        <v>11</v>
      </c>
      <c r="D14994" s="5" t="s">
        <v>12</v>
      </c>
      <c r="E14994" s="5" t="s">
        <v>3506</v>
      </c>
    </row>
    <row r="14995" spans="1:5" x14ac:dyDescent="0.25">
      <c r="A14995" s="5">
        <f>14987</f>
      </c>
      <c r="B14995" s="5" t="s">
        <v>14266</v>
      </c>
      <c r="C14995" s="5" t="s">
        <v>11</v>
      </c>
      <c r="D14995" s="5" t="s">
        <v>12</v>
      </c>
      <c r="E14995" s="5" t="s">
        <v>4075</v>
      </c>
    </row>
    <row r="14996" spans="1:5" x14ac:dyDescent="0.25">
      <c r="A14996" s="5">
        <f>14988</f>
      </c>
      <c r="B14996" s="5" t="s">
        <v>14267</v>
      </c>
      <c r="C14996" s="5" t="s">
        <v>11</v>
      </c>
      <c r="D14996" s="5" t="s">
        <v>12</v>
      </c>
      <c r="E14996" s="5" t="s">
        <v>1060</v>
      </c>
    </row>
    <row r="14997" spans="1:5" x14ac:dyDescent="0.25">
      <c r="A14997" s="5">
        <f>14989</f>
      </c>
      <c r="B14997" s="5" t="s">
        <v>14268</v>
      </c>
      <c r="C14997" s="5" t="s">
        <v>11</v>
      </c>
      <c r="D14997" s="5" t="s">
        <v>12</v>
      </c>
      <c r="E14997" s="5" t="s">
        <v>1060</v>
      </c>
    </row>
    <row r="14998" spans="1:5" x14ac:dyDescent="0.25">
      <c r="A14998" s="5">
        <f>14990</f>
      </c>
      <c r="B14998" s="5" t="s">
        <v>14269</v>
      </c>
      <c r="C14998" s="5" t="s">
        <v>11</v>
      </c>
      <c r="D14998" s="5" t="s">
        <v>12</v>
      </c>
      <c r="E14998" s="5" t="s">
        <v>2333</v>
      </c>
    </row>
    <row r="14999" spans="1:5" x14ac:dyDescent="0.25">
      <c r="A14999" s="5">
        <f>14991</f>
      </c>
      <c r="B14999" s="5" t="s">
        <v>14270</v>
      </c>
      <c r="C14999" s="5" t="s">
        <v>11</v>
      </c>
      <c r="D14999" s="5" t="s">
        <v>12</v>
      </c>
      <c r="E14999" s="5" t="s">
        <v>10618</v>
      </c>
    </row>
    <row r="15000" spans="1:5" x14ac:dyDescent="0.25">
      <c r="A15000" s="5">
        <f>14992</f>
      </c>
      <c r="B15000" s="5" t="s">
        <v>14271</v>
      </c>
      <c r="C15000" s="5" t="s">
        <v>11</v>
      </c>
      <c r="D15000" s="5" t="s">
        <v>12</v>
      </c>
      <c r="E15000" s="5" t="s">
        <v>885</v>
      </c>
    </row>
    <row r="15001" spans="1:5" x14ac:dyDescent="0.25">
      <c r="A15001" s="5">
        <f>14993</f>
      </c>
      <c r="B15001" s="5" t="s">
        <v>14272</v>
      </c>
      <c r="C15001" s="5" t="s">
        <v>11</v>
      </c>
      <c r="D15001" s="5" t="s">
        <v>12</v>
      </c>
      <c r="E15001" s="5" t="s">
        <v>1077</v>
      </c>
    </row>
    <row r="15002" spans="1:5" x14ac:dyDescent="0.25">
      <c r="A15002" s="5">
        <f>14994</f>
      </c>
      <c r="B15002" s="5" t="s">
        <v>14273</v>
      </c>
      <c r="C15002" s="5" t="s">
        <v>11</v>
      </c>
      <c r="D15002" s="5" t="s">
        <v>12</v>
      </c>
      <c r="E15002" s="5" t="s">
        <v>1077</v>
      </c>
    </row>
    <row r="15003" spans="1:5" x14ac:dyDescent="0.25">
      <c r="A15003" s="5">
        <f>14995</f>
      </c>
      <c r="B15003" s="5" t="s">
        <v>14274</v>
      </c>
      <c r="C15003" s="5" t="s">
        <v>11</v>
      </c>
      <c r="D15003" s="5" t="s">
        <v>12</v>
      </c>
      <c r="E15003" s="5" t="s">
        <v>720</v>
      </c>
    </row>
    <row r="15004" spans="1:5" x14ac:dyDescent="0.25">
      <c r="A15004" s="5">
        <f>14996</f>
      </c>
      <c r="B15004" s="5" t="s">
        <v>14275</v>
      </c>
      <c r="C15004" s="5" t="s">
        <v>11</v>
      </c>
      <c r="D15004" s="5" t="s">
        <v>12</v>
      </c>
      <c r="E15004" s="5" t="s">
        <v>2600</v>
      </c>
    </row>
    <row r="15005" spans="1:5" x14ac:dyDescent="0.25">
      <c r="A15005" s="5">
        <f>14997</f>
      </c>
      <c r="B15005" s="5" t="s">
        <v>14276</v>
      </c>
      <c r="C15005" s="5" t="s">
        <v>11</v>
      </c>
      <c r="D15005" s="5" t="s">
        <v>12</v>
      </c>
      <c r="E15005" s="5" t="s">
        <v>892</v>
      </c>
    </row>
    <row r="15006" spans="1:5" x14ac:dyDescent="0.25">
      <c r="A15006" s="5">
        <f>14998</f>
      </c>
      <c r="B15006" s="5" t="s">
        <v>14277</v>
      </c>
      <c r="C15006" s="5" t="s">
        <v>11</v>
      </c>
      <c r="D15006" s="5" t="s">
        <v>12</v>
      </c>
      <c r="E15006" s="5" t="s">
        <v>9578</v>
      </c>
    </row>
    <row r="15007" spans="1:5" x14ac:dyDescent="0.25">
      <c r="A15007" s="5">
        <f>14999</f>
      </c>
      <c r="B15007" s="5" t="s">
        <v>14278</v>
      </c>
      <c r="C15007" s="5" t="s">
        <v>11</v>
      </c>
      <c r="D15007" s="5" t="s">
        <v>12</v>
      </c>
      <c r="E15007" s="5" t="s">
        <v>10549</v>
      </c>
    </row>
    <row r="15008" spans="1:5" x14ac:dyDescent="0.25">
      <c r="A15008" s="5">
        <f>15000</f>
      </c>
      <c r="B15008" s="5" t="s">
        <v>14279</v>
      </c>
      <c r="C15008" s="5" t="s">
        <v>11</v>
      </c>
      <c r="D15008" s="5" t="s">
        <v>12</v>
      </c>
      <c r="E15008" s="5" t="s">
        <v>3924</v>
      </c>
    </row>
    <row r="15009" spans="1:5" x14ac:dyDescent="0.25">
      <c r="A15009" s="5">
        <f>15001</f>
      </c>
      <c r="B15009" s="5" t="s">
        <v>14280</v>
      </c>
      <c r="C15009" s="5" t="s">
        <v>11</v>
      </c>
      <c r="D15009" s="5" t="s">
        <v>12</v>
      </c>
      <c r="E15009" s="5" t="s">
        <v>3688</v>
      </c>
    </row>
    <row r="15010" spans="1:5" x14ac:dyDescent="0.25">
      <c r="A15010" s="5">
        <f>15002</f>
      </c>
      <c r="B15010" s="5" t="s">
        <v>14281</v>
      </c>
      <c r="C15010" s="5" t="s">
        <v>11</v>
      </c>
      <c r="D15010" s="5" t="s">
        <v>12</v>
      </c>
      <c r="E15010" s="5" t="s">
        <v>3688</v>
      </c>
    </row>
    <row r="15011" spans="1:5" x14ac:dyDescent="0.25">
      <c r="A15011" s="5">
        <f>15003</f>
      </c>
      <c r="B15011" s="5" t="s">
        <v>14282</v>
      </c>
      <c r="C15011" s="5" t="s">
        <v>11</v>
      </c>
      <c r="D15011" s="5" t="s">
        <v>12</v>
      </c>
      <c r="E15011" s="5" t="s">
        <v>732</v>
      </c>
    </row>
    <row r="15012" spans="1:5" x14ac:dyDescent="0.25">
      <c r="A15012" s="5">
        <f>15004</f>
      </c>
      <c r="B15012" s="5" t="s">
        <v>14283</v>
      </c>
      <c r="C15012" s="5" t="s">
        <v>11</v>
      </c>
      <c r="D15012" s="5" t="s">
        <v>12</v>
      </c>
      <c r="E15012" s="5" t="s">
        <v>9578</v>
      </c>
    </row>
    <row r="15013" spans="1:5" x14ac:dyDescent="0.25">
      <c r="A15013" s="5">
        <f>15005</f>
      </c>
      <c r="B15013" s="5" t="s">
        <v>14284</v>
      </c>
      <c r="C15013" s="5" t="s">
        <v>11</v>
      </c>
      <c r="D15013" s="5" t="s">
        <v>12</v>
      </c>
      <c r="E15013" s="5" t="s">
        <v>3382</v>
      </c>
    </row>
    <row r="15014" spans="1:5" x14ac:dyDescent="0.25">
      <c r="A15014" s="5">
        <f>15006</f>
      </c>
      <c r="B15014" s="5" t="s">
        <v>14285</v>
      </c>
      <c r="C15014" s="5" t="s">
        <v>11</v>
      </c>
      <c r="D15014" s="5" t="s">
        <v>12</v>
      </c>
      <c r="E15014" s="5" t="s">
        <v>2600</v>
      </c>
    </row>
    <row r="15015" spans="1:5" x14ac:dyDescent="0.25">
      <c r="A15015" s="5">
        <f>15007</f>
      </c>
      <c r="B15015" s="5" t="s">
        <v>14286</v>
      </c>
      <c r="C15015" s="5" t="s">
        <v>11</v>
      </c>
      <c r="D15015" s="5" t="s">
        <v>12</v>
      </c>
      <c r="E15015" s="5" t="s">
        <v>3386</v>
      </c>
    </row>
    <row r="15016" spans="1:5" x14ac:dyDescent="0.25">
      <c r="A15016" s="5">
        <f>15008</f>
      </c>
      <c r="B15016" s="5" t="s">
        <v>14287</v>
      </c>
      <c r="C15016" s="5" t="s">
        <v>11</v>
      </c>
      <c r="D15016" s="5" t="s">
        <v>12</v>
      </c>
      <c r="E15016" s="5" t="s">
        <v>3774</v>
      </c>
    </row>
    <row r="15017" spans="1:5" x14ac:dyDescent="0.25">
      <c r="A15017" s="5">
        <f>15009</f>
      </c>
      <c r="B15017" s="5" t="s">
        <v>14288</v>
      </c>
      <c r="C15017" s="5" t="s">
        <v>11</v>
      </c>
      <c r="D15017" s="5" t="s">
        <v>12</v>
      </c>
      <c r="E15017" s="5" t="s">
        <v>10479</v>
      </c>
    </row>
    <row r="15018" spans="1:5" x14ac:dyDescent="0.25">
      <c r="A15018" s="5">
        <f>15010</f>
      </c>
      <c r="B15018" s="5" t="s">
        <v>14289</v>
      </c>
      <c r="C15018" s="5" t="s">
        <v>11</v>
      </c>
      <c r="D15018" s="5" t="s">
        <v>12</v>
      </c>
      <c r="E15018" s="5" t="s">
        <v>2624</v>
      </c>
    </row>
    <row r="15019" spans="1:5" x14ac:dyDescent="0.25">
      <c r="A15019" s="5">
        <f>15011</f>
      </c>
      <c r="B15019" s="5" t="s">
        <v>14290</v>
      </c>
      <c r="C15019" s="5" t="s">
        <v>11</v>
      </c>
      <c r="D15019" s="5" t="s">
        <v>12</v>
      </c>
      <c r="E15019" s="5" t="s">
        <v>2598</v>
      </c>
    </row>
    <row r="15020" spans="1:5" x14ac:dyDescent="0.25">
      <c r="A15020" s="5">
        <f>15012</f>
      </c>
      <c r="B15020" s="5" t="s">
        <v>14291</v>
      </c>
      <c r="C15020" s="5" t="s">
        <v>11</v>
      </c>
      <c r="D15020" s="5" t="s">
        <v>12</v>
      </c>
      <c r="E15020" s="5" t="s">
        <v>3561</v>
      </c>
    </row>
    <row r="15021" spans="1:5" x14ac:dyDescent="0.25">
      <c r="A15021" s="5">
        <f>15013</f>
      </c>
      <c r="B15021" s="5" t="s">
        <v>14292</v>
      </c>
      <c r="C15021" s="5" t="s">
        <v>11</v>
      </c>
      <c r="D15021" s="5" t="s">
        <v>12</v>
      </c>
      <c r="E15021" s="5" t="s">
        <v>3561</v>
      </c>
    </row>
    <row r="15022" spans="1:5" x14ac:dyDescent="0.25">
      <c r="A15022" s="5">
        <f>15014</f>
      </c>
      <c r="B15022" s="5" t="s">
        <v>14293</v>
      </c>
      <c r="C15022" s="5" t="s">
        <v>11</v>
      </c>
      <c r="D15022" s="5" t="s">
        <v>12</v>
      </c>
      <c r="E15022" s="5" t="s">
        <v>1040</v>
      </c>
    </row>
    <row r="15023" spans="1:5" x14ac:dyDescent="0.25">
      <c r="A15023" s="5">
        <f>15015</f>
      </c>
      <c r="B15023" s="5" t="s">
        <v>14294</v>
      </c>
      <c r="C15023" s="5" t="s">
        <v>11</v>
      </c>
      <c r="D15023" s="5" t="s">
        <v>12</v>
      </c>
      <c r="E15023" s="5" t="s">
        <v>2296</v>
      </c>
    </row>
    <row r="15024" spans="1:5" x14ac:dyDescent="0.25">
      <c r="A15024" s="5">
        <f>15016</f>
      </c>
      <c r="B15024" s="5" t="s">
        <v>14295</v>
      </c>
      <c r="C15024" s="5" t="s">
        <v>11</v>
      </c>
      <c r="D15024" s="5" t="s">
        <v>12</v>
      </c>
      <c r="E15024" s="5" t="s">
        <v>3598</v>
      </c>
    </row>
    <row r="15025" spans="1:5" x14ac:dyDescent="0.25">
      <c r="A15025" s="5">
        <f>15017</f>
      </c>
      <c r="B15025" s="5" t="s">
        <v>14296</v>
      </c>
      <c r="C15025" s="5" t="s">
        <v>11</v>
      </c>
      <c r="D15025" s="5" t="s">
        <v>12</v>
      </c>
      <c r="E15025" s="5" t="s">
        <v>3879</v>
      </c>
    </row>
    <row r="15026" spans="1:5" x14ac:dyDescent="0.25">
      <c r="A15026" s="5">
        <f>15018</f>
      </c>
      <c r="B15026" s="5" t="s">
        <v>14297</v>
      </c>
      <c r="C15026" s="5" t="s">
        <v>11</v>
      </c>
      <c r="D15026" s="5" t="s">
        <v>12</v>
      </c>
      <c r="E15026" s="5" t="s">
        <v>3879</v>
      </c>
    </row>
    <row r="15027" spans="1:5" x14ac:dyDescent="0.25">
      <c r="A15027" s="5">
        <f>15019</f>
      </c>
      <c r="B15027" s="5" t="s">
        <v>14298</v>
      </c>
      <c r="C15027" s="5" t="s">
        <v>11</v>
      </c>
      <c r="D15027" s="5" t="s">
        <v>12</v>
      </c>
      <c r="E15027" s="5" t="s">
        <v>3962</v>
      </c>
    </row>
    <row r="15028" spans="1:5" x14ac:dyDescent="0.25">
      <c r="A15028" s="5">
        <f>15020</f>
      </c>
      <c r="B15028" s="5" t="s">
        <v>14299</v>
      </c>
      <c r="C15028" s="5" t="s">
        <v>11</v>
      </c>
      <c r="D15028" s="5" t="s">
        <v>12</v>
      </c>
      <c r="E15028" s="5" t="s">
        <v>3962</v>
      </c>
    </row>
    <row r="15029" spans="1:5" x14ac:dyDescent="0.25">
      <c r="A15029" s="5">
        <f>15021</f>
      </c>
      <c r="B15029" s="5" t="s">
        <v>14300</v>
      </c>
      <c r="C15029" s="5" t="s">
        <v>11</v>
      </c>
      <c r="D15029" s="5" t="s">
        <v>12</v>
      </c>
      <c r="E15029" s="5" t="s">
        <v>3524</v>
      </c>
    </row>
    <row r="15030" spans="1:5" x14ac:dyDescent="0.25">
      <c r="A15030" s="5">
        <f>15022</f>
      </c>
      <c r="B15030" s="5" t="s">
        <v>14301</v>
      </c>
      <c r="C15030" s="5" t="s">
        <v>11</v>
      </c>
      <c r="D15030" s="5" t="s">
        <v>12</v>
      </c>
      <c r="E15030" s="5" t="s">
        <v>2325</v>
      </c>
    </row>
    <row r="15031" spans="1:5" x14ac:dyDescent="0.25">
      <c r="A15031" s="5">
        <f>15023</f>
      </c>
      <c r="B15031" s="5" t="s">
        <v>14302</v>
      </c>
      <c r="C15031" s="5" t="s">
        <v>11</v>
      </c>
      <c r="D15031" s="5" t="s">
        <v>12</v>
      </c>
      <c r="E15031" s="5" t="s">
        <v>724</v>
      </c>
    </row>
    <row r="15032" spans="1:5" x14ac:dyDescent="0.25">
      <c r="A15032" s="5">
        <f>15024</f>
      </c>
      <c r="B15032" s="5" t="s">
        <v>14303</v>
      </c>
      <c r="C15032" s="5" t="s">
        <v>11</v>
      </c>
      <c r="D15032" s="5" t="s">
        <v>12</v>
      </c>
      <c r="E15032" s="5" t="s">
        <v>724</v>
      </c>
    </row>
    <row r="15033" spans="1:5" x14ac:dyDescent="0.25">
      <c r="A15033" s="5">
        <f>15025</f>
      </c>
      <c r="B15033" s="5" t="s">
        <v>14304</v>
      </c>
      <c r="C15033" s="5" t="s">
        <v>11</v>
      </c>
      <c r="D15033" s="5" t="s">
        <v>12</v>
      </c>
      <c r="E15033" s="5" t="s">
        <v>945</v>
      </c>
    </row>
    <row r="15034" spans="1:5" x14ac:dyDescent="0.25">
      <c r="A15034" s="5">
        <f>15026</f>
      </c>
      <c r="B15034" s="5" t="s">
        <v>14305</v>
      </c>
      <c r="C15034" s="5" t="s">
        <v>11</v>
      </c>
      <c r="D15034" s="5" t="s">
        <v>12</v>
      </c>
      <c r="E15034" s="5" t="s">
        <v>2300</v>
      </c>
    </row>
    <row r="15035" spans="1:5" x14ac:dyDescent="0.25">
      <c r="A15035" s="5">
        <f>15027</f>
      </c>
      <c r="B15035" s="5" t="s">
        <v>14306</v>
      </c>
      <c r="C15035" s="5" t="s">
        <v>11</v>
      </c>
      <c r="D15035" s="5" t="s">
        <v>12</v>
      </c>
      <c r="E15035" s="5" t="s">
        <v>2816</v>
      </c>
    </row>
    <row r="15036" spans="1:5" x14ac:dyDescent="0.25">
      <c r="A15036" s="5">
        <f>15028</f>
      </c>
      <c r="B15036" s="5" t="s">
        <v>14307</v>
      </c>
      <c r="C15036" s="5" t="s">
        <v>11</v>
      </c>
      <c r="D15036" s="5" t="s">
        <v>12</v>
      </c>
      <c r="E15036" s="5" t="s">
        <v>2577</v>
      </c>
    </row>
    <row r="15037" spans="1:5" x14ac:dyDescent="0.25">
      <c r="A15037" s="5">
        <f>15029</f>
      </c>
      <c r="B15037" s="5" t="s">
        <v>14308</v>
      </c>
      <c r="C15037" s="5" t="s">
        <v>11</v>
      </c>
      <c r="D15037" s="5" t="s">
        <v>12</v>
      </c>
      <c r="E15037" s="5" t="s">
        <v>2327</v>
      </c>
    </row>
    <row r="15038" spans="1:5" x14ac:dyDescent="0.25">
      <c r="A15038" s="5">
        <f>15030</f>
      </c>
      <c r="B15038" s="5" t="s">
        <v>14309</v>
      </c>
      <c r="C15038" s="5" t="s">
        <v>11</v>
      </c>
      <c r="D15038" s="5" t="s">
        <v>12</v>
      </c>
      <c r="E15038" s="5" t="s">
        <v>2675</v>
      </c>
    </row>
    <row r="15039" spans="1:5" x14ac:dyDescent="0.25">
      <c r="A15039" s="5">
        <f>15031</f>
      </c>
      <c r="B15039" s="5" t="s">
        <v>14310</v>
      </c>
      <c r="C15039" s="5" t="s">
        <v>11</v>
      </c>
      <c r="D15039" s="5" t="s">
        <v>12</v>
      </c>
      <c r="E15039" s="5" t="s">
        <v>3958</v>
      </c>
    </row>
    <row r="15040" spans="1:5" x14ac:dyDescent="0.25">
      <c r="A15040" s="5">
        <f>15032</f>
      </c>
      <c r="B15040" s="5" t="s">
        <v>14311</v>
      </c>
      <c r="C15040" s="5" t="s">
        <v>11</v>
      </c>
      <c r="D15040" s="5" t="s">
        <v>12</v>
      </c>
      <c r="E15040" s="5" t="s">
        <v>2298</v>
      </c>
    </row>
    <row r="15041" spans="1:5" x14ac:dyDescent="0.25">
      <c r="A15041" s="5">
        <f>15033</f>
      </c>
      <c r="B15041" s="5" t="s">
        <v>14312</v>
      </c>
      <c r="C15041" s="5" t="s">
        <v>11</v>
      </c>
      <c r="D15041" s="5" t="s">
        <v>12</v>
      </c>
      <c r="E15041" s="5" t="s">
        <v>2298</v>
      </c>
    </row>
    <row r="15042" spans="1:5" x14ac:dyDescent="0.25">
      <c r="A15042" s="5">
        <f>15034</f>
      </c>
      <c r="B15042" s="5" t="s">
        <v>14313</v>
      </c>
      <c r="C15042" s="5" t="s">
        <v>11</v>
      </c>
      <c r="D15042" s="5" t="s">
        <v>12</v>
      </c>
      <c r="E15042" s="5" t="s">
        <v>2624</v>
      </c>
    </row>
    <row r="15043" spans="1:5" x14ac:dyDescent="0.25">
      <c r="A15043" s="5">
        <f>15035</f>
      </c>
      <c r="B15043" s="5" t="s">
        <v>14314</v>
      </c>
      <c r="C15043" s="5" t="s">
        <v>11</v>
      </c>
      <c r="D15043" s="5" t="s">
        <v>12</v>
      </c>
      <c r="E15043" s="5" t="s">
        <v>2619</v>
      </c>
    </row>
    <row r="15044" spans="1:5" x14ac:dyDescent="0.25">
      <c r="A15044" s="5">
        <f>15036</f>
      </c>
      <c r="B15044" s="5" t="s">
        <v>14315</v>
      </c>
      <c r="C15044" s="5" t="s">
        <v>11</v>
      </c>
      <c r="D15044" s="5" t="s">
        <v>12</v>
      </c>
      <c r="E15044" s="5" t="s">
        <v>3367</v>
      </c>
    </row>
    <row r="15045" spans="1:5" x14ac:dyDescent="0.25">
      <c r="A15045" s="5">
        <f>15037</f>
      </c>
      <c r="B15045" s="5" t="s">
        <v>14316</v>
      </c>
      <c r="C15045" s="5" t="s">
        <v>11</v>
      </c>
      <c r="D15045" s="5" t="s">
        <v>12</v>
      </c>
      <c r="E15045" s="5" t="s">
        <v>975</v>
      </c>
    </row>
    <row r="15046" spans="1:5" x14ac:dyDescent="0.25">
      <c r="A15046" s="5">
        <f>15038</f>
      </c>
      <c r="B15046" s="5" t="s">
        <v>14317</v>
      </c>
      <c r="C15046" s="5" t="s">
        <v>11</v>
      </c>
      <c r="D15046" s="5" t="s">
        <v>12</v>
      </c>
      <c r="E15046" s="5" t="s">
        <v>892</v>
      </c>
    </row>
    <row r="15047" spans="1:5" x14ac:dyDescent="0.25">
      <c r="A15047" s="5">
        <f>15039</f>
      </c>
      <c r="B15047" s="5" t="s">
        <v>14318</v>
      </c>
      <c r="C15047" s="5" t="s">
        <v>11</v>
      </c>
      <c r="D15047" s="5" t="s">
        <v>12</v>
      </c>
      <c r="E15047" s="5" t="s">
        <v>2381</v>
      </c>
    </row>
    <row r="15048" spans="1:5" x14ac:dyDescent="0.25">
      <c r="A15048" s="5">
        <f>15040</f>
      </c>
      <c r="B15048" s="5" t="s">
        <v>14319</v>
      </c>
      <c r="C15048" s="5" t="s">
        <v>11</v>
      </c>
      <c r="D15048" s="5" t="s">
        <v>12</v>
      </c>
      <c r="E15048" s="5" t="s">
        <v>3606</v>
      </c>
    </row>
    <row r="15049" spans="1:5" x14ac:dyDescent="0.25">
      <c r="A15049" s="5">
        <f>15041</f>
      </c>
      <c r="B15049" s="5" t="s">
        <v>14320</v>
      </c>
      <c r="C15049" s="5" t="s">
        <v>11</v>
      </c>
      <c r="D15049" s="5" t="s">
        <v>12</v>
      </c>
      <c r="E15049" s="5" t="s">
        <v>935</v>
      </c>
    </row>
    <row r="15050" spans="1:5" x14ac:dyDescent="0.25">
      <c r="A15050" s="5">
        <f>15042</f>
      </c>
      <c r="B15050" s="5" t="s">
        <v>14321</v>
      </c>
      <c r="C15050" s="5" t="s">
        <v>11</v>
      </c>
      <c r="D15050" s="5" t="s">
        <v>12</v>
      </c>
      <c r="E15050" s="5" t="s">
        <v>2307</v>
      </c>
    </row>
    <row r="15051" spans="1:5" x14ac:dyDescent="0.25">
      <c r="A15051" s="5">
        <f>15043</f>
      </c>
      <c r="B15051" s="5" t="s">
        <v>14322</v>
      </c>
      <c r="C15051" s="5" t="s">
        <v>11</v>
      </c>
      <c r="D15051" s="5" t="s">
        <v>12</v>
      </c>
      <c r="E15051" s="5" t="s">
        <v>718</v>
      </c>
    </row>
    <row r="15052" spans="1:5" x14ac:dyDescent="0.25">
      <c r="A15052" s="5">
        <f>15044</f>
      </c>
      <c r="B15052" s="5" t="s">
        <v>14323</v>
      </c>
      <c r="C15052" s="5" t="s">
        <v>11</v>
      </c>
      <c r="D15052" s="5" t="s">
        <v>12</v>
      </c>
      <c r="E15052" s="5" t="s">
        <v>718</v>
      </c>
    </row>
    <row r="15053" spans="1:5" x14ac:dyDescent="0.25">
      <c r="A15053" s="5">
        <f>15045</f>
      </c>
      <c r="B15053" s="5" t="s">
        <v>14324</v>
      </c>
      <c r="C15053" s="5" t="s">
        <v>11</v>
      </c>
      <c r="D15053" s="5" t="s">
        <v>12</v>
      </c>
      <c r="E15053" s="5" t="s">
        <v>2592</v>
      </c>
    </row>
    <row r="15054" spans="1:5" x14ac:dyDescent="0.25">
      <c r="A15054" s="5">
        <f>15046</f>
      </c>
      <c r="B15054" s="5" t="s">
        <v>14325</v>
      </c>
      <c r="C15054" s="5" t="s">
        <v>11</v>
      </c>
      <c r="D15054" s="5" t="s">
        <v>12</v>
      </c>
      <c r="E15054" s="5" t="s">
        <v>720</v>
      </c>
    </row>
    <row r="15055" spans="1:5" x14ac:dyDescent="0.25">
      <c r="A15055" s="5">
        <f>15047</f>
      </c>
      <c r="B15055" s="5" t="s">
        <v>14326</v>
      </c>
      <c r="C15055" s="5" t="s">
        <v>11</v>
      </c>
      <c r="D15055" s="5" t="s">
        <v>12</v>
      </c>
      <c r="E15055" s="5" t="s">
        <v>3549</v>
      </c>
    </row>
    <row r="15056" spans="1:5" x14ac:dyDescent="0.25">
      <c r="A15056" s="5">
        <f>15048</f>
      </c>
      <c r="B15056" s="5" t="s">
        <v>14327</v>
      </c>
      <c r="C15056" s="5" t="s">
        <v>11</v>
      </c>
      <c r="D15056" s="5" t="s">
        <v>12</v>
      </c>
      <c r="E15056" s="5" t="s">
        <v>2610</v>
      </c>
    </row>
    <row r="15057" spans="1:5" x14ac:dyDescent="0.25">
      <c r="A15057" s="5">
        <f>15049</f>
      </c>
      <c r="B15057" s="5" t="s">
        <v>14328</v>
      </c>
      <c r="C15057" s="5" t="s">
        <v>11</v>
      </c>
      <c r="D15057" s="5" t="s">
        <v>12</v>
      </c>
      <c r="E15057" s="5" t="s">
        <v>2598</v>
      </c>
    </row>
    <row r="15058" spans="1:5" x14ac:dyDescent="0.25">
      <c r="A15058" s="5">
        <f>15050</f>
      </c>
      <c r="B15058" s="5" t="s">
        <v>14329</v>
      </c>
      <c r="C15058" s="5" t="s">
        <v>11</v>
      </c>
      <c r="D15058" s="5" t="s">
        <v>12</v>
      </c>
      <c r="E15058" s="5" t="s">
        <v>728</v>
      </c>
    </row>
    <row r="15059" spans="1:5" x14ac:dyDescent="0.25">
      <c r="A15059" s="5">
        <f>15051</f>
      </c>
      <c r="B15059" s="5" t="s">
        <v>14330</v>
      </c>
      <c r="C15059" s="5" t="s">
        <v>11</v>
      </c>
      <c r="D15059" s="5" t="s">
        <v>12</v>
      </c>
      <c r="E15059" s="5" t="s">
        <v>3545</v>
      </c>
    </row>
    <row r="15060" spans="1:5" x14ac:dyDescent="0.25">
      <c r="A15060" s="5">
        <f>15052</f>
      </c>
      <c r="B15060" s="5" t="s">
        <v>14331</v>
      </c>
      <c r="C15060" s="5" t="s">
        <v>11</v>
      </c>
      <c r="D15060" s="5" t="s">
        <v>12</v>
      </c>
      <c r="E15060" s="5" t="s">
        <v>2247</v>
      </c>
    </row>
    <row r="15061" spans="1:5" x14ac:dyDescent="0.25">
      <c r="A15061" s="5">
        <f>15053</f>
      </c>
      <c r="B15061" s="5" t="s">
        <v>14332</v>
      </c>
      <c r="C15061" s="5" t="s">
        <v>11</v>
      </c>
      <c r="D15061" s="5" t="s">
        <v>12</v>
      </c>
      <c r="E15061" s="5" t="s">
        <v>10541</v>
      </c>
    </row>
    <row r="15062" spans="1:5" x14ac:dyDescent="0.25">
      <c r="A15062" s="5">
        <f>15054</f>
      </c>
      <c r="B15062" s="5" t="s">
        <v>14333</v>
      </c>
      <c r="C15062" s="5" t="s">
        <v>11</v>
      </c>
      <c r="D15062" s="5" t="s">
        <v>12</v>
      </c>
      <c r="E15062" s="5" t="s">
        <v>11120</v>
      </c>
    </row>
    <row r="15063" spans="1:5" x14ac:dyDescent="0.25">
      <c r="A15063" s="5">
        <f>15055</f>
      </c>
      <c r="B15063" s="5" t="s">
        <v>14334</v>
      </c>
      <c r="C15063" s="5" t="s">
        <v>11</v>
      </c>
      <c r="D15063" s="5" t="s">
        <v>12</v>
      </c>
      <c r="E15063" s="5" t="s">
        <v>11120</v>
      </c>
    </row>
    <row r="15064" spans="1:5" x14ac:dyDescent="0.25">
      <c r="A15064" s="5">
        <f>15056</f>
      </c>
      <c r="B15064" s="5" t="s">
        <v>14335</v>
      </c>
      <c r="C15064" s="5" t="s">
        <v>11</v>
      </c>
      <c r="D15064" s="5" t="s">
        <v>12</v>
      </c>
      <c r="E15064" s="5" t="s">
        <v>2577</v>
      </c>
    </row>
    <row r="15065" spans="1:5" x14ac:dyDescent="0.25">
      <c r="A15065" s="5">
        <f>15057</f>
      </c>
      <c r="B15065" s="5" t="s">
        <v>14336</v>
      </c>
      <c r="C15065" s="5" t="s">
        <v>11</v>
      </c>
      <c r="D15065" s="5" t="s">
        <v>12</v>
      </c>
      <c r="E15065" s="5" t="s">
        <v>9521</v>
      </c>
    </row>
    <row r="15066" spans="1:5" x14ac:dyDescent="0.25">
      <c r="A15066" s="5">
        <f>15058</f>
      </c>
      <c r="B15066" s="5" t="s">
        <v>14337</v>
      </c>
      <c r="C15066" s="5" t="s">
        <v>11</v>
      </c>
      <c r="D15066" s="5" t="s">
        <v>12</v>
      </c>
      <c r="E15066" s="5" t="s">
        <v>3386</v>
      </c>
    </row>
    <row r="15067" spans="1:5" x14ac:dyDescent="0.25">
      <c r="A15067" s="5">
        <f>15059</f>
      </c>
      <c r="B15067" s="5" t="s">
        <v>14338</v>
      </c>
      <c r="C15067" s="5" t="s">
        <v>11</v>
      </c>
      <c r="D15067" s="5" t="s">
        <v>12</v>
      </c>
      <c r="E15067" s="5" t="s">
        <v>4066</v>
      </c>
    </row>
    <row r="15068" spans="1:5" x14ac:dyDescent="0.25">
      <c r="A15068" s="5">
        <f>15060</f>
      </c>
      <c r="B15068" s="5" t="s">
        <v>14339</v>
      </c>
      <c r="C15068" s="5" t="s">
        <v>11</v>
      </c>
      <c r="D15068" s="5" t="s">
        <v>12</v>
      </c>
      <c r="E15068" s="5" t="s">
        <v>10541</v>
      </c>
    </row>
    <row r="15069" spans="1:5" x14ac:dyDescent="0.25">
      <c r="A15069" s="5">
        <f>15061</f>
      </c>
      <c r="B15069" s="5" t="s">
        <v>14340</v>
      </c>
      <c r="C15069" s="5" t="s">
        <v>11</v>
      </c>
      <c r="D15069" s="5" t="s">
        <v>12</v>
      </c>
      <c r="E15069" s="5" t="s">
        <v>972</v>
      </c>
    </row>
    <row r="15070" spans="1:5" x14ac:dyDescent="0.25">
      <c r="A15070" s="5">
        <f>15062</f>
      </c>
      <c r="B15070" s="5" t="s">
        <v>14341</v>
      </c>
      <c r="C15070" s="5" t="s">
        <v>11</v>
      </c>
      <c r="D15070" s="5" t="s">
        <v>12</v>
      </c>
      <c r="E15070" s="5" t="s">
        <v>728</v>
      </c>
    </row>
    <row r="15071" spans="1:5" x14ac:dyDescent="0.25">
      <c r="A15071" s="5">
        <f>15063</f>
      </c>
      <c r="B15071" s="5" t="s">
        <v>14342</v>
      </c>
      <c r="C15071" s="5" t="s">
        <v>11</v>
      </c>
      <c r="D15071" s="5" t="s">
        <v>12</v>
      </c>
      <c r="E15071" s="5" t="s">
        <v>726</v>
      </c>
    </row>
    <row r="15072" spans="1:5" x14ac:dyDescent="0.25">
      <c r="A15072" s="5">
        <f>15064</f>
      </c>
      <c r="B15072" s="5" t="s">
        <v>14343</v>
      </c>
      <c r="C15072" s="5" t="s">
        <v>11</v>
      </c>
      <c r="D15072" s="5" t="s">
        <v>12</v>
      </c>
      <c r="E15072" s="5" t="s">
        <v>3932</v>
      </c>
    </row>
    <row r="15073" spans="1:5" x14ac:dyDescent="0.25">
      <c r="A15073" s="5">
        <f>15065</f>
      </c>
      <c r="B15073" s="5" t="s">
        <v>14344</v>
      </c>
      <c r="C15073" s="5" t="s">
        <v>11</v>
      </c>
      <c r="D15073" s="5" t="s">
        <v>12</v>
      </c>
      <c r="E15073" s="5" t="s">
        <v>2579</v>
      </c>
    </row>
    <row r="15074" spans="1:5" x14ac:dyDescent="0.25">
      <c r="A15074" s="5">
        <f>15066</f>
      </c>
      <c r="B15074" s="5" t="s">
        <v>14345</v>
      </c>
      <c r="C15074" s="5" t="s">
        <v>11</v>
      </c>
      <c r="D15074" s="5" t="s">
        <v>12</v>
      </c>
      <c r="E15074" s="5" t="s">
        <v>2579</v>
      </c>
    </row>
    <row r="15075" spans="1:5" x14ac:dyDescent="0.25">
      <c r="A15075" s="5">
        <f>15067</f>
      </c>
      <c r="B15075" s="5" t="s">
        <v>14346</v>
      </c>
      <c r="C15075" s="5" t="s">
        <v>11</v>
      </c>
      <c r="D15075" s="5" t="s">
        <v>12</v>
      </c>
      <c r="E15075" s="5" t="s">
        <v>2381</v>
      </c>
    </row>
    <row r="15076" spans="1:5" x14ac:dyDescent="0.25">
      <c r="A15076" s="5">
        <f>15068</f>
      </c>
      <c r="B15076" s="5" t="s">
        <v>14347</v>
      </c>
      <c r="C15076" s="5" t="s">
        <v>11</v>
      </c>
      <c r="D15076" s="5" t="s">
        <v>12</v>
      </c>
      <c r="E15076" s="5" t="s">
        <v>2584</v>
      </c>
    </row>
    <row r="15077" spans="1:5" x14ac:dyDescent="0.25">
      <c r="A15077" s="5">
        <f>15069</f>
      </c>
      <c r="B15077" s="5" t="s">
        <v>14348</v>
      </c>
      <c r="C15077" s="5" t="s">
        <v>11</v>
      </c>
      <c r="D15077" s="5" t="s">
        <v>12</v>
      </c>
      <c r="E15077" s="5" t="s">
        <v>2259</v>
      </c>
    </row>
    <row r="15078" spans="1:5" x14ac:dyDescent="0.25">
      <c r="A15078" s="5">
        <f>15070</f>
      </c>
      <c r="B15078" s="5" t="s">
        <v>14349</v>
      </c>
      <c r="C15078" s="5" t="s">
        <v>11</v>
      </c>
      <c r="D15078" s="5" t="s">
        <v>12</v>
      </c>
      <c r="E15078" s="5" t="s">
        <v>778</v>
      </c>
    </row>
    <row r="15079" spans="1:5" x14ac:dyDescent="0.25">
      <c r="A15079" s="5">
        <f>15071</f>
      </c>
      <c r="B15079" s="5" t="s">
        <v>14350</v>
      </c>
      <c r="C15079" s="5" t="s">
        <v>11</v>
      </c>
      <c r="D15079" s="5" t="s">
        <v>12</v>
      </c>
      <c r="E15079" s="5" t="s">
        <v>3382</v>
      </c>
    </row>
    <row r="15080" spans="1:5" x14ac:dyDescent="0.25">
      <c r="A15080" s="5">
        <f>15072</f>
      </c>
      <c r="B15080" s="5" t="s">
        <v>14351</v>
      </c>
      <c r="C15080" s="5" t="s">
        <v>11</v>
      </c>
      <c r="D15080" s="5" t="s">
        <v>12</v>
      </c>
      <c r="E15080" s="5" t="s">
        <v>3530</v>
      </c>
    </row>
    <row r="15081" spans="1:5" x14ac:dyDescent="0.25">
      <c r="A15081" s="5">
        <f>15073</f>
      </c>
      <c r="B15081" s="5" t="s">
        <v>14352</v>
      </c>
      <c r="C15081" s="5" t="s">
        <v>11</v>
      </c>
      <c r="D15081" s="5" t="s">
        <v>12</v>
      </c>
      <c r="E15081" s="5" t="s">
        <v>3561</v>
      </c>
    </row>
    <row r="15082" spans="1:5" x14ac:dyDescent="0.25">
      <c r="A15082" s="5">
        <f>15074</f>
      </c>
      <c r="B15082" s="5" t="s">
        <v>14353</v>
      </c>
      <c r="C15082" s="5" t="s">
        <v>11</v>
      </c>
      <c r="D15082" s="5" t="s">
        <v>12</v>
      </c>
      <c r="E15082" s="5" t="s">
        <v>3955</v>
      </c>
    </row>
    <row r="15083" spans="1:5" x14ac:dyDescent="0.25">
      <c r="A15083" s="5">
        <f>15075</f>
      </c>
      <c r="B15083" s="5" t="s">
        <v>14354</v>
      </c>
      <c r="C15083" s="5" t="s">
        <v>11</v>
      </c>
      <c r="D15083" s="5" t="s">
        <v>12</v>
      </c>
      <c r="E15083" s="5" t="s">
        <v>3571</v>
      </c>
    </row>
    <row r="15084" spans="1:5" x14ac:dyDescent="0.25">
      <c r="A15084" s="5">
        <f>15076</f>
      </c>
      <c r="B15084" s="5" t="s">
        <v>14355</v>
      </c>
      <c r="C15084" s="5" t="s">
        <v>11</v>
      </c>
      <c r="D15084" s="5" t="s">
        <v>12</v>
      </c>
      <c r="E15084" s="5" t="s">
        <v>11362</v>
      </c>
    </row>
    <row r="15085" spans="1:5" x14ac:dyDescent="0.25">
      <c r="A15085" s="5">
        <f>15077</f>
      </c>
      <c r="B15085" s="5" t="s">
        <v>14356</v>
      </c>
      <c r="C15085" s="5" t="s">
        <v>11</v>
      </c>
      <c r="D15085" s="5" t="s">
        <v>12</v>
      </c>
      <c r="E15085" s="5" t="s">
        <v>921</v>
      </c>
    </row>
    <row r="15086" spans="1:5" x14ac:dyDescent="0.25">
      <c r="A15086" s="5">
        <f>15078</f>
      </c>
      <c r="B15086" s="5" t="s">
        <v>14357</v>
      </c>
      <c r="C15086" s="5" t="s">
        <v>11</v>
      </c>
      <c r="D15086" s="5" t="s">
        <v>12</v>
      </c>
      <c r="E15086" s="5" t="s">
        <v>921</v>
      </c>
    </row>
    <row r="15087" spans="1:5" x14ac:dyDescent="0.25">
      <c r="A15087" s="5">
        <f>15079</f>
      </c>
      <c r="B15087" s="5" t="s">
        <v>14358</v>
      </c>
      <c r="C15087" s="5" t="s">
        <v>11</v>
      </c>
      <c r="D15087" s="5" t="s">
        <v>12</v>
      </c>
      <c r="E15087" s="5" t="s">
        <v>4105</v>
      </c>
    </row>
    <row r="15088" spans="1:5" x14ac:dyDescent="0.25">
      <c r="A15088" s="5">
        <f>15080</f>
      </c>
      <c r="B15088" s="5" t="s">
        <v>14359</v>
      </c>
      <c r="C15088" s="5" t="s">
        <v>11</v>
      </c>
      <c r="D15088" s="5" t="s">
        <v>12</v>
      </c>
      <c r="E15088" s="5" t="s">
        <v>3493</v>
      </c>
    </row>
    <row r="15089" spans="1:5" x14ac:dyDescent="0.25">
      <c r="A15089" s="5">
        <f>15081</f>
      </c>
      <c r="B15089" s="5" t="s">
        <v>14360</v>
      </c>
      <c r="C15089" s="5" t="s">
        <v>11</v>
      </c>
      <c r="D15089" s="5" t="s">
        <v>12</v>
      </c>
      <c r="E15089" s="5" t="s">
        <v>1067</v>
      </c>
    </row>
    <row r="15090" spans="1:5" x14ac:dyDescent="0.25">
      <c r="A15090" s="5">
        <f>15082</f>
      </c>
      <c r="B15090" s="5" t="s">
        <v>14361</v>
      </c>
      <c r="C15090" s="5" t="s">
        <v>11</v>
      </c>
      <c r="D15090" s="5" t="s">
        <v>12</v>
      </c>
      <c r="E15090" s="5" t="s">
        <v>823</v>
      </c>
    </row>
    <row r="15091" spans="1:5" x14ac:dyDescent="0.25">
      <c r="A15091" s="5">
        <f>15083</f>
      </c>
      <c r="B15091" s="5" t="s">
        <v>14362</v>
      </c>
      <c r="C15091" s="5" t="s">
        <v>11</v>
      </c>
      <c r="D15091" s="5" t="s">
        <v>12</v>
      </c>
      <c r="E15091" s="5" t="s">
        <v>2386</v>
      </c>
    </row>
    <row r="15092" spans="1:5" x14ac:dyDescent="0.25">
      <c r="A15092" s="5">
        <f>15084</f>
      </c>
      <c r="B15092" s="5" t="s">
        <v>14363</v>
      </c>
      <c r="C15092" s="5" t="s">
        <v>11</v>
      </c>
      <c r="D15092" s="5" t="s">
        <v>12</v>
      </c>
      <c r="E15092" s="5" t="s">
        <v>3962</v>
      </c>
    </row>
    <row r="15093" spans="1:5" x14ac:dyDescent="0.25">
      <c r="A15093" s="5">
        <f>15085</f>
      </c>
      <c r="B15093" s="5" t="s">
        <v>14364</v>
      </c>
      <c r="C15093" s="5" t="s">
        <v>11</v>
      </c>
      <c r="D15093" s="5" t="s">
        <v>12</v>
      </c>
      <c r="E15093" s="5" t="s">
        <v>3891</v>
      </c>
    </row>
    <row r="15094" spans="1:5" x14ac:dyDescent="0.25">
      <c r="A15094" s="5">
        <f>15086</f>
      </c>
      <c r="B15094" s="5" t="s">
        <v>14365</v>
      </c>
      <c r="C15094" s="5" t="s">
        <v>11</v>
      </c>
      <c r="D15094" s="5" t="s">
        <v>12</v>
      </c>
      <c r="E15094" s="5" t="s">
        <v>2333</v>
      </c>
    </row>
    <row r="15095" spans="1:5" x14ac:dyDescent="0.25">
      <c r="A15095" s="5">
        <f>15087</f>
      </c>
      <c r="B15095" s="5" t="s">
        <v>14366</v>
      </c>
      <c r="C15095" s="5" t="s">
        <v>11</v>
      </c>
      <c r="D15095" s="5" t="s">
        <v>12</v>
      </c>
      <c r="E15095" s="5" t="s">
        <v>1051</v>
      </c>
    </row>
    <row r="15096" spans="1:5" x14ac:dyDescent="0.25">
      <c r="A15096" s="5">
        <f>15088</f>
      </c>
      <c r="B15096" s="5" t="s">
        <v>14367</v>
      </c>
      <c r="C15096" s="5" t="s">
        <v>11</v>
      </c>
      <c r="D15096" s="5" t="s">
        <v>12</v>
      </c>
      <c r="E15096" s="5" t="s">
        <v>3589</v>
      </c>
    </row>
    <row r="15097" spans="1:5" x14ac:dyDescent="0.25">
      <c r="A15097" s="5">
        <f>15089</f>
      </c>
      <c r="B15097" s="5" t="s">
        <v>14368</v>
      </c>
      <c r="C15097" s="5" t="s">
        <v>11</v>
      </c>
      <c r="D15097" s="5" t="s">
        <v>12</v>
      </c>
      <c r="E15097" s="5" t="s">
        <v>10683</v>
      </c>
    </row>
    <row r="15098" spans="1:5" x14ac:dyDescent="0.25">
      <c r="A15098" s="5">
        <f>15090</f>
      </c>
      <c r="B15098" s="5" t="s">
        <v>14369</v>
      </c>
      <c r="C15098" s="5" t="s">
        <v>11</v>
      </c>
      <c r="D15098" s="5" t="s">
        <v>12</v>
      </c>
      <c r="E15098" s="5" t="s">
        <v>2325</v>
      </c>
    </row>
    <row r="15099" spans="1:5" x14ac:dyDescent="0.25">
      <c r="A15099" s="5">
        <f>15091</f>
      </c>
      <c r="B15099" s="5" t="s">
        <v>14370</v>
      </c>
      <c r="C15099" s="5" t="s">
        <v>11</v>
      </c>
      <c r="D15099" s="5" t="s">
        <v>12</v>
      </c>
      <c r="E15099" s="5" t="s">
        <v>2632</v>
      </c>
    </row>
    <row r="15100" spans="1:5" x14ac:dyDescent="0.25">
      <c r="A15100" s="5">
        <f>15092</f>
      </c>
      <c r="B15100" s="5" t="s">
        <v>14371</v>
      </c>
      <c r="C15100" s="5" t="s">
        <v>11</v>
      </c>
      <c r="D15100" s="5" t="s">
        <v>12</v>
      </c>
      <c r="E15100" s="5" t="s">
        <v>826</v>
      </c>
    </row>
    <row r="15101" spans="1:5" x14ac:dyDescent="0.25">
      <c r="A15101" s="5">
        <f>15093</f>
      </c>
      <c r="B15101" s="5" t="s">
        <v>14372</v>
      </c>
      <c r="C15101" s="5" t="s">
        <v>11</v>
      </c>
      <c r="D15101" s="5" t="s">
        <v>12</v>
      </c>
      <c r="E15101" s="5" t="s">
        <v>3583</v>
      </c>
    </row>
    <row r="15102" spans="1:5" x14ac:dyDescent="0.25">
      <c r="A15102" s="5">
        <f>15094</f>
      </c>
      <c r="B15102" s="5" t="s">
        <v>14373</v>
      </c>
      <c r="C15102" s="5" t="s">
        <v>11</v>
      </c>
      <c r="D15102" s="5" t="s">
        <v>12</v>
      </c>
      <c r="E15102" s="5" t="s">
        <v>11475</v>
      </c>
    </row>
    <row r="15103" spans="1:5" x14ac:dyDescent="0.25">
      <c r="A15103" s="5">
        <f>15095</f>
      </c>
      <c r="B15103" s="5" t="s">
        <v>14374</v>
      </c>
      <c r="C15103" s="5" t="s">
        <v>11</v>
      </c>
      <c r="D15103" s="5" t="s">
        <v>12</v>
      </c>
      <c r="E15103" s="5" t="s">
        <v>11475</v>
      </c>
    </row>
    <row r="15104" spans="1:5" x14ac:dyDescent="0.25">
      <c r="A15104" s="5">
        <f>15096</f>
      </c>
      <c r="B15104" s="5" t="s">
        <v>14375</v>
      </c>
      <c r="C15104" s="5" t="s">
        <v>11</v>
      </c>
      <c r="D15104" s="5" t="s">
        <v>12</v>
      </c>
      <c r="E15104" s="5" t="s">
        <v>935</v>
      </c>
    </row>
    <row r="15105" spans="1:5" x14ac:dyDescent="0.25">
      <c r="A15105" s="5">
        <f>15097</f>
      </c>
      <c r="B15105" s="5" t="s">
        <v>14376</v>
      </c>
      <c r="C15105" s="5" t="s">
        <v>11</v>
      </c>
      <c r="D15105" s="5" t="s">
        <v>12</v>
      </c>
      <c r="E15105" s="5" t="s">
        <v>3962</v>
      </c>
    </row>
    <row r="15106" spans="1:5" x14ac:dyDescent="0.25">
      <c r="A15106" s="5">
        <f>15098</f>
      </c>
      <c r="B15106" s="5" t="s">
        <v>14377</v>
      </c>
      <c r="C15106" s="5" t="s">
        <v>11</v>
      </c>
      <c r="D15106" s="5" t="s">
        <v>12</v>
      </c>
      <c r="E15106" s="5" t="s">
        <v>3962</v>
      </c>
    </row>
    <row r="15107" spans="1:5" x14ac:dyDescent="0.25">
      <c r="A15107" s="5">
        <f>15099</f>
      </c>
      <c r="B15107" s="5" t="s">
        <v>14378</v>
      </c>
      <c r="C15107" s="5" t="s">
        <v>11</v>
      </c>
      <c r="D15107" s="5" t="s">
        <v>12</v>
      </c>
      <c r="E15107" s="5" t="s">
        <v>3962</v>
      </c>
    </row>
    <row r="15108" spans="1:5" x14ac:dyDescent="0.25">
      <c r="A15108" s="5">
        <f>15100</f>
      </c>
      <c r="B15108" s="5" t="s">
        <v>14379</v>
      </c>
      <c r="C15108" s="5" t="s">
        <v>11</v>
      </c>
      <c r="D15108" s="5" t="s">
        <v>12</v>
      </c>
      <c r="E15108" s="5" t="s">
        <v>3962</v>
      </c>
    </row>
    <row r="15109" spans="1:5" x14ac:dyDescent="0.25">
      <c r="A15109" s="5">
        <f>15101</f>
      </c>
      <c r="B15109" s="5" t="s">
        <v>14380</v>
      </c>
      <c r="C15109" s="5" t="s">
        <v>11</v>
      </c>
      <c r="D15109" s="5" t="s">
        <v>12</v>
      </c>
      <c r="E15109" s="5" t="s">
        <v>3962</v>
      </c>
    </row>
    <row r="15110" spans="1:5" x14ac:dyDescent="0.25">
      <c r="A15110" s="5">
        <f>15102</f>
      </c>
      <c r="B15110" s="5" t="s">
        <v>14381</v>
      </c>
      <c r="C15110" s="5" t="s">
        <v>11</v>
      </c>
      <c r="D15110" s="5" t="s">
        <v>12</v>
      </c>
      <c r="E15110" s="5" t="s">
        <v>917</v>
      </c>
    </row>
    <row r="15111" spans="1:5" x14ac:dyDescent="0.25">
      <c r="A15111" s="5">
        <f>15103</f>
      </c>
      <c r="B15111" s="5" t="s">
        <v>14382</v>
      </c>
      <c r="C15111" s="5" t="s">
        <v>11</v>
      </c>
      <c r="D15111" s="5" t="s">
        <v>12</v>
      </c>
      <c r="E15111" s="5" t="s">
        <v>917</v>
      </c>
    </row>
    <row r="15112" spans="1:5" x14ac:dyDescent="0.25">
      <c r="A15112" s="5">
        <f>15104</f>
      </c>
      <c r="B15112" s="5" t="s">
        <v>14383</v>
      </c>
      <c r="C15112" s="5" t="s">
        <v>11</v>
      </c>
      <c r="D15112" s="5" t="s">
        <v>12</v>
      </c>
      <c r="E15112" s="5" t="s">
        <v>2844</v>
      </c>
    </row>
    <row r="15113" spans="1:5" x14ac:dyDescent="0.25">
      <c r="A15113" s="5">
        <f>15105</f>
      </c>
      <c r="B15113" s="5" t="s">
        <v>14384</v>
      </c>
      <c r="C15113" s="5" t="s">
        <v>11</v>
      </c>
      <c r="D15113" s="5" t="s">
        <v>12</v>
      </c>
      <c r="E15113" s="5" t="s">
        <v>3524</v>
      </c>
    </row>
    <row r="15114" spans="1:5" x14ac:dyDescent="0.25">
      <c r="A15114" s="5">
        <f>15106</f>
      </c>
      <c r="B15114" s="5" t="s">
        <v>14385</v>
      </c>
      <c r="C15114" s="5" t="s">
        <v>11</v>
      </c>
      <c r="D15114" s="5" t="s">
        <v>12</v>
      </c>
      <c r="E15114" s="5" t="s">
        <v>3565</v>
      </c>
    </row>
    <row r="15115" spans="1:5" x14ac:dyDescent="0.25">
      <c r="A15115" s="5">
        <f>15107</f>
      </c>
      <c r="B15115" s="5" t="s">
        <v>14386</v>
      </c>
      <c r="C15115" s="5" t="s">
        <v>11</v>
      </c>
      <c r="D15115" s="5" t="s">
        <v>12</v>
      </c>
      <c r="E15115" s="5" t="s">
        <v>2285</v>
      </c>
    </row>
    <row r="15116" spans="1:5" x14ac:dyDescent="0.25">
      <c r="A15116" s="5">
        <f>15108</f>
      </c>
      <c r="B15116" s="5" t="s">
        <v>14387</v>
      </c>
      <c r="C15116" s="5" t="s">
        <v>11</v>
      </c>
      <c r="D15116" s="5" t="s">
        <v>12</v>
      </c>
      <c r="E15116" s="5" t="s">
        <v>2823</v>
      </c>
    </row>
    <row r="15117" spans="1:5" x14ac:dyDescent="0.25">
      <c r="A15117" s="5">
        <f>15109</f>
      </c>
      <c r="B15117" s="5" t="s">
        <v>14388</v>
      </c>
      <c r="C15117" s="5" t="s">
        <v>11</v>
      </c>
      <c r="D15117" s="5" t="s">
        <v>12</v>
      </c>
      <c r="E15117" s="5" t="s">
        <v>1036</v>
      </c>
    </row>
    <row r="15118" spans="1:5" x14ac:dyDescent="0.25">
      <c r="A15118" s="5">
        <f>15110</f>
      </c>
      <c r="B15118" s="5" t="s">
        <v>14389</v>
      </c>
      <c r="C15118" s="5" t="s">
        <v>11</v>
      </c>
      <c r="D15118" s="5" t="s">
        <v>12</v>
      </c>
      <c r="E15118" s="5" t="s">
        <v>3690</v>
      </c>
    </row>
    <row r="15119" spans="1:5" x14ac:dyDescent="0.25">
      <c r="A15119" s="5">
        <f>15111</f>
      </c>
      <c r="B15119" s="5" t="s">
        <v>14390</v>
      </c>
      <c r="C15119" s="5" t="s">
        <v>11</v>
      </c>
      <c r="D15119" s="5" t="s">
        <v>12</v>
      </c>
      <c r="E15119" s="5" t="s">
        <v>1056</v>
      </c>
    </row>
    <row r="15120" spans="1:5" x14ac:dyDescent="0.25">
      <c r="A15120" s="5">
        <f>15112</f>
      </c>
      <c r="B15120" s="5" t="s">
        <v>14391</v>
      </c>
      <c r="C15120" s="5" t="s">
        <v>11</v>
      </c>
      <c r="D15120" s="5" t="s">
        <v>12</v>
      </c>
      <c r="E15120" s="5" t="s">
        <v>1056</v>
      </c>
    </row>
    <row r="15121" spans="1:5" x14ac:dyDescent="0.25">
      <c r="A15121" s="5">
        <f>15113</f>
      </c>
      <c r="B15121" s="5" t="s">
        <v>14392</v>
      </c>
      <c r="C15121" s="5" t="s">
        <v>11</v>
      </c>
      <c r="D15121" s="5" t="s">
        <v>12</v>
      </c>
      <c r="E15121" s="5" t="s">
        <v>4066</v>
      </c>
    </row>
    <row r="15122" spans="1:5" x14ac:dyDescent="0.25">
      <c r="A15122" s="5">
        <f>15114</f>
      </c>
      <c r="B15122" s="5" t="s">
        <v>14393</v>
      </c>
      <c r="C15122" s="5" t="s">
        <v>11</v>
      </c>
      <c r="D15122" s="5" t="s">
        <v>12</v>
      </c>
      <c r="E15122" s="5" t="s">
        <v>736</v>
      </c>
    </row>
    <row r="15123" spans="1:5" x14ac:dyDescent="0.25">
      <c r="A15123" s="5">
        <f>15115</f>
      </c>
      <c r="B15123" s="5" t="s">
        <v>14394</v>
      </c>
      <c r="C15123" s="5" t="s">
        <v>11</v>
      </c>
      <c r="D15123" s="5" t="s">
        <v>12</v>
      </c>
      <c r="E15123" s="5" t="s">
        <v>3688</v>
      </c>
    </row>
    <row r="15124" spans="1:5" x14ac:dyDescent="0.25">
      <c r="A15124" s="5">
        <f>15116</f>
      </c>
      <c r="B15124" s="5" t="s">
        <v>14395</v>
      </c>
      <c r="C15124" s="5" t="s">
        <v>11</v>
      </c>
      <c r="D15124" s="5" t="s">
        <v>12</v>
      </c>
      <c r="E15124" s="5" t="s">
        <v>10622</v>
      </c>
    </row>
    <row r="15125" spans="1:5" x14ac:dyDescent="0.25">
      <c r="A15125" s="5">
        <f>15117</f>
      </c>
      <c r="B15125" s="5" t="s">
        <v>14396</v>
      </c>
      <c r="C15125" s="5" t="s">
        <v>11</v>
      </c>
      <c r="D15125" s="5" t="s">
        <v>12</v>
      </c>
      <c r="E15125" s="5" t="s">
        <v>2404</v>
      </c>
    </row>
    <row r="15126" spans="1:5" x14ac:dyDescent="0.25">
      <c r="A15126" s="5">
        <f>15118</f>
      </c>
      <c r="B15126" s="5" t="s">
        <v>14397</v>
      </c>
      <c r="C15126" s="5" t="s">
        <v>11</v>
      </c>
      <c r="D15126" s="5" t="s">
        <v>12</v>
      </c>
      <c r="E15126" s="5" t="s">
        <v>879</v>
      </c>
    </row>
    <row r="15127" spans="1:5" x14ac:dyDescent="0.25">
      <c r="A15127" s="5">
        <f>15119</f>
      </c>
      <c r="B15127" s="5" t="s">
        <v>14398</v>
      </c>
      <c r="C15127" s="5" t="s">
        <v>11</v>
      </c>
      <c r="D15127" s="5" t="s">
        <v>12</v>
      </c>
      <c r="E15127" s="5" t="s">
        <v>823</v>
      </c>
    </row>
    <row r="15128" spans="1:5" x14ac:dyDescent="0.25">
      <c r="A15128" s="5">
        <f>15120</f>
      </c>
      <c r="B15128" s="5" t="s">
        <v>14399</v>
      </c>
      <c r="C15128" s="5" t="s">
        <v>11</v>
      </c>
      <c r="D15128" s="5" t="s">
        <v>12</v>
      </c>
      <c r="E15128" s="5" t="s">
        <v>2665</v>
      </c>
    </row>
    <row r="15129" spans="1:5" x14ac:dyDescent="0.25">
      <c r="A15129" s="5">
        <f>15121</f>
      </c>
      <c r="B15129" s="5" t="s">
        <v>14400</v>
      </c>
      <c r="C15129" s="5" t="s">
        <v>11</v>
      </c>
      <c r="D15129" s="5" t="s">
        <v>12</v>
      </c>
      <c r="E15129" s="5" t="s">
        <v>3518</v>
      </c>
    </row>
    <row r="15130" spans="1:5" x14ac:dyDescent="0.25">
      <c r="A15130" s="5">
        <f>15122</f>
      </c>
      <c r="B15130" s="5" t="s">
        <v>14401</v>
      </c>
      <c r="C15130" s="5" t="s">
        <v>11</v>
      </c>
      <c r="D15130" s="5" t="s">
        <v>12</v>
      </c>
      <c r="E15130" s="5" t="s">
        <v>2285</v>
      </c>
    </row>
    <row r="15131" spans="1:5" x14ac:dyDescent="0.25">
      <c r="A15131" s="5">
        <f>15123</f>
      </c>
      <c r="B15131" s="5" t="s">
        <v>14402</v>
      </c>
      <c r="C15131" s="5" t="s">
        <v>11</v>
      </c>
      <c r="D15131" s="5" t="s">
        <v>12</v>
      </c>
      <c r="E15131" s="5" t="s">
        <v>2402</v>
      </c>
    </row>
    <row r="15132" spans="1:5" x14ac:dyDescent="0.25">
      <c r="A15132" s="5">
        <f>15124</f>
      </c>
      <c r="B15132" s="5" t="s">
        <v>14403</v>
      </c>
      <c r="C15132" s="5" t="s">
        <v>11</v>
      </c>
      <c r="D15132" s="5" t="s">
        <v>12</v>
      </c>
      <c r="E15132" s="5" t="s">
        <v>3545</v>
      </c>
    </row>
    <row r="15133" spans="1:5" x14ac:dyDescent="0.25">
      <c r="A15133" s="5">
        <f>15125</f>
      </c>
      <c r="B15133" s="5" t="s">
        <v>14404</v>
      </c>
      <c r="C15133" s="5" t="s">
        <v>11</v>
      </c>
      <c r="D15133" s="5" t="s">
        <v>12</v>
      </c>
      <c r="E15133" s="5" t="s">
        <v>2318</v>
      </c>
    </row>
    <row r="15134" spans="1:5" x14ac:dyDescent="0.25">
      <c r="A15134" s="5">
        <f>15126</f>
      </c>
      <c r="B15134" s="5" t="s">
        <v>14405</v>
      </c>
      <c r="C15134" s="5" t="s">
        <v>11</v>
      </c>
      <c r="D15134" s="5" t="s">
        <v>12</v>
      </c>
      <c r="E15134" s="5" t="s">
        <v>3678</v>
      </c>
    </row>
    <row r="15135" spans="1:5" x14ac:dyDescent="0.25">
      <c r="A15135" s="5">
        <f>15127</f>
      </c>
      <c r="B15135" s="5" t="s">
        <v>14406</v>
      </c>
      <c r="C15135" s="5" t="s">
        <v>11</v>
      </c>
      <c r="D15135" s="5" t="s">
        <v>12</v>
      </c>
      <c r="E15135" s="5" t="s">
        <v>775</v>
      </c>
    </row>
    <row r="15136" spans="1:5" x14ac:dyDescent="0.25">
      <c r="A15136" s="5">
        <f>15128</f>
      </c>
      <c r="B15136" s="5" t="s">
        <v>14407</v>
      </c>
      <c r="C15136" s="5" t="s">
        <v>11</v>
      </c>
      <c r="D15136" s="5" t="s">
        <v>12</v>
      </c>
      <c r="E15136" s="5" t="s">
        <v>3962</v>
      </c>
    </row>
    <row r="15137" spans="1:5" x14ac:dyDescent="0.25">
      <c r="A15137" s="5">
        <f>15129</f>
      </c>
      <c r="B15137" s="5" t="s">
        <v>14408</v>
      </c>
      <c r="C15137" s="5" t="s">
        <v>11</v>
      </c>
      <c r="D15137" s="5" t="s">
        <v>12</v>
      </c>
      <c r="E15137" s="5" t="s">
        <v>3962</v>
      </c>
    </row>
    <row r="15138" spans="1:5" x14ac:dyDescent="0.25">
      <c r="A15138" s="5">
        <f>15130</f>
      </c>
      <c r="B15138" s="5" t="s">
        <v>14409</v>
      </c>
      <c r="C15138" s="5" t="s">
        <v>11</v>
      </c>
      <c r="D15138" s="5" t="s">
        <v>12</v>
      </c>
      <c r="E15138" s="5" t="s">
        <v>3962</v>
      </c>
    </row>
    <row r="15139" spans="1:5" x14ac:dyDescent="0.25">
      <c r="A15139" s="5">
        <f>15131</f>
      </c>
      <c r="B15139" s="5" t="s">
        <v>14410</v>
      </c>
      <c r="C15139" s="5" t="s">
        <v>11</v>
      </c>
      <c r="D15139" s="5" t="s">
        <v>12</v>
      </c>
      <c r="E15139" s="5" t="s">
        <v>3962</v>
      </c>
    </row>
    <row r="15140" spans="1:5" x14ac:dyDescent="0.25">
      <c r="A15140" s="5">
        <f>15132</f>
      </c>
      <c r="B15140" s="5" t="s">
        <v>14411</v>
      </c>
      <c r="C15140" s="5" t="s">
        <v>11</v>
      </c>
      <c r="D15140" s="5" t="s">
        <v>12</v>
      </c>
      <c r="E15140" s="5" t="s">
        <v>3962</v>
      </c>
    </row>
    <row r="15141" spans="1:5" x14ac:dyDescent="0.25">
      <c r="A15141" s="5">
        <f>15133</f>
      </c>
      <c r="B15141" s="5" t="s">
        <v>14412</v>
      </c>
      <c r="C15141" s="5" t="s">
        <v>11</v>
      </c>
      <c r="D15141" s="5" t="s">
        <v>12</v>
      </c>
      <c r="E15141" s="5" t="s">
        <v>3962</v>
      </c>
    </row>
    <row r="15142" spans="1:5" x14ac:dyDescent="0.25">
      <c r="A15142" s="5">
        <f>15134</f>
      </c>
      <c r="B15142" s="5" t="s">
        <v>14413</v>
      </c>
      <c r="C15142" s="5" t="s">
        <v>11</v>
      </c>
      <c r="D15142" s="5" t="s">
        <v>12</v>
      </c>
      <c r="E15142" s="5" t="s">
        <v>1051</v>
      </c>
    </row>
    <row r="15143" spans="1:5" x14ac:dyDescent="0.25">
      <c r="A15143" s="5">
        <f>15135</f>
      </c>
      <c r="B15143" s="5" t="s">
        <v>14414</v>
      </c>
      <c r="C15143" s="5" t="s">
        <v>11</v>
      </c>
      <c r="D15143" s="5" t="s">
        <v>12</v>
      </c>
      <c r="E15143" s="5" t="s">
        <v>2316</v>
      </c>
    </row>
    <row r="15144" spans="1:5" x14ac:dyDescent="0.25">
      <c r="A15144" s="5">
        <f>15136</f>
      </c>
      <c r="B15144" s="5" t="s">
        <v>14415</v>
      </c>
      <c r="C15144" s="5" t="s">
        <v>11</v>
      </c>
      <c r="D15144" s="5" t="s">
        <v>12</v>
      </c>
      <c r="E15144" s="5" t="s">
        <v>3875</v>
      </c>
    </row>
    <row r="15145" spans="1:5" x14ac:dyDescent="0.25">
      <c r="A15145" s="5">
        <f>15137</f>
      </c>
      <c r="B15145" s="5" t="s">
        <v>14416</v>
      </c>
      <c r="C15145" s="5" t="s">
        <v>11</v>
      </c>
      <c r="D15145" s="5" t="s">
        <v>12</v>
      </c>
      <c r="E15145" s="5" t="s">
        <v>2671</v>
      </c>
    </row>
    <row r="15146" spans="1:5" x14ac:dyDescent="0.25">
      <c r="A15146" s="5">
        <f>15138</f>
      </c>
      <c r="B15146" s="5" t="s">
        <v>14417</v>
      </c>
      <c r="C15146" s="5" t="s">
        <v>11</v>
      </c>
      <c r="D15146" s="5" t="s">
        <v>12</v>
      </c>
      <c r="E15146" s="5" t="s">
        <v>4048</v>
      </c>
    </row>
    <row r="15147" spans="1:5" x14ac:dyDescent="0.25">
      <c r="A15147" s="5">
        <f>15139</f>
      </c>
      <c r="B15147" s="5" t="s">
        <v>14418</v>
      </c>
      <c r="C15147" s="5" t="s">
        <v>11</v>
      </c>
      <c r="D15147" s="5" t="s">
        <v>12</v>
      </c>
      <c r="E15147" s="5" t="s">
        <v>10059</v>
      </c>
    </row>
    <row r="15148" spans="1:5" x14ac:dyDescent="0.25">
      <c r="A15148" s="5">
        <f>15140</f>
      </c>
      <c r="B15148" s="5" t="s">
        <v>14419</v>
      </c>
      <c r="C15148" s="5" t="s">
        <v>11</v>
      </c>
      <c r="D15148" s="5" t="s">
        <v>12</v>
      </c>
      <c r="E15148" s="5" t="s">
        <v>4105</v>
      </c>
    </row>
    <row r="15149" spans="1:5" x14ac:dyDescent="0.25">
      <c r="A15149" s="5">
        <f>15141</f>
      </c>
      <c r="B15149" s="5" t="s">
        <v>14420</v>
      </c>
      <c r="C15149" s="5" t="s">
        <v>11</v>
      </c>
      <c r="D15149" s="5" t="s">
        <v>12</v>
      </c>
      <c r="E15149" s="5" t="s">
        <v>4289</v>
      </c>
    </row>
    <row r="15150" spans="1:5" x14ac:dyDescent="0.25">
      <c r="A15150" s="5">
        <f>15142</f>
      </c>
      <c r="B15150" s="5" t="s">
        <v>14421</v>
      </c>
      <c r="C15150" s="5" t="s">
        <v>11</v>
      </c>
      <c r="D15150" s="5" t="s">
        <v>12</v>
      </c>
      <c r="E15150" s="5" t="s">
        <v>2412</v>
      </c>
    </row>
    <row r="15151" spans="1:5" x14ac:dyDescent="0.25">
      <c r="A15151" s="5">
        <f>15143</f>
      </c>
      <c r="B15151" s="5" t="s">
        <v>14422</v>
      </c>
      <c r="C15151" s="5" t="s">
        <v>11</v>
      </c>
      <c r="D15151" s="5" t="s">
        <v>12</v>
      </c>
      <c r="E15151" s="5" t="s">
        <v>2819</v>
      </c>
    </row>
    <row r="15152" spans="1:5" x14ac:dyDescent="0.25">
      <c r="A15152" s="5">
        <f>15144</f>
      </c>
      <c r="B15152" s="5" t="s">
        <v>14423</v>
      </c>
      <c r="C15152" s="5" t="s">
        <v>11</v>
      </c>
      <c r="D15152" s="5" t="s">
        <v>12</v>
      </c>
      <c r="E15152" s="5" t="s">
        <v>762</v>
      </c>
    </row>
    <row r="15153" spans="1:5" x14ac:dyDescent="0.25">
      <c r="A15153" s="5">
        <f>15145</f>
      </c>
      <c r="B15153" s="5" t="s">
        <v>14424</v>
      </c>
      <c r="C15153" s="5" t="s">
        <v>11</v>
      </c>
      <c r="D15153" s="5" t="s">
        <v>12</v>
      </c>
      <c r="E15153" s="5" t="s">
        <v>959</v>
      </c>
    </row>
    <row r="15154" spans="1:5" x14ac:dyDescent="0.25">
      <c r="A15154" s="5">
        <f>15146</f>
      </c>
      <c r="B15154" s="5" t="s">
        <v>14425</v>
      </c>
      <c r="C15154" s="5" t="s">
        <v>11</v>
      </c>
      <c r="D15154" s="5" t="s">
        <v>12</v>
      </c>
      <c r="E15154" s="5" t="s">
        <v>732</v>
      </c>
    </row>
    <row r="15155" spans="1:5" x14ac:dyDescent="0.25">
      <c r="A15155" s="5">
        <f>15147</f>
      </c>
      <c r="B15155" s="5" t="s">
        <v>14426</v>
      </c>
      <c r="C15155" s="5" t="s">
        <v>11</v>
      </c>
      <c r="D15155" s="5" t="s">
        <v>12</v>
      </c>
      <c r="E15155" s="5" t="s">
        <v>882</v>
      </c>
    </row>
    <row r="15156" spans="1:5" x14ac:dyDescent="0.25">
      <c r="A15156" s="5">
        <f>15148</f>
      </c>
      <c r="B15156" s="5" t="s">
        <v>14427</v>
      </c>
      <c r="C15156" s="5" t="s">
        <v>11</v>
      </c>
      <c r="D15156" s="5" t="s">
        <v>12</v>
      </c>
      <c r="E15156" s="5" t="s">
        <v>2873</v>
      </c>
    </row>
    <row r="15157" spans="1:5" x14ac:dyDescent="0.25">
      <c r="A15157" s="5">
        <f>15149</f>
      </c>
      <c r="B15157" s="5" t="s">
        <v>14428</v>
      </c>
      <c r="C15157" s="5" t="s">
        <v>11</v>
      </c>
      <c r="D15157" s="5" t="s">
        <v>12</v>
      </c>
      <c r="E15157" s="5" t="s">
        <v>2247</v>
      </c>
    </row>
    <row r="15158" spans="1:5" x14ac:dyDescent="0.25">
      <c r="A15158" s="5">
        <f>15150</f>
      </c>
      <c r="B15158" s="5" t="s">
        <v>14429</v>
      </c>
      <c r="C15158" s="5" t="s">
        <v>11</v>
      </c>
      <c r="D15158" s="5" t="s">
        <v>12</v>
      </c>
      <c r="E15158" s="5" t="s">
        <v>9521</v>
      </c>
    </row>
    <row r="15159" spans="1:5" x14ac:dyDescent="0.25">
      <c r="A15159" s="5">
        <f>15151</f>
      </c>
      <c r="B15159" s="5" t="s">
        <v>14430</v>
      </c>
      <c r="C15159" s="5" t="s">
        <v>11</v>
      </c>
      <c r="D15159" s="5" t="s">
        <v>12</v>
      </c>
      <c r="E15159" s="5" t="s">
        <v>3692</v>
      </c>
    </row>
    <row r="15160" spans="1:5" x14ac:dyDescent="0.25">
      <c r="A15160" s="5">
        <f>15152</f>
      </c>
      <c r="B15160" s="5" t="s">
        <v>14431</v>
      </c>
      <c r="C15160" s="5" t="s">
        <v>11</v>
      </c>
      <c r="D15160" s="5" t="s">
        <v>12</v>
      </c>
      <c r="E15160" s="5" t="s">
        <v>835</v>
      </c>
    </row>
    <row r="15161" spans="1:5" x14ac:dyDescent="0.25">
      <c r="A15161" s="5">
        <f>15153</f>
      </c>
      <c r="B15161" s="5" t="s">
        <v>14432</v>
      </c>
      <c r="C15161" s="5" t="s">
        <v>11</v>
      </c>
      <c r="D15161" s="5" t="s">
        <v>12</v>
      </c>
      <c r="E15161" s="5" t="s">
        <v>2386</v>
      </c>
    </row>
    <row r="15162" spans="1:5" x14ac:dyDescent="0.25">
      <c r="A15162" s="5">
        <f>15154</f>
      </c>
      <c r="B15162" s="5" t="s">
        <v>14433</v>
      </c>
      <c r="C15162" s="5" t="s">
        <v>11</v>
      </c>
      <c r="D15162" s="5" t="s">
        <v>12</v>
      </c>
      <c r="E15162" s="5" t="s">
        <v>784</v>
      </c>
    </row>
    <row r="15163" spans="1:5" x14ac:dyDescent="0.25">
      <c r="A15163" s="5">
        <f>15155</f>
      </c>
      <c r="B15163" s="5" t="s">
        <v>14434</v>
      </c>
      <c r="C15163" s="5" t="s">
        <v>11</v>
      </c>
      <c r="D15163" s="5" t="s">
        <v>12</v>
      </c>
      <c r="E15163" s="5" t="s">
        <v>4120</v>
      </c>
    </row>
    <row r="15164" spans="1:5" x14ac:dyDescent="0.25">
      <c r="A15164" s="5">
        <f>15156</f>
      </c>
      <c r="B15164" s="5" t="s">
        <v>14435</v>
      </c>
      <c r="C15164" s="5" t="s">
        <v>11</v>
      </c>
      <c r="D15164" s="5" t="s">
        <v>12</v>
      </c>
      <c r="E15164" s="5" t="s">
        <v>3754</v>
      </c>
    </row>
    <row r="15165" spans="1:5" x14ac:dyDescent="0.25">
      <c r="A15165" s="5">
        <f>15157</f>
      </c>
      <c r="B15165" s="5" t="s">
        <v>14436</v>
      </c>
      <c r="C15165" s="5" t="s">
        <v>11</v>
      </c>
      <c r="D15165" s="5" t="s">
        <v>12</v>
      </c>
      <c r="E15165" s="5" t="s">
        <v>930</v>
      </c>
    </row>
    <row r="15166" spans="1:5" x14ac:dyDescent="0.25">
      <c r="A15166" s="5">
        <f>15158</f>
      </c>
      <c r="B15166" s="5" t="s">
        <v>14437</v>
      </c>
      <c r="C15166" s="5" t="s">
        <v>11</v>
      </c>
      <c r="D15166" s="5" t="s">
        <v>12</v>
      </c>
      <c r="E15166" s="5" t="s">
        <v>3754</v>
      </c>
    </row>
    <row r="15167" spans="1:5" x14ac:dyDescent="0.25">
      <c r="A15167" s="5">
        <f>15159</f>
      </c>
      <c r="B15167" s="5" t="s">
        <v>14438</v>
      </c>
      <c r="C15167" s="5" t="s">
        <v>11</v>
      </c>
      <c r="D15167" s="5" t="s">
        <v>12</v>
      </c>
      <c r="E15167" s="5" t="s">
        <v>2590</v>
      </c>
    </row>
    <row r="15168" spans="1:5" x14ac:dyDescent="0.25">
      <c r="A15168" s="5">
        <f>15160</f>
      </c>
      <c r="B15168" s="5" t="s">
        <v>14439</v>
      </c>
      <c r="C15168" s="5" t="s">
        <v>11</v>
      </c>
      <c r="D15168" s="5" t="s">
        <v>12</v>
      </c>
      <c r="E15168" s="5" t="s">
        <v>2386</v>
      </c>
    </row>
    <row r="15169" spans="1:5" x14ac:dyDescent="0.25">
      <c r="A15169" s="5">
        <f>15161</f>
      </c>
      <c r="B15169" s="5" t="s">
        <v>14440</v>
      </c>
      <c r="C15169" s="5" t="s">
        <v>11</v>
      </c>
      <c r="D15169" s="5" t="s">
        <v>12</v>
      </c>
      <c r="E15169" s="5" t="s">
        <v>3569</v>
      </c>
    </row>
    <row r="15170" spans="1:5" x14ac:dyDescent="0.25">
      <c r="A15170" s="5">
        <f>15162</f>
      </c>
      <c r="B15170" s="5" t="s">
        <v>14441</v>
      </c>
      <c r="C15170" s="5" t="s">
        <v>11</v>
      </c>
      <c r="D15170" s="5" t="s">
        <v>12</v>
      </c>
      <c r="E15170" s="5" t="s">
        <v>3569</v>
      </c>
    </row>
    <row r="15171" spans="1:5" x14ac:dyDescent="0.25">
      <c r="A15171" s="5">
        <f>15163</f>
      </c>
      <c r="B15171" s="5" t="s">
        <v>14442</v>
      </c>
      <c r="C15171" s="5" t="s">
        <v>11</v>
      </c>
      <c r="D15171" s="5" t="s">
        <v>12</v>
      </c>
      <c r="E15171" s="5" t="s">
        <v>826</v>
      </c>
    </row>
    <row r="15172" spans="1:5" x14ac:dyDescent="0.25">
      <c r="A15172" s="5">
        <f>15164</f>
      </c>
      <c r="B15172" s="5" t="s">
        <v>14443</v>
      </c>
      <c r="C15172" s="5" t="s">
        <v>11</v>
      </c>
      <c r="D15172" s="5" t="s">
        <v>12</v>
      </c>
      <c r="E15172" s="5" t="s">
        <v>772</v>
      </c>
    </row>
    <row r="15173" spans="1:5" x14ac:dyDescent="0.25">
      <c r="A15173" s="5">
        <f>15165</f>
      </c>
      <c r="B15173" s="5" t="s">
        <v>14444</v>
      </c>
      <c r="C15173" s="5" t="s">
        <v>11</v>
      </c>
      <c r="D15173" s="5" t="s">
        <v>12</v>
      </c>
      <c r="E15173" s="5" t="s">
        <v>2318</v>
      </c>
    </row>
    <row r="15174" spans="1:5" x14ac:dyDescent="0.25">
      <c r="A15174" s="5">
        <f>15166</f>
      </c>
      <c r="B15174" s="5" t="s">
        <v>14445</v>
      </c>
      <c r="C15174" s="5" t="s">
        <v>11</v>
      </c>
      <c r="D15174" s="5" t="s">
        <v>12</v>
      </c>
      <c r="E15174" s="5" t="s">
        <v>2318</v>
      </c>
    </row>
    <row r="15175" spans="1:5" x14ac:dyDescent="0.25">
      <c r="A15175" s="5">
        <f>15167</f>
      </c>
      <c r="B15175" s="5" t="s">
        <v>14446</v>
      </c>
      <c r="C15175" s="5" t="s">
        <v>11</v>
      </c>
      <c r="D15175" s="5" t="s">
        <v>12</v>
      </c>
      <c r="E15175" s="5" t="s">
        <v>2614</v>
      </c>
    </row>
    <row r="15176" spans="1:5" x14ac:dyDescent="0.25">
      <c r="A15176" s="5">
        <f>15168</f>
      </c>
      <c r="B15176" s="5" t="s">
        <v>14447</v>
      </c>
      <c r="C15176" s="5" t="s">
        <v>11</v>
      </c>
      <c r="D15176" s="5" t="s">
        <v>12</v>
      </c>
      <c r="E15176" s="5" t="s">
        <v>2582</v>
      </c>
    </row>
    <row r="15177" spans="1:5" x14ac:dyDescent="0.25">
      <c r="A15177" s="5">
        <f>15169</f>
      </c>
      <c r="B15177" s="5" t="s">
        <v>14448</v>
      </c>
      <c r="C15177" s="5" t="s">
        <v>11</v>
      </c>
      <c r="D15177" s="5" t="s">
        <v>12</v>
      </c>
      <c r="E15177" s="5" t="s">
        <v>2829</v>
      </c>
    </row>
    <row r="15178" spans="1:5" x14ac:dyDescent="0.25">
      <c r="A15178" s="5">
        <f>15170</f>
      </c>
      <c r="B15178" s="5" t="s">
        <v>14449</v>
      </c>
      <c r="C15178" s="5" t="s">
        <v>11</v>
      </c>
      <c r="D15178" s="5" t="s">
        <v>12</v>
      </c>
      <c r="E15178" s="5" t="s">
        <v>2829</v>
      </c>
    </row>
    <row r="15179" spans="1:5" x14ac:dyDescent="0.25">
      <c r="A15179" s="5">
        <f>15171</f>
      </c>
      <c r="B15179" s="5" t="s">
        <v>14450</v>
      </c>
      <c r="C15179" s="5" t="s">
        <v>11</v>
      </c>
      <c r="D15179" s="5" t="s">
        <v>12</v>
      </c>
      <c r="E15179" s="5" t="s">
        <v>849</v>
      </c>
    </row>
    <row r="15180" spans="1:5" x14ac:dyDescent="0.25">
      <c r="A15180" s="5">
        <f>15172</f>
      </c>
      <c r="B15180" s="5" t="s">
        <v>14451</v>
      </c>
      <c r="C15180" s="5" t="s">
        <v>11</v>
      </c>
      <c r="D15180" s="5" t="s">
        <v>12</v>
      </c>
      <c r="E15180" s="5" t="s">
        <v>849</v>
      </c>
    </row>
    <row r="15181" spans="1:5" x14ac:dyDescent="0.25">
      <c r="A15181" s="5">
        <f>15173</f>
      </c>
      <c r="B15181" s="5" t="s">
        <v>14452</v>
      </c>
      <c r="C15181" s="5" t="s">
        <v>11</v>
      </c>
      <c r="D15181" s="5" t="s">
        <v>12</v>
      </c>
      <c r="E15181" s="5" t="s">
        <v>10618</v>
      </c>
    </row>
    <row r="15182" spans="1:5" x14ac:dyDescent="0.25">
      <c r="A15182" s="5">
        <f>15174</f>
      </c>
      <c r="B15182" s="5" t="s">
        <v>14453</v>
      </c>
      <c r="C15182" s="5" t="s">
        <v>11</v>
      </c>
      <c r="D15182" s="5" t="s">
        <v>12</v>
      </c>
      <c r="E15182" s="5" t="s">
        <v>2247</v>
      </c>
    </row>
    <row r="15183" spans="1:5" x14ac:dyDescent="0.25">
      <c r="A15183" s="5">
        <f>15175</f>
      </c>
      <c r="B15183" s="5" t="s">
        <v>14454</v>
      </c>
      <c r="C15183" s="5" t="s">
        <v>11</v>
      </c>
      <c r="D15183" s="5" t="s">
        <v>12</v>
      </c>
      <c r="E15183" s="5" t="s">
        <v>9553</v>
      </c>
    </row>
    <row r="15184" spans="1:5" x14ac:dyDescent="0.25">
      <c r="A15184" s="5">
        <f>15176</f>
      </c>
      <c r="B15184" s="5" t="s">
        <v>14455</v>
      </c>
      <c r="C15184" s="5" t="s">
        <v>11</v>
      </c>
      <c r="D15184" s="5" t="s">
        <v>12</v>
      </c>
      <c r="E15184" s="5" t="s">
        <v>9553</v>
      </c>
    </row>
    <row r="15185" spans="1:5" x14ac:dyDescent="0.25">
      <c r="A15185" s="5">
        <f>15177</f>
      </c>
      <c r="B15185" s="5" t="s">
        <v>14456</v>
      </c>
      <c r="C15185" s="5" t="s">
        <v>11</v>
      </c>
      <c r="D15185" s="5" t="s">
        <v>12</v>
      </c>
      <c r="E15185" s="5" t="s">
        <v>2396</v>
      </c>
    </row>
    <row r="15186" spans="1:5" x14ac:dyDescent="0.25">
      <c r="A15186" s="5">
        <f>15178</f>
      </c>
      <c r="B15186" s="5" t="s">
        <v>14457</v>
      </c>
      <c r="C15186" s="5" t="s">
        <v>11</v>
      </c>
      <c r="D15186" s="5" t="s">
        <v>12</v>
      </c>
      <c r="E15186" s="5" t="s">
        <v>3549</v>
      </c>
    </row>
    <row r="15187" spans="1:5" x14ac:dyDescent="0.25">
      <c r="A15187" s="5">
        <f>15179</f>
      </c>
      <c r="B15187" s="5" t="s">
        <v>14458</v>
      </c>
      <c r="C15187" s="5" t="s">
        <v>11</v>
      </c>
      <c r="D15187" s="5" t="s">
        <v>12</v>
      </c>
      <c r="E15187" s="5" t="s">
        <v>3767</v>
      </c>
    </row>
    <row r="15188" spans="1:5" x14ac:dyDescent="0.25">
      <c r="A15188" s="5">
        <f>15180</f>
      </c>
      <c r="B15188" s="5" t="s">
        <v>14459</v>
      </c>
      <c r="C15188" s="5" t="s">
        <v>11</v>
      </c>
      <c r="D15188" s="5" t="s">
        <v>12</v>
      </c>
      <c r="E15188" s="5" t="s">
        <v>3774</v>
      </c>
    </row>
    <row r="15189" spans="1:5" x14ac:dyDescent="0.25">
      <c r="A15189" s="5">
        <f>15181</f>
      </c>
      <c r="B15189" s="5" t="s">
        <v>14460</v>
      </c>
      <c r="C15189" s="5" t="s">
        <v>11</v>
      </c>
      <c r="D15189" s="5" t="s">
        <v>12</v>
      </c>
      <c r="E15189" s="5" t="s">
        <v>3713</v>
      </c>
    </row>
    <row r="15190" spans="1:5" x14ac:dyDescent="0.25">
      <c r="A15190" s="5">
        <f>15182</f>
      </c>
      <c r="B15190" s="5" t="s">
        <v>14461</v>
      </c>
      <c r="C15190" s="5" t="s">
        <v>11</v>
      </c>
      <c r="D15190" s="5" t="s">
        <v>12</v>
      </c>
      <c r="E15190" s="5" t="s">
        <v>972</v>
      </c>
    </row>
    <row r="15191" spans="1:5" x14ac:dyDescent="0.25">
      <c r="A15191" s="5">
        <f>15183</f>
      </c>
      <c r="B15191" s="5" t="s">
        <v>14462</v>
      </c>
      <c r="C15191" s="5" t="s">
        <v>11</v>
      </c>
      <c r="D15191" s="5" t="s">
        <v>12</v>
      </c>
      <c r="E15191" s="5" t="s">
        <v>1028</v>
      </c>
    </row>
    <row r="15192" spans="1:5" x14ac:dyDescent="0.25">
      <c r="A15192" s="5">
        <f>15184</f>
      </c>
      <c r="B15192" s="5" t="s">
        <v>14463</v>
      </c>
      <c r="C15192" s="5" t="s">
        <v>11</v>
      </c>
      <c r="D15192" s="5" t="s">
        <v>12</v>
      </c>
      <c r="E15192" s="5" t="s">
        <v>2582</v>
      </c>
    </row>
    <row r="15193" spans="1:5" x14ac:dyDescent="0.25">
      <c r="A15193" s="5">
        <f>15185</f>
      </c>
      <c r="B15193" s="5" t="s">
        <v>14464</v>
      </c>
      <c r="C15193" s="5" t="s">
        <v>11</v>
      </c>
      <c r="D15193" s="5" t="s">
        <v>12</v>
      </c>
      <c r="E15193" s="5" t="s">
        <v>2329</v>
      </c>
    </row>
    <row r="15194" spans="1:5" x14ac:dyDescent="0.25">
      <c r="A15194" s="5">
        <f>15186</f>
      </c>
      <c r="B15194" s="5" t="s">
        <v>14465</v>
      </c>
      <c r="C15194" s="5" t="s">
        <v>11</v>
      </c>
      <c r="D15194" s="5" t="s">
        <v>12</v>
      </c>
      <c r="E15194" s="5" t="s">
        <v>2329</v>
      </c>
    </row>
    <row r="15195" spans="1:5" x14ac:dyDescent="0.25">
      <c r="A15195" s="5">
        <f>15187</f>
      </c>
      <c r="B15195" s="5" t="s">
        <v>14466</v>
      </c>
      <c r="C15195" s="5" t="s">
        <v>11</v>
      </c>
      <c r="D15195" s="5" t="s">
        <v>12</v>
      </c>
      <c r="E15195" s="5" t="s">
        <v>11475</v>
      </c>
    </row>
    <row r="15196" spans="1:5" x14ac:dyDescent="0.25">
      <c r="A15196" s="5">
        <f>15188</f>
      </c>
      <c r="B15196" s="5" t="s">
        <v>14467</v>
      </c>
      <c r="C15196" s="5" t="s">
        <v>11</v>
      </c>
      <c r="D15196" s="5" t="s">
        <v>12</v>
      </c>
      <c r="E15196" s="5" t="s">
        <v>11475</v>
      </c>
    </row>
    <row r="15197" spans="1:5" x14ac:dyDescent="0.25">
      <c r="A15197" s="5">
        <f>15189</f>
      </c>
      <c r="B15197" s="5" t="s">
        <v>14468</v>
      </c>
      <c r="C15197" s="5" t="s">
        <v>11</v>
      </c>
      <c r="D15197" s="5" t="s">
        <v>12</v>
      </c>
      <c r="E15197" s="5" t="s">
        <v>2409</v>
      </c>
    </row>
    <row r="15198" spans="1:5" x14ac:dyDescent="0.25">
      <c r="A15198" s="5">
        <f>15190</f>
      </c>
      <c r="B15198" s="5" t="s">
        <v>14469</v>
      </c>
      <c r="C15198" s="5" t="s">
        <v>11</v>
      </c>
      <c r="D15198" s="5" t="s">
        <v>12</v>
      </c>
      <c r="E15198" s="5" t="s">
        <v>2409</v>
      </c>
    </row>
    <row r="15199" spans="1:5" x14ac:dyDescent="0.25">
      <c r="A15199" s="5">
        <f>15191</f>
      </c>
      <c r="B15199" s="5" t="s">
        <v>14470</v>
      </c>
      <c r="C15199" s="5" t="s">
        <v>11</v>
      </c>
      <c r="D15199" s="5" t="s">
        <v>12</v>
      </c>
      <c r="E15199" s="5" t="s">
        <v>2265</v>
      </c>
    </row>
    <row r="15200" spans="1:5" x14ac:dyDescent="0.25">
      <c r="A15200" s="5">
        <f>15192</f>
      </c>
      <c r="B15200" s="5" t="s">
        <v>14471</v>
      </c>
      <c r="C15200" s="5" t="s">
        <v>11</v>
      </c>
      <c r="D15200" s="5" t="s">
        <v>12</v>
      </c>
      <c r="E15200" s="5" t="s">
        <v>1040</v>
      </c>
    </row>
    <row r="15201" spans="1:5" x14ac:dyDescent="0.25">
      <c r="A15201" s="5">
        <f>15193</f>
      </c>
      <c r="B15201" s="5" t="s">
        <v>14472</v>
      </c>
      <c r="C15201" s="5" t="s">
        <v>11</v>
      </c>
      <c r="D15201" s="5" t="s">
        <v>12</v>
      </c>
      <c r="E15201" s="5" t="s">
        <v>1040</v>
      </c>
    </row>
    <row r="15202" spans="1:5" x14ac:dyDescent="0.25">
      <c r="A15202" s="5">
        <f>15194</f>
      </c>
      <c r="B15202" s="5" t="s">
        <v>14473</v>
      </c>
      <c r="C15202" s="5" t="s">
        <v>11</v>
      </c>
      <c r="D15202" s="5" t="s">
        <v>12</v>
      </c>
      <c r="E15202" s="5" t="s">
        <v>3962</v>
      </c>
    </row>
    <row r="15203" spans="1:5" x14ac:dyDescent="0.25">
      <c r="A15203" s="5">
        <f>15195</f>
      </c>
      <c r="B15203" s="5" t="s">
        <v>14474</v>
      </c>
      <c r="C15203" s="5" t="s">
        <v>11</v>
      </c>
      <c r="D15203" s="5" t="s">
        <v>12</v>
      </c>
      <c r="E15203" s="5" t="s">
        <v>3962</v>
      </c>
    </row>
    <row r="15204" spans="1:5" x14ac:dyDescent="0.25">
      <c r="A15204" s="5">
        <f>15196</f>
      </c>
      <c r="B15204" s="5" t="s">
        <v>14475</v>
      </c>
      <c r="C15204" s="5" t="s">
        <v>11</v>
      </c>
      <c r="D15204" s="5" t="s">
        <v>12</v>
      </c>
      <c r="E15204" s="5" t="s">
        <v>2255</v>
      </c>
    </row>
    <row r="15205" spans="1:5" x14ac:dyDescent="0.25">
      <c r="A15205" s="5">
        <f>15197</f>
      </c>
      <c r="B15205" s="5" t="s">
        <v>14476</v>
      </c>
      <c r="C15205" s="5" t="s">
        <v>11</v>
      </c>
      <c r="D15205" s="5" t="s">
        <v>12</v>
      </c>
      <c r="E15205" s="5" t="s">
        <v>3555</v>
      </c>
    </row>
    <row r="15206" spans="1:5" x14ac:dyDescent="0.25">
      <c r="A15206" s="5">
        <f>15198</f>
      </c>
      <c r="B15206" s="5" t="s">
        <v>14477</v>
      </c>
      <c r="C15206" s="5" t="s">
        <v>11</v>
      </c>
      <c r="D15206" s="5" t="s">
        <v>12</v>
      </c>
      <c r="E15206" s="5" t="s">
        <v>2840</v>
      </c>
    </row>
    <row r="15207" spans="1:5" x14ac:dyDescent="0.25">
      <c r="A15207" s="5">
        <f>15199</f>
      </c>
      <c r="B15207" s="5" t="s">
        <v>14478</v>
      </c>
      <c r="C15207" s="5" t="s">
        <v>11</v>
      </c>
      <c r="D15207" s="5" t="s">
        <v>12</v>
      </c>
      <c r="E15207" s="5" t="s">
        <v>2381</v>
      </c>
    </row>
    <row r="15208" spans="1:5" x14ac:dyDescent="0.25">
      <c r="A15208" s="5">
        <f>15200</f>
      </c>
      <c r="B15208" s="5" t="s">
        <v>14479</v>
      </c>
      <c r="C15208" s="5" t="s">
        <v>11</v>
      </c>
      <c r="D15208" s="5" t="s">
        <v>12</v>
      </c>
      <c r="E15208" s="5" t="s">
        <v>762</v>
      </c>
    </row>
    <row r="15209" spans="1:5" x14ac:dyDescent="0.25">
      <c r="A15209" s="5">
        <f>15201</f>
      </c>
      <c r="B15209" s="5" t="s">
        <v>14480</v>
      </c>
      <c r="C15209" s="5" t="s">
        <v>11</v>
      </c>
      <c r="D15209" s="5" t="s">
        <v>12</v>
      </c>
      <c r="E15209" s="5" t="s">
        <v>781</v>
      </c>
    </row>
    <row r="15210" spans="1:5" x14ac:dyDescent="0.25">
      <c r="A15210" s="5">
        <f>15202</f>
      </c>
      <c r="B15210" s="5" t="s">
        <v>14481</v>
      </c>
      <c r="C15210" s="5" t="s">
        <v>11</v>
      </c>
      <c r="D15210" s="5" t="s">
        <v>12</v>
      </c>
      <c r="E15210" s="5" t="s">
        <v>781</v>
      </c>
    </row>
    <row r="15211" spans="1:5" x14ac:dyDescent="0.25">
      <c r="A15211" s="5">
        <f>15203</f>
      </c>
      <c r="B15211" s="5" t="s">
        <v>14482</v>
      </c>
      <c r="C15211" s="5" t="s">
        <v>11</v>
      </c>
      <c r="D15211" s="5" t="s">
        <v>12</v>
      </c>
      <c r="E15211" s="5" t="s">
        <v>885</v>
      </c>
    </row>
    <row r="15212" spans="1:5" x14ac:dyDescent="0.25">
      <c r="A15212" s="5">
        <f>15204</f>
      </c>
      <c r="B15212" s="5" t="s">
        <v>14483</v>
      </c>
      <c r="C15212" s="5" t="s">
        <v>11</v>
      </c>
      <c r="D15212" s="5" t="s">
        <v>12</v>
      </c>
      <c r="E15212" s="5" t="s">
        <v>4066</v>
      </c>
    </row>
    <row r="15213" spans="1:5" x14ac:dyDescent="0.25">
      <c r="A15213" s="5">
        <f>15205</f>
      </c>
      <c r="B15213" s="5" t="s">
        <v>14484</v>
      </c>
      <c r="C15213" s="5" t="s">
        <v>11</v>
      </c>
      <c r="D15213" s="5" t="s">
        <v>12</v>
      </c>
      <c r="E15213" s="5" t="s">
        <v>3765</v>
      </c>
    </row>
    <row r="15214" spans="1:5" x14ac:dyDescent="0.25">
      <c r="A15214" s="5">
        <f>15206</f>
      </c>
      <c r="B15214" s="5" t="s">
        <v>14485</v>
      </c>
      <c r="C15214" s="5" t="s">
        <v>11</v>
      </c>
      <c r="D15214" s="5" t="s">
        <v>12</v>
      </c>
      <c r="E15214" s="5" t="s">
        <v>996</v>
      </c>
    </row>
    <row r="15215" spans="1:5" x14ac:dyDescent="0.25">
      <c r="A15215" s="5">
        <f>15207</f>
      </c>
      <c r="B15215" s="5" t="s">
        <v>14486</v>
      </c>
      <c r="C15215" s="5" t="s">
        <v>11</v>
      </c>
      <c r="D15215" s="5" t="s">
        <v>12</v>
      </c>
      <c r="E15215" s="5" t="s">
        <v>3378</v>
      </c>
    </row>
    <row r="15216" spans="1:5" x14ac:dyDescent="0.25">
      <c r="A15216" s="5">
        <f>15208</f>
      </c>
      <c r="B15216" s="5" t="s">
        <v>14487</v>
      </c>
      <c r="C15216" s="5" t="s">
        <v>11</v>
      </c>
      <c r="D15216" s="5" t="s">
        <v>12</v>
      </c>
      <c r="E15216" s="5" t="s">
        <v>11120</v>
      </c>
    </row>
    <row r="15217" spans="1:5" x14ac:dyDescent="0.25">
      <c r="A15217" s="5">
        <f>15209</f>
      </c>
      <c r="B15217" s="5" t="s">
        <v>14488</v>
      </c>
      <c r="C15217" s="5" t="s">
        <v>11</v>
      </c>
      <c r="D15217" s="5" t="s">
        <v>12</v>
      </c>
      <c r="E15217" s="5" t="s">
        <v>3610</v>
      </c>
    </row>
    <row r="15218" spans="1:5" x14ac:dyDescent="0.25">
      <c r="A15218" s="5">
        <f>15210</f>
      </c>
      <c r="B15218" s="5" t="s">
        <v>14489</v>
      </c>
      <c r="C15218" s="5" t="s">
        <v>11</v>
      </c>
      <c r="D15218" s="5" t="s">
        <v>12</v>
      </c>
      <c r="E15218" s="5" t="s">
        <v>3610</v>
      </c>
    </row>
    <row r="15219" spans="1:5" x14ac:dyDescent="0.25">
      <c r="A15219" s="5">
        <f>15211</f>
      </c>
      <c r="B15219" s="5" t="s">
        <v>14490</v>
      </c>
      <c r="C15219" s="5" t="s">
        <v>11</v>
      </c>
      <c r="D15219" s="5" t="s">
        <v>12</v>
      </c>
      <c r="E15219" s="5" t="s">
        <v>2309</v>
      </c>
    </row>
    <row r="15220" spans="1:5" x14ac:dyDescent="0.25">
      <c r="A15220" s="5">
        <f>15212</f>
      </c>
      <c r="B15220" s="5" t="s">
        <v>14491</v>
      </c>
      <c r="C15220" s="5" t="s">
        <v>11</v>
      </c>
      <c r="D15220" s="5" t="s">
        <v>12</v>
      </c>
      <c r="E15220" s="5" t="s">
        <v>3438</v>
      </c>
    </row>
    <row r="15221" spans="1:5" x14ac:dyDescent="0.25">
      <c r="A15221" s="5">
        <f>15213</f>
      </c>
      <c r="B15221" s="5" t="s">
        <v>14492</v>
      </c>
      <c r="C15221" s="5" t="s">
        <v>11</v>
      </c>
      <c r="D15221" s="5" t="s">
        <v>12</v>
      </c>
      <c r="E15221" s="5" t="s">
        <v>3438</v>
      </c>
    </row>
    <row r="15222" spans="1:5" x14ac:dyDescent="0.25">
      <c r="A15222" s="5">
        <f>15214</f>
      </c>
      <c r="B15222" s="5" t="s">
        <v>14493</v>
      </c>
      <c r="C15222" s="5" t="s">
        <v>11</v>
      </c>
      <c r="D15222" s="5" t="s">
        <v>12</v>
      </c>
      <c r="E15222" s="5" t="s">
        <v>3549</v>
      </c>
    </row>
    <row r="15223" spans="1:5" x14ac:dyDescent="0.25">
      <c r="A15223" s="5">
        <f>15215</f>
      </c>
      <c r="B15223" s="5" t="s">
        <v>14494</v>
      </c>
      <c r="C15223" s="5" t="s">
        <v>11</v>
      </c>
      <c r="D15223" s="5" t="s">
        <v>12</v>
      </c>
      <c r="E15223" s="5" t="s">
        <v>3524</v>
      </c>
    </row>
    <row r="15224" spans="1:5" x14ac:dyDescent="0.25">
      <c r="A15224" s="5">
        <f>15216</f>
      </c>
      <c r="B15224" s="5" t="s">
        <v>14495</v>
      </c>
      <c r="C15224" s="5" t="s">
        <v>11</v>
      </c>
      <c r="D15224" s="5" t="s">
        <v>12</v>
      </c>
      <c r="E15224" s="5" t="s">
        <v>9518</v>
      </c>
    </row>
    <row r="15225" spans="1:5" x14ac:dyDescent="0.25">
      <c r="A15225" s="5">
        <f>15217</f>
      </c>
      <c r="B15225" s="5" t="s">
        <v>14496</v>
      </c>
      <c r="C15225" s="5" t="s">
        <v>11</v>
      </c>
      <c r="D15225" s="5" t="s">
        <v>12</v>
      </c>
      <c r="E15225" s="5" t="s">
        <v>843</v>
      </c>
    </row>
    <row r="15226" spans="1:5" x14ac:dyDescent="0.25">
      <c r="A15226" s="5">
        <f>15218</f>
      </c>
      <c r="B15226" s="5" t="s">
        <v>14497</v>
      </c>
      <c r="C15226" s="5" t="s">
        <v>11</v>
      </c>
      <c r="D15226" s="5" t="s">
        <v>12</v>
      </c>
      <c r="E15226" s="5" t="s">
        <v>3433</v>
      </c>
    </row>
    <row r="15227" spans="1:5" x14ac:dyDescent="0.25">
      <c r="A15227" s="5">
        <f>15219</f>
      </c>
      <c r="B15227" s="5" t="s">
        <v>14498</v>
      </c>
      <c r="C15227" s="5" t="s">
        <v>11</v>
      </c>
      <c r="D15227" s="5" t="s">
        <v>12</v>
      </c>
      <c r="E15227" s="5" t="s">
        <v>1028</v>
      </c>
    </row>
    <row r="15228" spans="1:5" x14ac:dyDescent="0.25">
      <c r="A15228" s="5">
        <f>15220</f>
      </c>
      <c r="B15228" s="5" t="s">
        <v>14499</v>
      </c>
      <c r="C15228" s="5" t="s">
        <v>11</v>
      </c>
      <c r="D15228" s="5" t="s">
        <v>12</v>
      </c>
      <c r="E15228" s="5" t="s">
        <v>3932</v>
      </c>
    </row>
    <row r="15229" spans="1:5" x14ac:dyDescent="0.25">
      <c r="A15229" s="5">
        <f>15221</f>
      </c>
      <c r="B15229" s="5" t="s">
        <v>14500</v>
      </c>
      <c r="C15229" s="5" t="s">
        <v>11</v>
      </c>
      <c r="D15229" s="5" t="s">
        <v>12</v>
      </c>
      <c r="E15229" s="5" t="s">
        <v>720</v>
      </c>
    </row>
    <row r="15230" spans="1:5" x14ac:dyDescent="0.25">
      <c r="A15230" s="5">
        <f>15222</f>
      </c>
      <c r="B15230" s="5" t="s">
        <v>14501</v>
      </c>
      <c r="C15230" s="5" t="s">
        <v>11</v>
      </c>
      <c r="D15230" s="5" t="s">
        <v>12</v>
      </c>
      <c r="E15230" s="5" t="s">
        <v>2754</v>
      </c>
    </row>
    <row r="15231" spans="1:5" x14ac:dyDescent="0.25">
      <c r="A15231" s="5">
        <f>15223</f>
      </c>
      <c r="B15231" s="5" t="s">
        <v>14502</v>
      </c>
      <c r="C15231" s="5" t="s">
        <v>11</v>
      </c>
      <c r="D15231" s="5" t="s">
        <v>12</v>
      </c>
      <c r="E15231" s="5" t="s">
        <v>2325</v>
      </c>
    </row>
    <row r="15232" spans="1:5" x14ac:dyDescent="0.25">
      <c r="A15232" s="5">
        <f>15224</f>
      </c>
      <c r="B15232" s="5" t="s">
        <v>14503</v>
      </c>
      <c r="C15232" s="5" t="s">
        <v>11</v>
      </c>
      <c r="D15232" s="5" t="s">
        <v>12</v>
      </c>
      <c r="E15232" s="5" t="s">
        <v>2325</v>
      </c>
    </row>
    <row r="15233" spans="1:5" x14ac:dyDescent="0.25">
      <c r="A15233" s="5">
        <f>15225</f>
      </c>
      <c r="B15233" s="5" t="s">
        <v>14504</v>
      </c>
      <c r="C15233" s="5" t="s">
        <v>11</v>
      </c>
      <c r="D15233" s="5" t="s">
        <v>12</v>
      </c>
      <c r="E15233" s="5" t="s">
        <v>2296</v>
      </c>
    </row>
    <row r="15234" spans="1:5" x14ac:dyDescent="0.25">
      <c r="A15234" s="5">
        <f>15226</f>
      </c>
      <c r="B15234" s="5" t="s">
        <v>14505</v>
      </c>
      <c r="C15234" s="5" t="s">
        <v>11</v>
      </c>
      <c r="D15234" s="5" t="s">
        <v>12</v>
      </c>
      <c r="E15234" s="5" t="s">
        <v>2296</v>
      </c>
    </row>
    <row r="15235" spans="1:5" x14ac:dyDescent="0.25">
      <c r="A15235" s="5">
        <f>15227</f>
      </c>
      <c r="B15235" s="5" t="s">
        <v>14506</v>
      </c>
      <c r="C15235" s="5" t="s">
        <v>11</v>
      </c>
      <c r="D15235" s="5" t="s">
        <v>12</v>
      </c>
      <c r="E15235" s="5" t="s">
        <v>819</v>
      </c>
    </row>
    <row r="15236" spans="1:5" x14ac:dyDescent="0.25">
      <c r="A15236" s="5">
        <f>15228</f>
      </c>
      <c r="B15236" s="5" t="s">
        <v>14507</v>
      </c>
      <c r="C15236" s="5" t="s">
        <v>11</v>
      </c>
      <c r="D15236" s="5" t="s">
        <v>12</v>
      </c>
      <c r="E15236" s="5" t="s">
        <v>819</v>
      </c>
    </row>
    <row r="15237" spans="1:5" x14ac:dyDescent="0.25">
      <c r="A15237" s="5">
        <f>15229</f>
      </c>
      <c r="B15237" s="5" t="s">
        <v>14508</v>
      </c>
      <c r="C15237" s="5" t="s">
        <v>11</v>
      </c>
      <c r="D15237" s="5" t="s">
        <v>12</v>
      </c>
      <c r="E15237" s="5" t="s">
        <v>871</v>
      </c>
    </row>
    <row r="15238" spans="1:5" x14ac:dyDescent="0.25">
      <c r="A15238" s="5">
        <f>15230</f>
      </c>
      <c r="B15238" s="5" t="s">
        <v>14509</v>
      </c>
      <c r="C15238" s="5" t="s">
        <v>11</v>
      </c>
      <c r="D15238" s="5" t="s">
        <v>12</v>
      </c>
      <c r="E15238" s="5" t="s">
        <v>3606</v>
      </c>
    </row>
    <row r="15239" spans="1:5" x14ac:dyDescent="0.25">
      <c r="A15239" s="5">
        <f>15231</f>
      </c>
      <c r="B15239" s="5" t="s">
        <v>14510</v>
      </c>
      <c r="C15239" s="5" t="s">
        <v>11</v>
      </c>
      <c r="D15239" s="5" t="s">
        <v>12</v>
      </c>
      <c r="E15239" s="5" t="s">
        <v>3962</v>
      </c>
    </row>
    <row r="15240" spans="1:5" x14ac:dyDescent="0.25">
      <c r="A15240" s="5">
        <f>15232</f>
      </c>
      <c r="B15240" s="5" t="s">
        <v>14511</v>
      </c>
      <c r="C15240" s="5" t="s">
        <v>11</v>
      </c>
      <c r="D15240" s="5" t="s">
        <v>12</v>
      </c>
      <c r="E15240" s="5" t="s">
        <v>3962</v>
      </c>
    </row>
    <row r="15241" spans="1:5" x14ac:dyDescent="0.25">
      <c r="A15241" s="5">
        <f>15233</f>
      </c>
      <c r="B15241" s="5" t="s">
        <v>14512</v>
      </c>
      <c r="C15241" s="5" t="s">
        <v>11</v>
      </c>
      <c r="D15241" s="5" t="s">
        <v>12</v>
      </c>
      <c r="E15241" s="5" t="s">
        <v>3962</v>
      </c>
    </row>
    <row r="15242" spans="1:5" x14ac:dyDescent="0.25">
      <c r="A15242" s="5">
        <f>15234</f>
      </c>
      <c r="B15242" s="5" t="s">
        <v>14513</v>
      </c>
      <c r="C15242" s="5" t="s">
        <v>11</v>
      </c>
      <c r="D15242" s="5" t="s">
        <v>12</v>
      </c>
      <c r="E15242" s="5" t="s">
        <v>3962</v>
      </c>
    </row>
    <row r="15243" spans="1:5" x14ac:dyDescent="0.25">
      <c r="A15243" s="5">
        <f>15235</f>
      </c>
      <c r="B15243" s="5" t="s">
        <v>14514</v>
      </c>
      <c r="C15243" s="5" t="s">
        <v>11</v>
      </c>
      <c r="D15243" s="5" t="s">
        <v>12</v>
      </c>
      <c r="E15243" s="5" t="s">
        <v>3962</v>
      </c>
    </row>
    <row r="15244" spans="1:5" x14ac:dyDescent="0.25">
      <c r="A15244" s="5">
        <f>15236</f>
      </c>
      <c r="B15244" s="5" t="s">
        <v>14515</v>
      </c>
      <c r="C15244" s="5" t="s">
        <v>11</v>
      </c>
      <c r="D15244" s="5" t="s">
        <v>12</v>
      </c>
      <c r="E15244" s="5" t="s">
        <v>999</v>
      </c>
    </row>
    <row r="15245" spans="1:5" x14ac:dyDescent="0.25">
      <c r="A15245" s="5">
        <f>15237</f>
      </c>
      <c r="B15245" s="5" t="s">
        <v>14516</v>
      </c>
      <c r="C15245" s="5" t="s">
        <v>11</v>
      </c>
      <c r="D15245" s="5" t="s">
        <v>12</v>
      </c>
      <c r="E15245" s="5" t="s">
        <v>999</v>
      </c>
    </row>
    <row r="15246" spans="1:5" x14ac:dyDescent="0.25">
      <c r="A15246" s="5">
        <f>15238</f>
      </c>
      <c r="B15246" s="5" t="s">
        <v>14517</v>
      </c>
      <c r="C15246" s="5" t="s">
        <v>11</v>
      </c>
      <c r="D15246" s="5" t="s">
        <v>12</v>
      </c>
      <c r="E15246" s="5" t="s">
        <v>999</v>
      </c>
    </row>
    <row r="15247" spans="1:5" x14ac:dyDescent="0.25">
      <c r="A15247" s="5">
        <f>15239</f>
      </c>
      <c r="B15247" s="5" t="s">
        <v>14518</v>
      </c>
      <c r="C15247" s="5" t="s">
        <v>11</v>
      </c>
      <c r="D15247" s="5" t="s">
        <v>12</v>
      </c>
      <c r="E15247" s="5" t="s">
        <v>999</v>
      </c>
    </row>
    <row r="15248" spans="1:5" x14ac:dyDescent="0.25">
      <c r="A15248" s="5">
        <f>15240</f>
      </c>
      <c r="B15248" s="5" t="s">
        <v>14519</v>
      </c>
      <c r="C15248" s="5" t="s">
        <v>11</v>
      </c>
      <c r="D15248" s="5" t="s">
        <v>12</v>
      </c>
      <c r="E15248" s="5" t="s">
        <v>999</v>
      </c>
    </row>
    <row r="15249" spans="1:5" x14ac:dyDescent="0.25">
      <c r="A15249" s="5">
        <f>15241</f>
      </c>
      <c r="B15249" s="5" t="s">
        <v>14520</v>
      </c>
      <c r="C15249" s="5" t="s">
        <v>11</v>
      </c>
      <c r="D15249" s="5" t="s">
        <v>12</v>
      </c>
      <c r="E15249" s="5" t="s">
        <v>999</v>
      </c>
    </row>
    <row r="15250" spans="1:5" x14ac:dyDescent="0.25">
      <c r="A15250" s="5">
        <f>15242</f>
      </c>
      <c r="B15250" s="5" t="s">
        <v>14521</v>
      </c>
      <c r="C15250" s="5" t="s">
        <v>11</v>
      </c>
      <c r="D15250" s="5" t="s">
        <v>12</v>
      </c>
      <c r="E15250" s="5" t="s">
        <v>999</v>
      </c>
    </row>
    <row r="15251" spans="1:5" x14ac:dyDescent="0.25">
      <c r="A15251" s="5">
        <f>15243</f>
      </c>
      <c r="B15251" s="5" t="s">
        <v>14522</v>
      </c>
      <c r="C15251" s="5" t="s">
        <v>11</v>
      </c>
      <c r="D15251" s="5" t="s">
        <v>12</v>
      </c>
      <c r="E15251" s="5" t="s">
        <v>999</v>
      </c>
    </row>
    <row r="15252" spans="1:5" x14ac:dyDescent="0.25">
      <c r="A15252" s="5">
        <f>15244</f>
      </c>
      <c r="B15252" s="5" t="s">
        <v>14523</v>
      </c>
      <c r="C15252" s="5" t="s">
        <v>11</v>
      </c>
      <c r="D15252" s="5" t="s">
        <v>12</v>
      </c>
      <c r="E15252" s="5" t="s">
        <v>999</v>
      </c>
    </row>
    <row r="15253" spans="1:5" x14ac:dyDescent="0.25">
      <c r="A15253" s="5">
        <f>15245</f>
      </c>
      <c r="B15253" s="5" t="s">
        <v>14524</v>
      </c>
      <c r="C15253" s="5" t="s">
        <v>11</v>
      </c>
      <c r="D15253" s="5" t="s">
        <v>12</v>
      </c>
      <c r="E15253" s="5" t="s">
        <v>999</v>
      </c>
    </row>
    <row r="15254" spans="1:5" x14ac:dyDescent="0.25">
      <c r="A15254" s="5">
        <f>15246</f>
      </c>
      <c r="B15254" s="5" t="s">
        <v>14525</v>
      </c>
      <c r="C15254" s="5" t="s">
        <v>11</v>
      </c>
      <c r="D15254" s="5" t="s">
        <v>12</v>
      </c>
      <c r="E15254" s="5" t="s">
        <v>999</v>
      </c>
    </row>
    <row r="15255" spans="1:5" x14ac:dyDescent="0.25">
      <c r="A15255" s="5">
        <f>15247</f>
      </c>
      <c r="B15255" s="5" t="s">
        <v>14526</v>
      </c>
      <c r="C15255" s="5" t="s">
        <v>11</v>
      </c>
      <c r="D15255" s="5" t="s">
        <v>12</v>
      </c>
      <c r="E15255" s="5" t="s">
        <v>999</v>
      </c>
    </row>
    <row r="15256" spans="1:5" x14ac:dyDescent="0.25">
      <c r="A15256" s="5">
        <f>15248</f>
      </c>
      <c r="B15256" s="5" t="s">
        <v>14527</v>
      </c>
      <c r="C15256" s="5" t="s">
        <v>11</v>
      </c>
      <c r="D15256" s="5" t="s">
        <v>12</v>
      </c>
      <c r="E15256" s="5" t="s">
        <v>999</v>
      </c>
    </row>
    <row r="15257" spans="1:5" x14ac:dyDescent="0.25">
      <c r="A15257" s="5">
        <f>15249</f>
      </c>
      <c r="B15257" s="5" t="s">
        <v>14528</v>
      </c>
      <c r="C15257" s="5" t="s">
        <v>11</v>
      </c>
      <c r="D15257" s="5" t="s">
        <v>12</v>
      </c>
      <c r="E15257" s="5" t="s">
        <v>999</v>
      </c>
    </row>
    <row r="15258" spans="1:5" x14ac:dyDescent="0.25">
      <c r="A15258" s="5">
        <f>15250</f>
      </c>
      <c r="B15258" s="5" t="s">
        <v>14529</v>
      </c>
      <c r="C15258" s="5" t="s">
        <v>11</v>
      </c>
      <c r="D15258" s="5" t="s">
        <v>12</v>
      </c>
      <c r="E15258" s="5" t="s">
        <v>999</v>
      </c>
    </row>
    <row r="15259" spans="1:5" x14ac:dyDescent="0.25">
      <c r="A15259" s="5">
        <f>15251</f>
      </c>
      <c r="B15259" s="5" t="s">
        <v>14530</v>
      </c>
      <c r="C15259" s="5" t="s">
        <v>11</v>
      </c>
      <c r="D15259" s="5" t="s">
        <v>12</v>
      </c>
      <c r="E15259" s="5" t="s">
        <v>999</v>
      </c>
    </row>
    <row r="15260" spans="1:5" x14ac:dyDescent="0.25">
      <c r="A15260" s="5">
        <f>15252</f>
      </c>
      <c r="B15260" s="5" t="s">
        <v>14531</v>
      </c>
      <c r="C15260" s="5" t="s">
        <v>11</v>
      </c>
      <c r="D15260" s="5" t="s">
        <v>12</v>
      </c>
      <c r="E15260" s="5" t="s">
        <v>999</v>
      </c>
    </row>
    <row r="15261" spans="1:5" x14ac:dyDescent="0.25">
      <c r="A15261" s="5">
        <f>15253</f>
      </c>
      <c r="B15261" s="5" t="s">
        <v>14532</v>
      </c>
      <c r="C15261" s="5" t="s">
        <v>11</v>
      </c>
      <c r="D15261" s="5" t="s">
        <v>12</v>
      </c>
      <c r="E15261" s="5" t="s">
        <v>999</v>
      </c>
    </row>
    <row r="15262" spans="1:5" x14ac:dyDescent="0.25">
      <c r="A15262" s="5">
        <f>15254</f>
      </c>
      <c r="B15262" s="5" t="s">
        <v>14533</v>
      </c>
      <c r="C15262" s="5" t="s">
        <v>11</v>
      </c>
      <c r="D15262" s="5" t="s">
        <v>12</v>
      </c>
      <c r="E15262" s="5" t="s">
        <v>999</v>
      </c>
    </row>
    <row r="15263" spans="1:5" x14ac:dyDescent="0.25">
      <c r="A15263" s="5">
        <f>15255</f>
      </c>
      <c r="B15263" s="5" t="s">
        <v>14534</v>
      </c>
      <c r="C15263" s="5" t="s">
        <v>11</v>
      </c>
      <c r="D15263" s="5" t="s">
        <v>12</v>
      </c>
      <c r="E15263" s="5" t="s">
        <v>999</v>
      </c>
    </row>
    <row r="15264" spans="1:5" x14ac:dyDescent="0.25">
      <c r="A15264" s="5">
        <f>15256</f>
      </c>
      <c r="B15264" s="5" t="s">
        <v>14535</v>
      </c>
      <c r="C15264" s="5" t="s">
        <v>11</v>
      </c>
      <c r="D15264" s="5" t="s">
        <v>12</v>
      </c>
      <c r="E15264" s="5" t="s">
        <v>999</v>
      </c>
    </row>
    <row r="15265" spans="1:5" x14ac:dyDescent="0.25">
      <c r="A15265" s="5">
        <f>15257</f>
      </c>
      <c r="B15265" s="5" t="s">
        <v>14536</v>
      </c>
      <c r="C15265" s="5" t="s">
        <v>11</v>
      </c>
      <c r="D15265" s="5" t="s">
        <v>12</v>
      </c>
      <c r="E15265" s="5" t="s">
        <v>999</v>
      </c>
    </row>
    <row r="15266" spans="1:5" x14ac:dyDescent="0.25">
      <c r="A15266" s="5">
        <f>15258</f>
      </c>
      <c r="B15266" s="5" t="s">
        <v>14537</v>
      </c>
      <c r="C15266" s="5" t="s">
        <v>11</v>
      </c>
      <c r="D15266" s="5" t="s">
        <v>12</v>
      </c>
      <c r="E15266" s="5" t="s">
        <v>3386</v>
      </c>
    </row>
    <row r="15267" spans="1:5" x14ac:dyDescent="0.25">
      <c r="A15267" s="5">
        <f>15259</f>
      </c>
      <c r="B15267" s="5" t="s">
        <v>14538</v>
      </c>
      <c r="C15267" s="5" t="s">
        <v>11</v>
      </c>
      <c r="D15267" s="5" t="s">
        <v>12</v>
      </c>
      <c r="E15267" s="5" t="s">
        <v>3386</v>
      </c>
    </row>
    <row r="15268" spans="1:5" x14ac:dyDescent="0.25">
      <c r="A15268" s="5">
        <f>15260</f>
      </c>
      <c r="B15268" s="5" t="s">
        <v>14539</v>
      </c>
      <c r="C15268" s="5" t="s">
        <v>11</v>
      </c>
      <c r="D15268" s="5" t="s">
        <v>12</v>
      </c>
      <c r="E15268" s="5" t="s">
        <v>3386</v>
      </c>
    </row>
    <row r="15269" spans="1:5" x14ac:dyDescent="0.25">
      <c r="A15269" s="5">
        <f>15261</f>
      </c>
      <c r="B15269" s="5" t="s">
        <v>14540</v>
      </c>
      <c r="C15269" s="5" t="s">
        <v>11</v>
      </c>
      <c r="D15269" s="5" t="s">
        <v>12</v>
      </c>
      <c r="E15269" s="5" t="s">
        <v>3386</v>
      </c>
    </row>
    <row r="15270" spans="1:5" x14ac:dyDescent="0.25">
      <c r="A15270" s="5">
        <f>15262</f>
      </c>
      <c r="B15270" s="5" t="s">
        <v>14541</v>
      </c>
      <c r="C15270" s="5" t="s">
        <v>11</v>
      </c>
      <c r="D15270" s="5" t="s">
        <v>12</v>
      </c>
      <c r="E15270" s="5" t="s">
        <v>3386</v>
      </c>
    </row>
    <row r="15271" spans="1:5" x14ac:dyDescent="0.25">
      <c r="A15271" s="5">
        <f>15263</f>
      </c>
      <c r="B15271" s="5" t="s">
        <v>14542</v>
      </c>
      <c r="C15271" s="5" t="s">
        <v>11</v>
      </c>
      <c r="D15271" s="5" t="s">
        <v>12</v>
      </c>
      <c r="E15271" s="5" t="s">
        <v>3386</v>
      </c>
    </row>
    <row r="15272" spans="1:5" x14ac:dyDescent="0.25">
      <c r="A15272" s="5">
        <f>15264</f>
      </c>
      <c r="B15272" s="5" t="s">
        <v>14543</v>
      </c>
      <c r="C15272" s="5" t="s">
        <v>11</v>
      </c>
      <c r="D15272" s="5" t="s">
        <v>12</v>
      </c>
      <c r="E15272" s="5" t="s">
        <v>3386</v>
      </c>
    </row>
    <row r="15273" spans="1:5" x14ac:dyDescent="0.25">
      <c r="A15273" s="5">
        <f>15265</f>
      </c>
      <c r="B15273" s="5" t="s">
        <v>14544</v>
      </c>
      <c r="C15273" s="5" t="s">
        <v>11</v>
      </c>
      <c r="D15273" s="5" t="s">
        <v>12</v>
      </c>
      <c r="E15273" s="5" t="s">
        <v>3386</v>
      </c>
    </row>
    <row r="15274" spans="1:5" x14ac:dyDescent="0.25">
      <c r="A15274" s="5">
        <f>15266</f>
      </c>
      <c r="B15274" s="5" t="s">
        <v>14545</v>
      </c>
      <c r="C15274" s="5" t="s">
        <v>11</v>
      </c>
      <c r="D15274" s="5" t="s">
        <v>12</v>
      </c>
      <c r="E15274" s="5" t="s">
        <v>3386</v>
      </c>
    </row>
    <row r="15275" spans="1:5" x14ac:dyDescent="0.25">
      <c r="A15275" s="5">
        <f>15267</f>
      </c>
      <c r="B15275" s="5" t="s">
        <v>14546</v>
      </c>
      <c r="C15275" s="5" t="s">
        <v>11</v>
      </c>
      <c r="D15275" s="5" t="s">
        <v>12</v>
      </c>
      <c r="E15275" s="5" t="s">
        <v>3386</v>
      </c>
    </row>
    <row r="15276" spans="1:5" x14ac:dyDescent="0.25">
      <c r="A15276" s="5">
        <f>15268</f>
      </c>
      <c r="B15276" s="5" t="s">
        <v>14547</v>
      </c>
      <c r="C15276" s="5" t="s">
        <v>11</v>
      </c>
      <c r="D15276" s="5" t="s">
        <v>12</v>
      </c>
      <c r="E15276" s="5" t="s">
        <v>3386</v>
      </c>
    </row>
    <row r="15277" spans="1:5" x14ac:dyDescent="0.25">
      <c r="A15277" s="5">
        <f>15269</f>
      </c>
      <c r="B15277" s="5" t="s">
        <v>14548</v>
      </c>
      <c r="C15277" s="5" t="s">
        <v>11</v>
      </c>
      <c r="D15277" s="5" t="s">
        <v>12</v>
      </c>
      <c r="E15277" s="5" t="s">
        <v>3386</v>
      </c>
    </row>
    <row r="15278" spans="1:5" x14ac:dyDescent="0.25">
      <c r="A15278" s="5">
        <f>15270</f>
      </c>
      <c r="B15278" s="5" t="s">
        <v>14549</v>
      </c>
      <c r="C15278" s="5" t="s">
        <v>11</v>
      </c>
      <c r="D15278" s="5" t="s">
        <v>12</v>
      </c>
      <c r="E15278" s="5" t="s">
        <v>3386</v>
      </c>
    </row>
    <row r="15279" spans="1:5" x14ac:dyDescent="0.25">
      <c r="A15279" s="5">
        <f>15271</f>
      </c>
      <c r="B15279" s="5" t="s">
        <v>14550</v>
      </c>
      <c r="C15279" s="5" t="s">
        <v>11</v>
      </c>
      <c r="D15279" s="5" t="s">
        <v>12</v>
      </c>
      <c r="E15279" s="5" t="s">
        <v>3386</v>
      </c>
    </row>
    <row r="15280" spans="1:5" x14ac:dyDescent="0.25">
      <c r="A15280" s="5">
        <f>15272</f>
      </c>
      <c r="B15280" s="5" t="s">
        <v>14551</v>
      </c>
      <c r="C15280" s="5" t="s">
        <v>11</v>
      </c>
      <c r="D15280" s="5" t="s">
        <v>12</v>
      </c>
      <c r="E15280" s="5" t="s">
        <v>3386</v>
      </c>
    </row>
    <row r="15281" spans="1:5" x14ac:dyDescent="0.25">
      <c r="A15281" s="5">
        <f>15273</f>
      </c>
      <c r="B15281" s="5" t="s">
        <v>14552</v>
      </c>
      <c r="C15281" s="5" t="s">
        <v>11</v>
      </c>
      <c r="D15281" s="5" t="s">
        <v>12</v>
      </c>
      <c r="E15281" s="5" t="s">
        <v>3386</v>
      </c>
    </row>
    <row r="15282" spans="1:5" x14ac:dyDescent="0.25">
      <c r="A15282" s="5">
        <f>15274</f>
      </c>
      <c r="B15282" s="5" t="s">
        <v>14553</v>
      </c>
      <c r="C15282" s="5" t="s">
        <v>11</v>
      </c>
      <c r="D15282" s="5" t="s">
        <v>12</v>
      </c>
      <c r="E15282" s="5" t="s">
        <v>3386</v>
      </c>
    </row>
    <row r="15283" spans="1:5" x14ac:dyDescent="0.25">
      <c r="A15283" s="5">
        <f>15275</f>
      </c>
      <c r="B15283" s="5" t="s">
        <v>14554</v>
      </c>
      <c r="C15283" s="5" t="s">
        <v>11</v>
      </c>
      <c r="D15283" s="5" t="s">
        <v>12</v>
      </c>
      <c r="E15283" s="5" t="s">
        <v>3386</v>
      </c>
    </row>
    <row r="15284" spans="1:5" x14ac:dyDescent="0.25">
      <c r="A15284" s="5">
        <f>15276</f>
      </c>
      <c r="B15284" s="5" t="s">
        <v>14555</v>
      </c>
      <c r="C15284" s="5" t="s">
        <v>11</v>
      </c>
      <c r="D15284" s="5" t="s">
        <v>12</v>
      </c>
      <c r="E15284" s="5" t="s">
        <v>3386</v>
      </c>
    </row>
    <row r="15285" spans="1:5" x14ac:dyDescent="0.25">
      <c r="A15285" s="5">
        <f>15277</f>
      </c>
      <c r="B15285" s="5" t="s">
        <v>14556</v>
      </c>
      <c r="C15285" s="5" t="s">
        <v>11</v>
      </c>
      <c r="D15285" s="5" t="s">
        <v>12</v>
      </c>
      <c r="E15285" s="5" t="s">
        <v>3386</v>
      </c>
    </row>
    <row r="15286" spans="1:5" x14ac:dyDescent="0.25">
      <c r="A15286" s="5">
        <f>15278</f>
      </c>
      <c r="B15286" s="5" t="s">
        <v>14557</v>
      </c>
      <c r="C15286" s="5" t="s">
        <v>11</v>
      </c>
      <c r="D15286" s="5" t="s">
        <v>12</v>
      </c>
      <c r="E15286" s="5" t="s">
        <v>3386</v>
      </c>
    </row>
    <row r="15287" spans="1:5" x14ac:dyDescent="0.25">
      <c r="A15287" s="5">
        <f>15279</f>
      </c>
      <c r="B15287" s="5" t="s">
        <v>14558</v>
      </c>
      <c r="C15287" s="5" t="s">
        <v>11</v>
      </c>
      <c r="D15287" s="5" t="s">
        <v>12</v>
      </c>
      <c r="E15287" s="5" t="s">
        <v>3386</v>
      </c>
    </row>
    <row r="15288" spans="1:5" x14ac:dyDescent="0.25">
      <c r="A15288" s="5">
        <f>15280</f>
      </c>
      <c r="B15288" s="5" t="s">
        <v>14559</v>
      </c>
      <c r="C15288" s="5" t="s">
        <v>11</v>
      </c>
      <c r="D15288" s="5" t="s">
        <v>12</v>
      </c>
      <c r="E15288" s="5" t="s">
        <v>3386</v>
      </c>
    </row>
    <row r="15289" spans="1:5" x14ac:dyDescent="0.25">
      <c r="A15289" s="5">
        <f>15281</f>
      </c>
      <c r="B15289" s="5" t="s">
        <v>14560</v>
      </c>
      <c r="C15289" s="5" t="s">
        <v>11</v>
      </c>
      <c r="D15289" s="5" t="s">
        <v>12</v>
      </c>
      <c r="E15289" s="5" t="s">
        <v>3386</v>
      </c>
    </row>
    <row r="15290" spans="1:5" x14ac:dyDescent="0.25">
      <c r="A15290" s="5">
        <f>15282</f>
      </c>
      <c r="B15290" s="5" t="s">
        <v>14561</v>
      </c>
      <c r="C15290" s="5" t="s">
        <v>11</v>
      </c>
      <c r="D15290" s="5" t="s">
        <v>12</v>
      </c>
      <c r="E15290" s="5" t="s">
        <v>3386</v>
      </c>
    </row>
    <row r="15291" spans="1:5" x14ac:dyDescent="0.25">
      <c r="A15291" s="5">
        <f>15283</f>
      </c>
      <c r="B15291" s="5" t="s">
        <v>14562</v>
      </c>
      <c r="C15291" s="5" t="s">
        <v>11</v>
      </c>
      <c r="D15291" s="5" t="s">
        <v>12</v>
      </c>
      <c r="E15291" s="5" t="s">
        <v>3386</v>
      </c>
    </row>
    <row r="15292" spans="1:5" x14ac:dyDescent="0.25">
      <c r="A15292" s="5">
        <f>15284</f>
      </c>
      <c r="B15292" s="5" t="s">
        <v>14563</v>
      </c>
      <c r="C15292" s="5" t="s">
        <v>11</v>
      </c>
      <c r="D15292" s="5" t="s">
        <v>12</v>
      </c>
      <c r="E15292" s="5" t="s">
        <v>3386</v>
      </c>
    </row>
    <row r="15293" spans="1:5" x14ac:dyDescent="0.25">
      <c r="A15293" s="5">
        <f>15285</f>
      </c>
      <c r="B15293" s="5" t="s">
        <v>14564</v>
      </c>
      <c r="C15293" s="5" t="s">
        <v>11</v>
      </c>
      <c r="D15293" s="5" t="s">
        <v>12</v>
      </c>
      <c r="E15293" s="5" t="s">
        <v>3386</v>
      </c>
    </row>
    <row r="15294" spans="1:5" x14ac:dyDescent="0.25">
      <c r="A15294" s="5">
        <f>15286</f>
      </c>
      <c r="B15294" s="5" t="s">
        <v>14565</v>
      </c>
      <c r="C15294" s="5" t="s">
        <v>11</v>
      </c>
      <c r="D15294" s="5" t="s">
        <v>12</v>
      </c>
      <c r="E15294" s="5" t="s">
        <v>3386</v>
      </c>
    </row>
    <row r="15295" spans="1:5" x14ac:dyDescent="0.25">
      <c r="A15295" s="5">
        <f>15287</f>
      </c>
      <c r="B15295" s="5" t="s">
        <v>14566</v>
      </c>
      <c r="C15295" s="5" t="s">
        <v>11</v>
      </c>
      <c r="D15295" s="5" t="s">
        <v>12</v>
      </c>
      <c r="E15295" s="5" t="s">
        <v>3386</v>
      </c>
    </row>
    <row r="15296" spans="1:5" x14ac:dyDescent="0.25">
      <c r="A15296" s="5">
        <f>15288</f>
      </c>
      <c r="B15296" s="5" t="s">
        <v>14567</v>
      </c>
      <c r="C15296" s="5" t="s">
        <v>11</v>
      </c>
      <c r="D15296" s="5" t="s">
        <v>12</v>
      </c>
      <c r="E15296" s="5" t="s">
        <v>3386</v>
      </c>
    </row>
    <row r="15297" spans="1:5" x14ac:dyDescent="0.25">
      <c r="A15297" s="5">
        <f>15289</f>
      </c>
      <c r="B15297" s="5" t="s">
        <v>14568</v>
      </c>
      <c r="C15297" s="5" t="s">
        <v>11</v>
      </c>
      <c r="D15297" s="5" t="s">
        <v>12</v>
      </c>
      <c r="E15297" s="5" t="s">
        <v>3386</v>
      </c>
    </row>
    <row r="15298" spans="1:5" x14ac:dyDescent="0.25">
      <c r="A15298" s="5">
        <f>15290</f>
      </c>
      <c r="B15298" s="5" t="s">
        <v>14569</v>
      </c>
      <c r="C15298" s="5" t="s">
        <v>11</v>
      </c>
      <c r="D15298" s="5" t="s">
        <v>12</v>
      </c>
      <c r="E15298" s="5" t="s">
        <v>3386</v>
      </c>
    </row>
    <row r="15299" spans="1:5" x14ac:dyDescent="0.25">
      <c r="A15299" s="5">
        <f>15291</f>
      </c>
      <c r="B15299" s="5" t="s">
        <v>14570</v>
      </c>
      <c r="C15299" s="5" t="s">
        <v>11</v>
      </c>
      <c r="D15299" s="5" t="s">
        <v>12</v>
      </c>
      <c r="E15299" s="5" t="s">
        <v>3386</v>
      </c>
    </row>
    <row r="15300" spans="1:5" x14ac:dyDescent="0.25">
      <c r="A15300" s="5">
        <f>15292</f>
      </c>
      <c r="B15300" s="5" t="s">
        <v>14571</v>
      </c>
      <c r="C15300" s="5" t="s">
        <v>11</v>
      </c>
      <c r="D15300" s="5" t="s">
        <v>12</v>
      </c>
      <c r="E15300" s="5" t="s">
        <v>3386</v>
      </c>
    </row>
    <row r="15301" spans="1:5" x14ac:dyDescent="0.25">
      <c r="A15301" s="5">
        <f>15293</f>
      </c>
      <c r="B15301" s="5" t="s">
        <v>14572</v>
      </c>
      <c r="C15301" s="5" t="s">
        <v>11</v>
      </c>
      <c r="D15301" s="5" t="s">
        <v>12</v>
      </c>
      <c r="E15301" s="5" t="s">
        <v>3386</v>
      </c>
    </row>
    <row r="15302" spans="1:5" x14ac:dyDescent="0.25">
      <c r="A15302" s="5">
        <f>15294</f>
      </c>
      <c r="B15302" s="5" t="s">
        <v>14573</v>
      </c>
      <c r="C15302" s="5" t="s">
        <v>11</v>
      </c>
      <c r="D15302" s="5" t="s">
        <v>12</v>
      </c>
      <c r="E15302" s="5" t="s">
        <v>3386</v>
      </c>
    </row>
    <row r="15303" spans="1:5" x14ac:dyDescent="0.25">
      <c r="A15303" s="5">
        <f>15295</f>
      </c>
      <c r="B15303" s="5" t="s">
        <v>14574</v>
      </c>
      <c r="C15303" s="5" t="s">
        <v>11</v>
      </c>
      <c r="D15303" s="5" t="s">
        <v>12</v>
      </c>
      <c r="E15303" s="5" t="s">
        <v>3386</v>
      </c>
    </row>
    <row r="15304" spans="1:5" x14ac:dyDescent="0.25">
      <c r="A15304" s="5">
        <f>15296</f>
      </c>
      <c r="B15304" s="5" t="s">
        <v>14575</v>
      </c>
      <c r="C15304" s="5" t="s">
        <v>11</v>
      </c>
      <c r="D15304" s="5" t="s">
        <v>12</v>
      </c>
      <c r="E15304" s="5" t="s">
        <v>3386</v>
      </c>
    </row>
    <row r="15305" spans="1:5" x14ac:dyDescent="0.25">
      <c r="A15305" s="5">
        <f>15297</f>
      </c>
      <c r="B15305" s="5" t="s">
        <v>14576</v>
      </c>
      <c r="C15305" s="5" t="s">
        <v>11</v>
      </c>
      <c r="D15305" s="5" t="s">
        <v>12</v>
      </c>
      <c r="E15305" s="5" t="s">
        <v>3386</v>
      </c>
    </row>
    <row r="15306" spans="1:5" x14ac:dyDescent="0.25">
      <c r="A15306" s="5">
        <f>15298</f>
      </c>
      <c r="B15306" s="5" t="s">
        <v>14577</v>
      </c>
      <c r="C15306" s="5" t="s">
        <v>11</v>
      </c>
      <c r="D15306" s="5" t="s">
        <v>12</v>
      </c>
      <c r="E15306" s="5" t="s">
        <v>3386</v>
      </c>
    </row>
    <row r="15307" spans="1:5" x14ac:dyDescent="0.25">
      <c r="A15307" s="5">
        <f>15299</f>
      </c>
      <c r="B15307" s="5" t="s">
        <v>14578</v>
      </c>
      <c r="C15307" s="5" t="s">
        <v>11</v>
      </c>
      <c r="D15307" s="5" t="s">
        <v>12</v>
      </c>
      <c r="E15307" s="5" t="s">
        <v>3386</v>
      </c>
    </row>
    <row r="15308" spans="1:5" x14ac:dyDescent="0.25">
      <c r="A15308" s="5">
        <f>15300</f>
      </c>
      <c r="B15308" s="5" t="s">
        <v>14579</v>
      </c>
      <c r="C15308" s="5" t="s">
        <v>11</v>
      </c>
      <c r="D15308" s="5" t="s">
        <v>12</v>
      </c>
      <c r="E15308" s="5" t="s">
        <v>3386</v>
      </c>
    </row>
    <row r="15309" spans="1:5" x14ac:dyDescent="0.25">
      <c r="A15309" s="5">
        <f>15301</f>
      </c>
      <c r="B15309" s="5" t="s">
        <v>14580</v>
      </c>
      <c r="C15309" s="5" t="s">
        <v>11</v>
      </c>
      <c r="D15309" s="5" t="s">
        <v>12</v>
      </c>
      <c r="E15309" s="5" t="s">
        <v>3386</v>
      </c>
    </row>
    <row r="15310" spans="1:5" x14ac:dyDescent="0.25">
      <c r="A15310" s="5">
        <f>15302</f>
      </c>
      <c r="B15310" s="5" t="s">
        <v>14581</v>
      </c>
      <c r="C15310" s="5" t="s">
        <v>11</v>
      </c>
      <c r="D15310" s="5" t="s">
        <v>12</v>
      </c>
      <c r="E15310" s="5" t="s">
        <v>3386</v>
      </c>
    </row>
    <row r="15311" spans="1:5" x14ac:dyDescent="0.25">
      <c r="A15311" s="5">
        <f>15303</f>
      </c>
      <c r="B15311" s="5" t="s">
        <v>14582</v>
      </c>
      <c r="C15311" s="5" t="s">
        <v>11</v>
      </c>
      <c r="D15311" s="5" t="s">
        <v>12</v>
      </c>
      <c r="E15311" s="5" t="s">
        <v>3386</v>
      </c>
    </row>
    <row r="15312" spans="1:5" x14ac:dyDescent="0.25">
      <c r="A15312" s="5">
        <f>15304</f>
      </c>
      <c r="B15312" s="5" t="s">
        <v>14583</v>
      </c>
      <c r="C15312" s="5" t="s">
        <v>11</v>
      </c>
      <c r="D15312" s="5" t="s">
        <v>12</v>
      </c>
      <c r="E15312" s="5" t="s">
        <v>3386</v>
      </c>
    </row>
    <row r="15313" spans="1:5" x14ac:dyDescent="0.25">
      <c r="A15313" s="5">
        <f>15305</f>
      </c>
      <c r="B15313" s="5" t="s">
        <v>14584</v>
      </c>
      <c r="C15313" s="5" t="s">
        <v>11</v>
      </c>
      <c r="D15313" s="5" t="s">
        <v>12</v>
      </c>
      <c r="E15313" s="5" t="s">
        <v>3386</v>
      </c>
    </row>
    <row r="15314" spans="1:5" x14ac:dyDescent="0.25">
      <c r="A15314" s="5">
        <f>15306</f>
      </c>
      <c r="B15314" s="5" t="s">
        <v>14585</v>
      </c>
      <c r="C15314" s="5" t="s">
        <v>11</v>
      </c>
      <c r="D15314" s="5" t="s">
        <v>12</v>
      </c>
      <c r="E15314" s="5" t="s">
        <v>3386</v>
      </c>
    </row>
    <row r="15315" spans="1:5" x14ac:dyDescent="0.25">
      <c r="A15315" s="5">
        <f>15307</f>
      </c>
      <c r="B15315" s="5" t="s">
        <v>14586</v>
      </c>
      <c r="C15315" s="5" t="s">
        <v>11</v>
      </c>
      <c r="D15315" s="5" t="s">
        <v>12</v>
      </c>
      <c r="E15315" s="5" t="s">
        <v>3386</v>
      </c>
    </row>
    <row r="15316" spans="1:5" x14ac:dyDescent="0.25">
      <c r="A15316" s="5">
        <f>15308</f>
      </c>
      <c r="B15316" s="5" t="s">
        <v>14587</v>
      </c>
      <c r="C15316" s="5" t="s">
        <v>11</v>
      </c>
      <c r="D15316" s="5" t="s">
        <v>12</v>
      </c>
      <c r="E15316" s="5" t="s">
        <v>3386</v>
      </c>
    </row>
    <row r="15317" spans="1:5" x14ac:dyDescent="0.25">
      <c r="A15317" s="5">
        <f>15309</f>
      </c>
      <c r="B15317" s="5" t="s">
        <v>14588</v>
      </c>
      <c r="C15317" s="5" t="s">
        <v>11</v>
      </c>
      <c r="D15317" s="5" t="s">
        <v>12</v>
      </c>
      <c r="E15317" s="5" t="s">
        <v>3386</v>
      </c>
    </row>
    <row r="15318" spans="1:5" x14ac:dyDescent="0.25">
      <c r="A15318" s="5">
        <f>15310</f>
      </c>
      <c r="B15318" s="5" t="s">
        <v>14589</v>
      </c>
      <c r="C15318" s="5" t="s">
        <v>11</v>
      </c>
      <c r="D15318" s="5" t="s">
        <v>12</v>
      </c>
      <c r="E15318" s="5" t="s">
        <v>3386</v>
      </c>
    </row>
    <row r="15319" spans="1:5" x14ac:dyDescent="0.25">
      <c r="A15319" s="5">
        <f>15311</f>
      </c>
      <c r="B15319" s="5" t="s">
        <v>14590</v>
      </c>
      <c r="C15319" s="5" t="s">
        <v>11</v>
      </c>
      <c r="D15319" s="5" t="s">
        <v>12</v>
      </c>
      <c r="E15319" s="5" t="s">
        <v>3386</v>
      </c>
    </row>
    <row r="15320" spans="1:5" x14ac:dyDescent="0.25">
      <c r="A15320" s="5">
        <f>15312</f>
      </c>
      <c r="B15320" s="5" t="s">
        <v>14591</v>
      </c>
      <c r="C15320" s="5" t="s">
        <v>11</v>
      </c>
      <c r="D15320" s="5" t="s">
        <v>12</v>
      </c>
      <c r="E15320" s="5" t="s">
        <v>3386</v>
      </c>
    </row>
    <row r="15321" spans="1:5" x14ac:dyDescent="0.25">
      <c r="A15321" s="5">
        <f>15313</f>
      </c>
      <c r="B15321" s="5" t="s">
        <v>14592</v>
      </c>
      <c r="C15321" s="5" t="s">
        <v>11</v>
      </c>
      <c r="D15321" s="5" t="s">
        <v>12</v>
      </c>
      <c r="E15321" s="5" t="s">
        <v>3386</v>
      </c>
    </row>
    <row r="15322" spans="1:5" x14ac:dyDescent="0.25">
      <c r="A15322" s="5">
        <f>15314</f>
      </c>
      <c r="B15322" s="5" t="s">
        <v>14593</v>
      </c>
      <c r="C15322" s="5" t="s">
        <v>11</v>
      </c>
      <c r="D15322" s="5" t="s">
        <v>12</v>
      </c>
      <c r="E15322" s="5" t="s">
        <v>3386</v>
      </c>
    </row>
    <row r="15323" spans="1:5" x14ac:dyDescent="0.25">
      <c r="A15323" s="5">
        <f>15315</f>
      </c>
      <c r="B15323" s="5" t="s">
        <v>14594</v>
      </c>
      <c r="C15323" s="5" t="s">
        <v>11</v>
      </c>
      <c r="D15323" s="5" t="s">
        <v>12</v>
      </c>
      <c r="E15323" s="5" t="s">
        <v>3386</v>
      </c>
    </row>
    <row r="15324" spans="1:5" x14ac:dyDescent="0.25">
      <c r="A15324" s="5">
        <f>15316</f>
      </c>
      <c r="B15324" s="5" t="s">
        <v>14595</v>
      </c>
      <c r="C15324" s="5" t="s">
        <v>11</v>
      </c>
      <c r="D15324" s="5" t="s">
        <v>12</v>
      </c>
      <c r="E15324" s="5" t="s">
        <v>3386</v>
      </c>
    </row>
    <row r="15325" spans="1:5" x14ac:dyDescent="0.25">
      <c r="A15325" s="5">
        <f>15317</f>
      </c>
      <c r="B15325" s="5" t="s">
        <v>14596</v>
      </c>
      <c r="C15325" s="5" t="s">
        <v>11</v>
      </c>
      <c r="D15325" s="5" t="s">
        <v>12</v>
      </c>
      <c r="E15325" s="5" t="s">
        <v>3386</v>
      </c>
    </row>
    <row r="15326" spans="1:5" x14ac:dyDescent="0.25">
      <c r="A15326" s="5">
        <f>15318</f>
      </c>
      <c r="B15326" s="5" t="s">
        <v>14597</v>
      </c>
      <c r="C15326" s="5" t="s">
        <v>11</v>
      </c>
      <c r="D15326" s="5" t="s">
        <v>12</v>
      </c>
      <c r="E15326" s="5" t="s">
        <v>2754</v>
      </c>
    </row>
    <row r="15327" spans="1:5" x14ac:dyDescent="0.25">
      <c r="A15327" s="5">
        <f>15319</f>
      </c>
      <c r="B15327" s="5" t="s">
        <v>14598</v>
      </c>
      <c r="C15327" s="5" t="s">
        <v>11</v>
      </c>
      <c r="D15327" s="5" t="s">
        <v>12</v>
      </c>
      <c r="E15327" s="5" t="s">
        <v>2754</v>
      </c>
    </row>
    <row r="15328" spans="1:5" x14ac:dyDescent="0.25">
      <c r="A15328" s="5">
        <f>15320</f>
      </c>
      <c r="B15328" s="5" t="s">
        <v>14599</v>
      </c>
      <c r="C15328" s="5" t="s">
        <v>11</v>
      </c>
      <c r="D15328" s="5" t="s">
        <v>12</v>
      </c>
      <c r="E15328" s="5" t="s">
        <v>2754</v>
      </c>
    </row>
    <row r="15329" spans="1:5" x14ac:dyDescent="0.25">
      <c r="A15329" s="5">
        <f>15321</f>
      </c>
      <c r="B15329" s="5" t="s">
        <v>14600</v>
      </c>
      <c r="C15329" s="5" t="s">
        <v>11</v>
      </c>
      <c r="D15329" s="5" t="s">
        <v>12</v>
      </c>
      <c r="E15329" s="5" t="s">
        <v>2754</v>
      </c>
    </row>
    <row r="15330" spans="1:5" x14ac:dyDescent="0.25">
      <c r="A15330" s="5">
        <f>15322</f>
      </c>
      <c r="B15330" s="5" t="s">
        <v>14601</v>
      </c>
      <c r="C15330" s="5" t="s">
        <v>11</v>
      </c>
      <c r="D15330" s="5" t="s">
        <v>12</v>
      </c>
      <c r="E15330" s="5" t="s">
        <v>2754</v>
      </c>
    </row>
    <row r="15331" spans="1:5" x14ac:dyDescent="0.25">
      <c r="A15331" s="5">
        <f>15323</f>
      </c>
      <c r="B15331" s="5" t="s">
        <v>14602</v>
      </c>
      <c r="C15331" s="5" t="s">
        <v>11</v>
      </c>
      <c r="D15331" s="5" t="s">
        <v>12</v>
      </c>
      <c r="E15331" s="5" t="s">
        <v>2754</v>
      </c>
    </row>
    <row r="15332" spans="1:5" x14ac:dyDescent="0.25">
      <c r="A15332" s="5">
        <f>15324</f>
      </c>
      <c r="B15332" s="5" t="s">
        <v>14603</v>
      </c>
      <c r="C15332" s="5" t="s">
        <v>11</v>
      </c>
      <c r="D15332" s="5" t="s">
        <v>12</v>
      </c>
      <c r="E15332" s="5" t="s">
        <v>2754</v>
      </c>
    </row>
    <row r="15333" spans="1:5" x14ac:dyDescent="0.25">
      <c r="A15333" s="5">
        <f>15325</f>
      </c>
      <c r="B15333" s="5" t="s">
        <v>14604</v>
      </c>
      <c r="C15333" s="5" t="s">
        <v>11</v>
      </c>
      <c r="D15333" s="5" t="s">
        <v>12</v>
      </c>
      <c r="E15333" s="5" t="s">
        <v>2754</v>
      </c>
    </row>
    <row r="15334" spans="1:5" x14ac:dyDescent="0.25">
      <c r="A15334" s="5">
        <f>15326</f>
      </c>
      <c r="B15334" s="5" t="s">
        <v>14605</v>
      </c>
      <c r="C15334" s="5" t="s">
        <v>11</v>
      </c>
      <c r="D15334" s="5" t="s">
        <v>12</v>
      </c>
      <c r="E15334" s="5" t="s">
        <v>2754</v>
      </c>
    </row>
    <row r="15335" spans="1:5" x14ac:dyDescent="0.25">
      <c r="A15335" s="5">
        <f>15327</f>
      </c>
      <c r="B15335" s="5" t="s">
        <v>14606</v>
      </c>
      <c r="C15335" s="5" t="s">
        <v>11</v>
      </c>
      <c r="D15335" s="5" t="s">
        <v>12</v>
      </c>
      <c r="E15335" s="5" t="s">
        <v>2754</v>
      </c>
    </row>
    <row r="15336" spans="1:5" x14ac:dyDescent="0.25">
      <c r="A15336" s="5">
        <f>15328</f>
      </c>
      <c r="B15336" s="5" t="s">
        <v>14607</v>
      </c>
      <c r="C15336" s="5" t="s">
        <v>11</v>
      </c>
      <c r="D15336" s="5" t="s">
        <v>12</v>
      </c>
      <c r="E15336" s="5" t="s">
        <v>2754</v>
      </c>
    </row>
    <row r="15337" spans="1:5" x14ac:dyDescent="0.25">
      <c r="A15337" s="5">
        <f>15329</f>
      </c>
      <c r="B15337" s="5" t="s">
        <v>14608</v>
      </c>
      <c r="C15337" s="5" t="s">
        <v>11</v>
      </c>
      <c r="D15337" s="5" t="s">
        <v>12</v>
      </c>
      <c r="E15337" s="5" t="s">
        <v>2754</v>
      </c>
    </row>
    <row r="15338" spans="1:5" x14ac:dyDescent="0.25">
      <c r="A15338" s="5">
        <f>15330</f>
      </c>
      <c r="B15338" s="5" t="s">
        <v>14609</v>
      </c>
      <c r="C15338" s="5" t="s">
        <v>11</v>
      </c>
      <c r="D15338" s="5" t="s">
        <v>12</v>
      </c>
      <c r="E15338" s="5" t="s">
        <v>2754</v>
      </c>
    </row>
    <row r="15339" spans="1:5" x14ac:dyDescent="0.25">
      <c r="A15339" s="5">
        <f>15331</f>
      </c>
      <c r="B15339" s="5" t="s">
        <v>14610</v>
      </c>
      <c r="C15339" s="5" t="s">
        <v>11</v>
      </c>
      <c r="D15339" s="5" t="s">
        <v>12</v>
      </c>
      <c r="E15339" s="5" t="s">
        <v>2754</v>
      </c>
    </row>
    <row r="15340" spans="1:5" x14ac:dyDescent="0.25">
      <c r="A15340" s="5">
        <f>15332</f>
      </c>
      <c r="B15340" s="5" t="s">
        <v>14611</v>
      </c>
      <c r="C15340" s="5" t="s">
        <v>11</v>
      </c>
      <c r="D15340" s="5" t="s">
        <v>12</v>
      </c>
      <c r="E15340" s="5" t="s">
        <v>2754</v>
      </c>
    </row>
    <row r="15341" spans="1:5" x14ac:dyDescent="0.25">
      <c r="A15341" s="5">
        <f>15333</f>
      </c>
      <c r="B15341" s="5" t="s">
        <v>14612</v>
      </c>
      <c r="C15341" s="5" t="s">
        <v>11</v>
      </c>
      <c r="D15341" s="5" t="s">
        <v>12</v>
      </c>
      <c r="E15341" s="5" t="s">
        <v>2754</v>
      </c>
    </row>
    <row r="15342" spans="1:5" x14ac:dyDescent="0.25">
      <c r="A15342" s="5">
        <f>15334</f>
      </c>
      <c r="B15342" s="5" t="s">
        <v>14613</v>
      </c>
      <c r="C15342" s="5" t="s">
        <v>11</v>
      </c>
      <c r="D15342" s="5" t="s">
        <v>12</v>
      </c>
      <c r="E15342" s="5" t="s">
        <v>2754</v>
      </c>
    </row>
    <row r="15343" spans="1:5" x14ac:dyDescent="0.25">
      <c r="A15343" s="5">
        <f>15335</f>
      </c>
      <c r="B15343" s="5" t="s">
        <v>14614</v>
      </c>
      <c r="C15343" s="5" t="s">
        <v>11</v>
      </c>
      <c r="D15343" s="5" t="s">
        <v>12</v>
      </c>
      <c r="E15343" s="5" t="s">
        <v>2754</v>
      </c>
    </row>
    <row r="15344" spans="1:5" x14ac:dyDescent="0.25">
      <c r="A15344" s="5">
        <f>15336</f>
      </c>
      <c r="B15344" s="5" t="s">
        <v>14615</v>
      </c>
      <c r="C15344" s="5" t="s">
        <v>11</v>
      </c>
      <c r="D15344" s="5" t="s">
        <v>12</v>
      </c>
      <c r="E15344" s="5" t="s">
        <v>2754</v>
      </c>
    </row>
    <row r="15345" spans="1:5" x14ac:dyDescent="0.25">
      <c r="A15345" s="5">
        <f>15337</f>
      </c>
      <c r="B15345" s="5" t="s">
        <v>14616</v>
      </c>
      <c r="C15345" s="5" t="s">
        <v>11</v>
      </c>
      <c r="D15345" s="5" t="s">
        <v>12</v>
      </c>
      <c r="E15345" s="5" t="s">
        <v>2754</v>
      </c>
    </row>
    <row r="15346" spans="1:5" x14ac:dyDescent="0.25">
      <c r="A15346" s="5">
        <f>15338</f>
      </c>
      <c r="B15346" s="5" t="s">
        <v>14617</v>
      </c>
      <c r="C15346" s="5" t="s">
        <v>11</v>
      </c>
      <c r="D15346" s="5" t="s">
        <v>12</v>
      </c>
      <c r="E15346" s="5" t="s">
        <v>2754</v>
      </c>
    </row>
    <row r="15347" spans="1:5" x14ac:dyDescent="0.25">
      <c r="A15347" s="5">
        <f>15339</f>
      </c>
      <c r="B15347" s="5" t="s">
        <v>14618</v>
      </c>
      <c r="C15347" s="5" t="s">
        <v>11</v>
      </c>
      <c r="D15347" s="5" t="s">
        <v>12</v>
      </c>
      <c r="E15347" s="5" t="s">
        <v>2754</v>
      </c>
    </row>
    <row r="15348" spans="1:5" x14ac:dyDescent="0.25">
      <c r="A15348" s="5">
        <f>15340</f>
      </c>
      <c r="B15348" s="5" t="s">
        <v>14619</v>
      </c>
      <c r="C15348" s="5" t="s">
        <v>11</v>
      </c>
      <c r="D15348" s="5" t="s">
        <v>12</v>
      </c>
      <c r="E15348" s="5" t="s">
        <v>2754</v>
      </c>
    </row>
    <row r="15349" spans="1:5" x14ac:dyDescent="0.25">
      <c r="A15349" s="5">
        <f>15341</f>
      </c>
      <c r="B15349" s="5" t="s">
        <v>14620</v>
      </c>
      <c r="C15349" s="5" t="s">
        <v>11</v>
      </c>
      <c r="D15349" s="5" t="s">
        <v>12</v>
      </c>
      <c r="E15349" s="5" t="s">
        <v>2754</v>
      </c>
    </row>
    <row r="15350" spans="1:5" x14ac:dyDescent="0.25">
      <c r="A15350" s="5">
        <f>15342</f>
      </c>
      <c r="B15350" s="5" t="s">
        <v>14621</v>
      </c>
      <c r="C15350" s="5" t="s">
        <v>11</v>
      </c>
      <c r="D15350" s="5" t="s">
        <v>12</v>
      </c>
      <c r="E15350" s="5" t="s">
        <v>2754</v>
      </c>
    </row>
    <row r="15351" spans="1:5" x14ac:dyDescent="0.25">
      <c r="A15351" s="5">
        <f>15343</f>
      </c>
      <c r="B15351" s="5" t="s">
        <v>14622</v>
      </c>
      <c r="C15351" s="5" t="s">
        <v>11</v>
      </c>
      <c r="D15351" s="5" t="s">
        <v>12</v>
      </c>
      <c r="E15351" s="5" t="s">
        <v>2754</v>
      </c>
    </row>
    <row r="15352" spans="1:5" x14ac:dyDescent="0.25">
      <c r="A15352" s="5">
        <f>15344</f>
      </c>
      <c r="B15352" s="5" t="s">
        <v>14623</v>
      </c>
      <c r="C15352" s="5" t="s">
        <v>11</v>
      </c>
      <c r="D15352" s="5" t="s">
        <v>12</v>
      </c>
      <c r="E15352" s="5" t="s">
        <v>2754</v>
      </c>
    </row>
    <row r="15353" spans="1:5" x14ac:dyDescent="0.25">
      <c r="A15353" s="5">
        <f>15345</f>
      </c>
      <c r="B15353" s="5" t="s">
        <v>14624</v>
      </c>
      <c r="C15353" s="5" t="s">
        <v>11</v>
      </c>
      <c r="D15353" s="5" t="s">
        <v>12</v>
      </c>
      <c r="E15353" s="5" t="s">
        <v>2754</v>
      </c>
    </row>
    <row r="15354" spans="1:5" x14ac:dyDescent="0.25">
      <c r="A15354" s="5">
        <f>15346</f>
      </c>
      <c r="B15354" s="5" t="s">
        <v>14625</v>
      </c>
      <c r="C15354" s="5" t="s">
        <v>11</v>
      </c>
      <c r="D15354" s="5" t="s">
        <v>12</v>
      </c>
      <c r="E15354" s="5" t="s">
        <v>2754</v>
      </c>
    </row>
    <row r="15355" spans="1:5" x14ac:dyDescent="0.25">
      <c r="A15355" s="5">
        <f>15347</f>
      </c>
      <c r="B15355" s="5" t="s">
        <v>14626</v>
      </c>
      <c r="C15355" s="5" t="s">
        <v>11</v>
      </c>
      <c r="D15355" s="5" t="s">
        <v>12</v>
      </c>
      <c r="E15355" s="5" t="s">
        <v>2754</v>
      </c>
    </row>
    <row r="15356" spans="1:5" x14ac:dyDescent="0.25">
      <c r="A15356" s="5">
        <f>15348</f>
      </c>
      <c r="B15356" s="5" t="s">
        <v>14627</v>
      </c>
      <c r="C15356" s="5" t="s">
        <v>11</v>
      </c>
      <c r="D15356" s="5" t="s">
        <v>12</v>
      </c>
      <c r="E15356" s="5" t="s">
        <v>2754</v>
      </c>
    </row>
    <row r="15357" spans="1:5" x14ac:dyDescent="0.25">
      <c r="A15357" s="5">
        <f>15349</f>
      </c>
      <c r="B15357" s="5" t="s">
        <v>14628</v>
      </c>
      <c r="C15357" s="5" t="s">
        <v>11</v>
      </c>
      <c r="D15357" s="5" t="s">
        <v>12</v>
      </c>
      <c r="E15357" s="5" t="s">
        <v>2754</v>
      </c>
    </row>
    <row r="15358" spans="1:5" x14ac:dyDescent="0.25">
      <c r="A15358" s="5">
        <f>15350</f>
      </c>
      <c r="B15358" s="5" t="s">
        <v>14629</v>
      </c>
      <c r="C15358" s="5" t="s">
        <v>11</v>
      </c>
      <c r="D15358" s="5" t="s">
        <v>12</v>
      </c>
      <c r="E15358" s="5" t="s">
        <v>2754</v>
      </c>
    </row>
    <row r="15359" spans="1:5" x14ac:dyDescent="0.25">
      <c r="A15359" s="5">
        <f>15351</f>
      </c>
      <c r="B15359" s="5" t="s">
        <v>14630</v>
      </c>
      <c r="C15359" s="5" t="s">
        <v>11</v>
      </c>
      <c r="D15359" s="5" t="s">
        <v>12</v>
      </c>
      <c r="E15359" s="5" t="s">
        <v>2754</v>
      </c>
    </row>
    <row r="15360" spans="1:5" x14ac:dyDescent="0.25">
      <c r="A15360" s="5">
        <f>15352</f>
      </c>
      <c r="B15360" s="5" t="s">
        <v>14631</v>
      </c>
      <c r="C15360" s="5" t="s">
        <v>11</v>
      </c>
      <c r="D15360" s="5" t="s">
        <v>12</v>
      </c>
      <c r="E15360" s="5" t="s">
        <v>2754</v>
      </c>
    </row>
    <row r="15361" spans="1:5" x14ac:dyDescent="0.25">
      <c r="A15361" s="5">
        <f>15353</f>
      </c>
      <c r="B15361" s="5" t="s">
        <v>14632</v>
      </c>
      <c r="C15361" s="5" t="s">
        <v>11</v>
      </c>
      <c r="D15361" s="5" t="s">
        <v>12</v>
      </c>
      <c r="E15361" s="5" t="s">
        <v>2754</v>
      </c>
    </row>
    <row r="15362" spans="1:5" x14ac:dyDescent="0.25">
      <c r="A15362" s="5">
        <f>15354</f>
      </c>
      <c r="B15362" s="5" t="s">
        <v>14633</v>
      </c>
      <c r="C15362" s="5" t="s">
        <v>11</v>
      </c>
      <c r="D15362" s="5" t="s">
        <v>12</v>
      </c>
      <c r="E15362" s="5" t="s">
        <v>2754</v>
      </c>
    </row>
    <row r="15363" spans="1:5" x14ac:dyDescent="0.25">
      <c r="A15363" s="5">
        <f>15355</f>
      </c>
      <c r="B15363" s="5" t="s">
        <v>14634</v>
      </c>
      <c r="C15363" s="5" t="s">
        <v>11</v>
      </c>
      <c r="D15363" s="5" t="s">
        <v>12</v>
      </c>
      <c r="E15363" s="5" t="s">
        <v>2754</v>
      </c>
    </row>
    <row r="15364" spans="1:5" x14ac:dyDescent="0.25">
      <c r="A15364" s="5">
        <f>15356</f>
      </c>
      <c r="B15364" s="5" t="s">
        <v>14635</v>
      </c>
      <c r="C15364" s="5" t="s">
        <v>11</v>
      </c>
      <c r="D15364" s="5" t="s">
        <v>12</v>
      </c>
      <c r="E15364" s="5" t="s">
        <v>2754</v>
      </c>
    </row>
    <row r="15365" spans="1:5" x14ac:dyDescent="0.25">
      <c r="A15365" s="5">
        <f>15357</f>
      </c>
      <c r="B15365" s="5" t="s">
        <v>14636</v>
      </c>
      <c r="C15365" s="5" t="s">
        <v>11</v>
      </c>
      <c r="D15365" s="5" t="s">
        <v>12</v>
      </c>
      <c r="E15365" s="5" t="s">
        <v>2754</v>
      </c>
    </row>
    <row r="15366" spans="1:5" x14ac:dyDescent="0.25">
      <c r="A15366" s="5">
        <f>15358</f>
      </c>
      <c r="B15366" s="5" t="s">
        <v>14637</v>
      </c>
      <c r="C15366" s="5" t="s">
        <v>11</v>
      </c>
      <c r="D15366" s="5" t="s">
        <v>12</v>
      </c>
      <c r="E15366" s="5" t="s">
        <v>2754</v>
      </c>
    </row>
    <row r="15367" spans="1:5" x14ac:dyDescent="0.25">
      <c r="A15367" s="5">
        <f>15359</f>
      </c>
      <c r="B15367" s="5" t="s">
        <v>14638</v>
      </c>
      <c r="C15367" s="5" t="s">
        <v>11</v>
      </c>
      <c r="D15367" s="5" t="s">
        <v>12</v>
      </c>
      <c r="E15367" s="5" t="s">
        <v>2754</v>
      </c>
    </row>
    <row r="15368" spans="1:5" x14ac:dyDescent="0.25">
      <c r="A15368" s="5">
        <f>15360</f>
      </c>
      <c r="B15368" s="5" t="s">
        <v>14639</v>
      </c>
      <c r="C15368" s="5" t="s">
        <v>11</v>
      </c>
      <c r="D15368" s="5" t="s">
        <v>12</v>
      </c>
      <c r="E15368" s="5" t="s">
        <v>2754</v>
      </c>
    </row>
    <row r="15369" spans="1:5" x14ac:dyDescent="0.25">
      <c r="A15369" s="5">
        <f>15361</f>
      </c>
      <c r="B15369" s="5" t="s">
        <v>14640</v>
      </c>
      <c r="C15369" s="5" t="s">
        <v>11</v>
      </c>
      <c r="D15369" s="5" t="s">
        <v>12</v>
      </c>
      <c r="E15369" s="5" t="s">
        <v>2754</v>
      </c>
    </row>
    <row r="15370" spans="1:5" x14ac:dyDescent="0.25">
      <c r="A15370" s="5">
        <f>15362</f>
      </c>
      <c r="B15370" s="5" t="s">
        <v>14641</v>
      </c>
      <c r="C15370" s="5" t="s">
        <v>11</v>
      </c>
      <c r="D15370" s="5" t="s">
        <v>12</v>
      </c>
      <c r="E15370" s="5" t="s">
        <v>2754</v>
      </c>
    </row>
    <row r="15371" spans="1:5" x14ac:dyDescent="0.25">
      <c r="A15371" s="5">
        <f>15363</f>
      </c>
      <c r="B15371" s="5" t="s">
        <v>14642</v>
      </c>
      <c r="C15371" s="5" t="s">
        <v>11</v>
      </c>
      <c r="D15371" s="5" t="s">
        <v>12</v>
      </c>
      <c r="E15371" s="5" t="s">
        <v>2754</v>
      </c>
    </row>
    <row r="15372" spans="1:5" x14ac:dyDescent="0.25">
      <c r="A15372" s="5">
        <f>15364</f>
      </c>
      <c r="B15372" s="5" t="s">
        <v>14643</v>
      </c>
      <c r="C15372" s="5" t="s">
        <v>11</v>
      </c>
      <c r="D15372" s="5" t="s">
        <v>12</v>
      </c>
      <c r="E15372" s="5" t="s">
        <v>2754</v>
      </c>
    </row>
    <row r="15373" spans="1:5" x14ac:dyDescent="0.25">
      <c r="A15373" s="5">
        <f>15365</f>
      </c>
      <c r="B15373" s="5" t="s">
        <v>14644</v>
      </c>
      <c r="C15373" s="5" t="s">
        <v>11</v>
      </c>
      <c r="D15373" s="5" t="s">
        <v>12</v>
      </c>
      <c r="E15373" s="5" t="s">
        <v>2754</v>
      </c>
    </row>
    <row r="15374" spans="1:5" x14ac:dyDescent="0.25">
      <c r="A15374" s="5">
        <f>15366</f>
      </c>
      <c r="B15374" s="5" t="s">
        <v>14645</v>
      </c>
      <c r="C15374" s="5" t="s">
        <v>11</v>
      </c>
      <c r="D15374" s="5" t="s">
        <v>12</v>
      </c>
      <c r="E15374" s="5" t="s">
        <v>2754</v>
      </c>
    </row>
    <row r="15375" spans="1:5" x14ac:dyDescent="0.25">
      <c r="A15375" s="5">
        <f>15367</f>
      </c>
      <c r="B15375" s="5" t="s">
        <v>14646</v>
      </c>
      <c r="C15375" s="5" t="s">
        <v>11</v>
      </c>
      <c r="D15375" s="5" t="s">
        <v>12</v>
      </c>
      <c r="E15375" s="5" t="s">
        <v>2754</v>
      </c>
    </row>
    <row r="15376" spans="1:5" x14ac:dyDescent="0.25">
      <c r="A15376" s="5">
        <f>15368</f>
      </c>
      <c r="B15376" s="5" t="s">
        <v>14647</v>
      </c>
      <c r="C15376" s="5" t="s">
        <v>11</v>
      </c>
      <c r="D15376" s="5" t="s">
        <v>12</v>
      </c>
      <c r="E15376" s="5" t="s">
        <v>2754</v>
      </c>
    </row>
    <row r="15377" spans="1:5" x14ac:dyDescent="0.25">
      <c r="A15377" s="5">
        <f>15369</f>
      </c>
      <c r="B15377" s="5" t="s">
        <v>14648</v>
      </c>
      <c r="C15377" s="5" t="s">
        <v>11</v>
      </c>
      <c r="D15377" s="5" t="s">
        <v>12</v>
      </c>
      <c r="E15377" s="5" t="s">
        <v>2754</v>
      </c>
    </row>
    <row r="15378" spans="1:5" x14ac:dyDescent="0.25">
      <c r="A15378" s="5">
        <f>15370</f>
      </c>
      <c r="B15378" s="5" t="s">
        <v>14649</v>
      </c>
      <c r="C15378" s="5" t="s">
        <v>11</v>
      </c>
      <c r="D15378" s="5" t="s">
        <v>12</v>
      </c>
      <c r="E15378" s="5" t="s">
        <v>2754</v>
      </c>
    </row>
    <row r="15379" spans="1:5" x14ac:dyDescent="0.25">
      <c r="A15379" s="5">
        <f>15371</f>
      </c>
      <c r="B15379" s="5" t="s">
        <v>14650</v>
      </c>
      <c r="C15379" s="5" t="s">
        <v>11</v>
      </c>
      <c r="D15379" s="5" t="s">
        <v>12</v>
      </c>
      <c r="E15379" s="5" t="s">
        <v>2754</v>
      </c>
    </row>
    <row r="15380" spans="1:5" x14ac:dyDescent="0.25">
      <c r="A15380" s="5">
        <f>15372</f>
      </c>
      <c r="B15380" s="5" t="s">
        <v>14651</v>
      </c>
      <c r="C15380" s="5" t="s">
        <v>11</v>
      </c>
      <c r="D15380" s="5" t="s">
        <v>12</v>
      </c>
      <c r="E15380" s="5" t="s">
        <v>2754</v>
      </c>
    </row>
    <row r="15381" spans="1:5" x14ac:dyDescent="0.25">
      <c r="A15381" s="5">
        <f>15373</f>
      </c>
      <c r="B15381" s="5" t="s">
        <v>14652</v>
      </c>
      <c r="C15381" s="5" t="s">
        <v>11</v>
      </c>
      <c r="D15381" s="5" t="s">
        <v>12</v>
      </c>
      <c r="E15381" s="5" t="s">
        <v>2754</v>
      </c>
    </row>
    <row r="15382" spans="1:5" x14ac:dyDescent="0.25">
      <c r="A15382" s="5">
        <f>15374</f>
      </c>
      <c r="B15382" s="5" t="s">
        <v>14653</v>
      </c>
      <c r="C15382" s="5" t="s">
        <v>11</v>
      </c>
      <c r="D15382" s="5" t="s">
        <v>12</v>
      </c>
      <c r="E15382" s="5" t="s">
        <v>2754</v>
      </c>
    </row>
    <row r="15383" spans="1:5" x14ac:dyDescent="0.25">
      <c r="A15383" s="5">
        <f>15375</f>
      </c>
      <c r="B15383" s="5" t="s">
        <v>14654</v>
      </c>
      <c r="C15383" s="5" t="s">
        <v>11</v>
      </c>
      <c r="D15383" s="5" t="s">
        <v>12</v>
      </c>
      <c r="E15383" s="5" t="s">
        <v>2754</v>
      </c>
    </row>
    <row r="15384" spans="1:5" x14ac:dyDescent="0.25">
      <c r="A15384" s="5">
        <f>15376</f>
      </c>
      <c r="B15384" s="5" t="s">
        <v>14655</v>
      </c>
      <c r="C15384" s="5" t="s">
        <v>11</v>
      </c>
      <c r="D15384" s="5" t="s">
        <v>12</v>
      </c>
      <c r="E15384" s="5" t="s">
        <v>2754</v>
      </c>
    </row>
    <row r="15385" spans="1:5" x14ac:dyDescent="0.25">
      <c r="A15385" s="5">
        <f>15377</f>
      </c>
      <c r="B15385" s="5" t="s">
        <v>14656</v>
      </c>
      <c r="C15385" s="5" t="s">
        <v>11</v>
      </c>
      <c r="D15385" s="5" t="s">
        <v>12</v>
      </c>
      <c r="E15385" s="5" t="s">
        <v>3664</v>
      </c>
    </row>
    <row r="15386" spans="1:5" x14ac:dyDescent="0.25">
      <c r="A15386" s="5">
        <f>15378</f>
      </c>
      <c r="B15386" s="5" t="s">
        <v>14657</v>
      </c>
      <c r="C15386" s="5" t="s">
        <v>11</v>
      </c>
      <c r="D15386" s="5" t="s">
        <v>12</v>
      </c>
      <c r="E15386" s="5" t="s">
        <v>3664</v>
      </c>
    </row>
    <row r="15387" spans="1:5" x14ac:dyDescent="0.25">
      <c r="A15387" s="5">
        <f>15379</f>
      </c>
      <c r="B15387" s="5" t="s">
        <v>14658</v>
      </c>
      <c r="C15387" s="5" t="s">
        <v>11</v>
      </c>
      <c r="D15387" s="5" t="s">
        <v>12</v>
      </c>
      <c r="E15387" s="5" t="s">
        <v>4048</v>
      </c>
    </row>
    <row r="15388" spans="1:5" x14ac:dyDescent="0.25">
      <c r="A15388" s="5">
        <f>15380</f>
      </c>
      <c r="B15388" s="5" t="s">
        <v>14659</v>
      </c>
      <c r="C15388" s="5" t="s">
        <v>11</v>
      </c>
      <c r="D15388" s="5" t="s">
        <v>12</v>
      </c>
      <c r="E15388" s="5" t="s">
        <v>4048</v>
      </c>
    </row>
    <row r="15389" spans="1:5" x14ac:dyDescent="0.25">
      <c r="A15389" s="5">
        <f>15381</f>
      </c>
      <c r="B15389" s="5" t="s">
        <v>14660</v>
      </c>
      <c r="C15389" s="5" t="s">
        <v>11</v>
      </c>
      <c r="D15389" s="5" t="s">
        <v>12</v>
      </c>
      <c r="E15389" s="5" t="s">
        <v>2307</v>
      </c>
    </row>
    <row r="15390" spans="1:5" x14ac:dyDescent="0.25">
      <c r="A15390" s="5">
        <f>15382</f>
      </c>
      <c r="B15390" s="5" t="s">
        <v>14661</v>
      </c>
      <c r="C15390" s="5" t="s">
        <v>11</v>
      </c>
      <c r="D15390" s="5" t="s">
        <v>12</v>
      </c>
      <c r="E15390" s="5" t="s">
        <v>2307</v>
      </c>
    </row>
    <row r="15391" spans="1:5" x14ac:dyDescent="0.25">
      <c r="A15391" s="5">
        <f>15383</f>
      </c>
      <c r="B15391" s="5" t="s">
        <v>14662</v>
      </c>
      <c r="C15391" s="5" t="s">
        <v>11</v>
      </c>
      <c r="D15391" s="5" t="s">
        <v>12</v>
      </c>
      <c r="E15391" s="5" t="s">
        <v>4103</v>
      </c>
    </row>
    <row r="15392" spans="1:5" x14ac:dyDescent="0.25">
      <c r="A15392" s="5">
        <f>15384</f>
      </c>
      <c r="B15392" s="5" t="s">
        <v>14663</v>
      </c>
      <c r="C15392" s="5" t="s">
        <v>11</v>
      </c>
      <c r="D15392" s="5" t="s">
        <v>12</v>
      </c>
      <c r="E15392" s="5" t="s">
        <v>2641</v>
      </c>
    </row>
    <row r="15393" spans="1:5" x14ac:dyDescent="0.25">
      <c r="A15393" s="5">
        <f>15385</f>
      </c>
      <c r="B15393" s="5" t="s">
        <v>14664</v>
      </c>
      <c r="C15393" s="5" t="s">
        <v>11</v>
      </c>
      <c r="D15393" s="5" t="s">
        <v>12</v>
      </c>
      <c r="E15393" s="5" t="s">
        <v>2883</v>
      </c>
    </row>
    <row r="15394" spans="1:5" x14ac:dyDescent="0.25">
      <c r="A15394" s="5">
        <f>15386</f>
      </c>
      <c r="B15394" s="5" t="s">
        <v>14665</v>
      </c>
      <c r="C15394" s="5" t="s">
        <v>11</v>
      </c>
      <c r="D15394" s="5" t="s">
        <v>12</v>
      </c>
      <c r="E15394" s="5" t="s">
        <v>2883</v>
      </c>
    </row>
    <row r="15395" spans="1:5" x14ac:dyDescent="0.25">
      <c r="A15395" s="5">
        <f>15387</f>
      </c>
      <c r="B15395" s="5" t="s">
        <v>14666</v>
      </c>
      <c r="C15395" s="5" t="s">
        <v>11</v>
      </c>
      <c r="D15395" s="5" t="s">
        <v>12</v>
      </c>
      <c r="E15395" s="5" t="s">
        <v>2290</v>
      </c>
    </row>
    <row r="15396" spans="1:5" x14ac:dyDescent="0.25">
      <c r="A15396" s="5">
        <f>15388</f>
      </c>
      <c r="B15396" s="5" t="s">
        <v>14667</v>
      </c>
      <c r="C15396" s="5" t="s">
        <v>11</v>
      </c>
      <c r="D15396" s="5" t="s">
        <v>12</v>
      </c>
      <c r="E15396" s="5" t="s">
        <v>2290</v>
      </c>
    </row>
    <row r="15397" spans="1:5" x14ac:dyDescent="0.25">
      <c r="A15397" s="5">
        <f>15389</f>
      </c>
      <c r="B15397" s="5" t="s">
        <v>14668</v>
      </c>
      <c r="C15397" s="5" t="s">
        <v>11</v>
      </c>
      <c r="D15397" s="5" t="s">
        <v>12</v>
      </c>
      <c r="E15397" s="5" t="s">
        <v>4051</v>
      </c>
    </row>
    <row r="15398" spans="1:5" x14ac:dyDescent="0.25">
      <c r="A15398" s="5">
        <f>15390</f>
      </c>
      <c r="B15398" s="5" t="s">
        <v>14669</v>
      </c>
      <c r="C15398" s="5" t="s">
        <v>11</v>
      </c>
      <c r="D15398" s="5" t="s">
        <v>12</v>
      </c>
      <c r="E15398" s="5" t="s">
        <v>2298</v>
      </c>
    </row>
    <row r="15399" spans="1:5" x14ac:dyDescent="0.25">
      <c r="A15399" s="5">
        <f>15391</f>
      </c>
      <c r="B15399" s="5" t="s">
        <v>14670</v>
      </c>
      <c r="C15399" s="5" t="s">
        <v>11</v>
      </c>
      <c r="D15399" s="5" t="s">
        <v>12</v>
      </c>
      <c r="E15399" s="5" t="s">
        <v>921</v>
      </c>
    </row>
    <row r="15400" spans="1:5" x14ac:dyDescent="0.25">
      <c r="A15400" s="5">
        <f>15392</f>
      </c>
      <c r="B15400" s="5" t="s">
        <v>14671</v>
      </c>
      <c r="C15400" s="5" t="s">
        <v>11</v>
      </c>
      <c r="D15400" s="5" t="s">
        <v>12</v>
      </c>
      <c r="E15400" s="5" t="s">
        <v>3709</v>
      </c>
    </row>
    <row r="15401" spans="1:5" x14ac:dyDescent="0.25">
      <c r="A15401" s="5">
        <f>15393</f>
      </c>
      <c r="B15401" s="5" t="s">
        <v>14672</v>
      </c>
      <c r="C15401" s="5" t="s">
        <v>11</v>
      </c>
      <c r="D15401" s="5" t="s">
        <v>12</v>
      </c>
      <c r="E15401" s="5" t="s">
        <v>3569</v>
      </c>
    </row>
    <row r="15402" spans="1:5" x14ac:dyDescent="0.25">
      <c r="A15402" s="5">
        <f>15394</f>
      </c>
      <c r="B15402" s="5" t="s">
        <v>14673</v>
      </c>
      <c r="C15402" s="5" t="s">
        <v>11</v>
      </c>
      <c r="D15402" s="5" t="s">
        <v>12</v>
      </c>
      <c r="E15402" s="5" t="s">
        <v>10562</v>
      </c>
    </row>
    <row r="15403" spans="1:5" x14ac:dyDescent="0.25">
      <c r="A15403" s="5">
        <f>15395</f>
      </c>
      <c r="B15403" s="5" t="s">
        <v>14674</v>
      </c>
      <c r="C15403" s="5" t="s">
        <v>11</v>
      </c>
      <c r="D15403" s="5" t="s">
        <v>12</v>
      </c>
      <c r="E15403" s="5" t="s">
        <v>3879</v>
      </c>
    </row>
    <row r="15404" spans="1:5" x14ac:dyDescent="0.25">
      <c r="A15404" s="5">
        <f>15396</f>
      </c>
      <c r="B15404" s="5" t="s">
        <v>14675</v>
      </c>
      <c r="C15404" s="5" t="s">
        <v>11</v>
      </c>
      <c r="D15404" s="5" t="s">
        <v>12</v>
      </c>
      <c r="E15404" s="5" t="s">
        <v>3879</v>
      </c>
    </row>
    <row r="15405" spans="1:5" x14ac:dyDescent="0.25">
      <c r="A15405" s="5">
        <f>15397</f>
      </c>
      <c r="B15405" s="5" t="s">
        <v>14676</v>
      </c>
      <c r="C15405" s="5" t="s">
        <v>11</v>
      </c>
      <c r="D15405" s="5" t="s">
        <v>12</v>
      </c>
      <c r="E15405" s="5" t="s">
        <v>3879</v>
      </c>
    </row>
    <row r="15406" spans="1:5" x14ac:dyDescent="0.25">
      <c r="A15406" s="5">
        <f>15398</f>
      </c>
      <c r="B15406" s="5" t="s">
        <v>14677</v>
      </c>
      <c r="C15406" s="5" t="s">
        <v>11</v>
      </c>
      <c r="D15406" s="5" t="s">
        <v>12</v>
      </c>
      <c r="E15406" s="5" t="s">
        <v>3879</v>
      </c>
    </row>
    <row r="15407" spans="1:5" x14ac:dyDescent="0.25">
      <c r="A15407" s="5">
        <f>15399</f>
      </c>
      <c r="B15407" s="5" t="s">
        <v>14678</v>
      </c>
      <c r="C15407" s="5" t="s">
        <v>11</v>
      </c>
      <c r="D15407" s="5" t="s">
        <v>12</v>
      </c>
      <c r="E15407" s="5" t="s">
        <v>3879</v>
      </c>
    </row>
    <row r="15408" spans="1:5" x14ac:dyDescent="0.25">
      <c r="A15408" s="5">
        <f>15400</f>
      </c>
      <c r="B15408" s="5" t="s">
        <v>14679</v>
      </c>
      <c r="C15408" s="5" t="s">
        <v>11</v>
      </c>
      <c r="D15408" s="5" t="s">
        <v>12</v>
      </c>
      <c r="E15408" s="5" t="s">
        <v>3879</v>
      </c>
    </row>
    <row r="15409" spans="1:5" x14ac:dyDescent="0.25">
      <c r="A15409" s="5">
        <f>15401</f>
      </c>
      <c r="B15409" s="5" t="s">
        <v>14680</v>
      </c>
      <c r="C15409" s="5" t="s">
        <v>11</v>
      </c>
      <c r="D15409" s="5" t="s">
        <v>12</v>
      </c>
      <c r="E15409" s="5" t="s">
        <v>3879</v>
      </c>
    </row>
    <row r="15410" spans="1:5" x14ac:dyDescent="0.25">
      <c r="A15410" s="5">
        <f>15402</f>
      </c>
      <c r="B15410" s="5" t="s">
        <v>14681</v>
      </c>
      <c r="C15410" s="5" t="s">
        <v>11</v>
      </c>
      <c r="D15410" s="5" t="s">
        <v>12</v>
      </c>
      <c r="E15410" s="5" t="s">
        <v>3879</v>
      </c>
    </row>
    <row r="15411" spans="1:5" x14ac:dyDescent="0.25">
      <c r="A15411" s="5">
        <f>15403</f>
      </c>
      <c r="B15411" s="5" t="s">
        <v>14682</v>
      </c>
      <c r="C15411" s="5" t="s">
        <v>11</v>
      </c>
      <c r="D15411" s="5" t="s">
        <v>12</v>
      </c>
      <c r="E15411" s="5" t="s">
        <v>3879</v>
      </c>
    </row>
    <row r="15412" spans="1:5" x14ac:dyDescent="0.25">
      <c r="A15412" s="5">
        <f>15404</f>
      </c>
      <c r="B15412" s="5" t="s">
        <v>14683</v>
      </c>
      <c r="C15412" s="5" t="s">
        <v>11</v>
      </c>
      <c r="D15412" s="5" t="s">
        <v>12</v>
      </c>
      <c r="E15412" s="5" t="s">
        <v>3879</v>
      </c>
    </row>
    <row r="15413" spans="1:5" x14ac:dyDescent="0.25">
      <c r="A15413" s="5">
        <f>15405</f>
      </c>
      <c r="B15413" s="5" t="s">
        <v>14684</v>
      </c>
      <c r="C15413" s="5" t="s">
        <v>11</v>
      </c>
      <c r="D15413" s="5" t="s">
        <v>12</v>
      </c>
      <c r="E15413" s="5" t="s">
        <v>3879</v>
      </c>
    </row>
    <row r="15414" spans="1:5" x14ac:dyDescent="0.25">
      <c r="A15414" s="5">
        <f>15406</f>
      </c>
      <c r="B15414" s="5" t="s">
        <v>14685</v>
      </c>
      <c r="C15414" s="5" t="s">
        <v>11</v>
      </c>
      <c r="D15414" s="5" t="s">
        <v>12</v>
      </c>
      <c r="E15414" s="5" t="s">
        <v>3879</v>
      </c>
    </row>
    <row r="15415" spans="1:5" x14ac:dyDescent="0.25">
      <c r="A15415" s="5">
        <f>15407</f>
      </c>
      <c r="B15415" s="5" t="s">
        <v>14686</v>
      </c>
      <c r="C15415" s="5" t="s">
        <v>11</v>
      </c>
      <c r="D15415" s="5" t="s">
        <v>12</v>
      </c>
      <c r="E15415" s="5" t="s">
        <v>3879</v>
      </c>
    </row>
    <row r="15416" spans="1:5" x14ac:dyDescent="0.25">
      <c r="A15416" s="5">
        <f>15408</f>
      </c>
      <c r="B15416" s="5" t="s">
        <v>14687</v>
      </c>
      <c r="C15416" s="5" t="s">
        <v>11</v>
      </c>
      <c r="D15416" s="5" t="s">
        <v>12</v>
      </c>
      <c r="E15416" s="5" t="s">
        <v>3879</v>
      </c>
    </row>
    <row r="15417" spans="1:5" x14ac:dyDescent="0.25">
      <c r="A15417" s="5">
        <f>15409</f>
      </c>
      <c r="B15417" s="5" t="s">
        <v>14688</v>
      </c>
      <c r="C15417" s="5" t="s">
        <v>11</v>
      </c>
      <c r="D15417" s="5" t="s">
        <v>12</v>
      </c>
      <c r="E15417" s="5" t="s">
        <v>3879</v>
      </c>
    </row>
    <row r="15418" spans="1:5" x14ac:dyDescent="0.25">
      <c r="A15418" s="5">
        <f>15410</f>
      </c>
      <c r="B15418" s="5" t="s">
        <v>14689</v>
      </c>
      <c r="C15418" s="5" t="s">
        <v>11</v>
      </c>
      <c r="D15418" s="5" t="s">
        <v>12</v>
      </c>
      <c r="E15418" s="5" t="s">
        <v>3879</v>
      </c>
    </row>
    <row r="15419" spans="1:5" x14ac:dyDescent="0.25">
      <c r="A15419" s="5">
        <f>15411</f>
      </c>
      <c r="B15419" s="5" t="s">
        <v>14690</v>
      </c>
      <c r="C15419" s="5" t="s">
        <v>11</v>
      </c>
      <c r="D15419" s="5" t="s">
        <v>12</v>
      </c>
      <c r="E15419" s="5" t="s">
        <v>3879</v>
      </c>
    </row>
    <row r="15420" spans="1:5" x14ac:dyDescent="0.25">
      <c r="A15420" s="5">
        <f>15412</f>
      </c>
      <c r="B15420" s="5" t="s">
        <v>14691</v>
      </c>
      <c r="C15420" s="5" t="s">
        <v>11</v>
      </c>
      <c r="D15420" s="5" t="s">
        <v>12</v>
      </c>
      <c r="E15420" s="5" t="s">
        <v>3879</v>
      </c>
    </row>
    <row r="15421" spans="1:5" x14ac:dyDescent="0.25">
      <c r="A15421" s="5">
        <f>15413</f>
      </c>
      <c r="B15421" s="5" t="s">
        <v>14692</v>
      </c>
      <c r="C15421" s="5" t="s">
        <v>11</v>
      </c>
      <c r="D15421" s="5" t="s">
        <v>12</v>
      </c>
      <c r="E15421" s="5" t="s">
        <v>3879</v>
      </c>
    </row>
    <row r="15422" spans="1:5" x14ac:dyDescent="0.25">
      <c r="A15422" s="5">
        <f>15414</f>
      </c>
      <c r="B15422" s="5" t="s">
        <v>14693</v>
      </c>
      <c r="C15422" s="5" t="s">
        <v>11</v>
      </c>
      <c r="D15422" s="5" t="s">
        <v>12</v>
      </c>
      <c r="E15422" s="5" t="s">
        <v>3879</v>
      </c>
    </row>
    <row r="15423" spans="1:5" x14ac:dyDescent="0.25">
      <c r="A15423" s="5">
        <f>15415</f>
      </c>
      <c r="B15423" s="5" t="s">
        <v>14694</v>
      </c>
      <c r="C15423" s="5" t="s">
        <v>11</v>
      </c>
      <c r="D15423" s="5" t="s">
        <v>12</v>
      </c>
      <c r="E15423" s="5" t="s">
        <v>3879</v>
      </c>
    </row>
    <row r="15424" spans="1:5" x14ac:dyDescent="0.25">
      <c r="A15424" s="5">
        <f>15416</f>
      </c>
      <c r="B15424" s="5" t="s">
        <v>14695</v>
      </c>
      <c r="C15424" s="5" t="s">
        <v>11</v>
      </c>
      <c r="D15424" s="5" t="s">
        <v>12</v>
      </c>
      <c r="E15424" s="5" t="s">
        <v>3879</v>
      </c>
    </row>
    <row r="15425" spans="1:5" x14ac:dyDescent="0.25">
      <c r="A15425" s="5">
        <f>15417</f>
      </c>
      <c r="B15425" s="5" t="s">
        <v>14696</v>
      </c>
      <c r="C15425" s="5" t="s">
        <v>11</v>
      </c>
      <c r="D15425" s="5" t="s">
        <v>12</v>
      </c>
      <c r="E15425" s="5" t="s">
        <v>3879</v>
      </c>
    </row>
    <row r="15426" spans="1:5" x14ac:dyDescent="0.25">
      <c r="A15426" s="5">
        <f>15418</f>
      </c>
      <c r="B15426" s="5" t="s">
        <v>14697</v>
      </c>
      <c r="C15426" s="5" t="s">
        <v>11</v>
      </c>
      <c r="D15426" s="5" t="s">
        <v>12</v>
      </c>
      <c r="E15426" s="5" t="s">
        <v>3879</v>
      </c>
    </row>
    <row r="15427" spans="1:5" x14ac:dyDescent="0.25">
      <c r="A15427" s="5">
        <f>15419</f>
      </c>
      <c r="B15427" s="5" t="s">
        <v>14698</v>
      </c>
      <c r="C15427" s="5" t="s">
        <v>11</v>
      </c>
      <c r="D15427" s="5" t="s">
        <v>12</v>
      </c>
      <c r="E15427" s="5" t="s">
        <v>3879</v>
      </c>
    </row>
    <row r="15428" spans="1:5" x14ac:dyDescent="0.25">
      <c r="A15428" s="5">
        <f>15420</f>
      </c>
      <c r="B15428" s="5" t="s">
        <v>14699</v>
      </c>
      <c r="C15428" s="5" t="s">
        <v>11</v>
      </c>
      <c r="D15428" s="5" t="s">
        <v>12</v>
      </c>
      <c r="E15428" s="5" t="s">
        <v>3879</v>
      </c>
    </row>
    <row r="15429" spans="1:5" x14ac:dyDescent="0.25">
      <c r="A15429" s="5">
        <f>15421</f>
      </c>
      <c r="B15429" s="5" t="s">
        <v>14700</v>
      </c>
      <c r="C15429" s="5" t="s">
        <v>11</v>
      </c>
      <c r="D15429" s="5" t="s">
        <v>12</v>
      </c>
      <c r="E15429" s="5" t="s">
        <v>3879</v>
      </c>
    </row>
    <row r="15430" spans="1:5" x14ac:dyDescent="0.25">
      <c r="A15430" s="5">
        <f>15422</f>
      </c>
      <c r="B15430" s="5" t="s">
        <v>14701</v>
      </c>
      <c r="C15430" s="5" t="s">
        <v>11</v>
      </c>
      <c r="D15430" s="5" t="s">
        <v>12</v>
      </c>
      <c r="E15430" s="5" t="s">
        <v>3879</v>
      </c>
    </row>
    <row r="15431" spans="1:5" x14ac:dyDescent="0.25">
      <c r="A15431" s="5">
        <f>15423</f>
      </c>
      <c r="B15431" s="5" t="s">
        <v>14702</v>
      </c>
      <c r="C15431" s="5" t="s">
        <v>11</v>
      </c>
      <c r="D15431" s="5" t="s">
        <v>12</v>
      </c>
      <c r="E15431" s="5" t="s">
        <v>3879</v>
      </c>
    </row>
    <row r="15432" spans="1:5" x14ac:dyDescent="0.25">
      <c r="A15432" s="5">
        <f>15424</f>
      </c>
      <c r="B15432" s="5" t="s">
        <v>14703</v>
      </c>
      <c r="C15432" s="5" t="s">
        <v>11</v>
      </c>
      <c r="D15432" s="5" t="s">
        <v>12</v>
      </c>
      <c r="E15432" s="5" t="s">
        <v>3879</v>
      </c>
    </row>
    <row r="15433" spans="1:5" x14ac:dyDescent="0.25">
      <c r="A15433" s="5">
        <f>15425</f>
      </c>
      <c r="B15433" s="5" t="s">
        <v>14704</v>
      </c>
      <c r="C15433" s="5" t="s">
        <v>11</v>
      </c>
      <c r="D15433" s="5" t="s">
        <v>12</v>
      </c>
      <c r="E15433" s="5" t="s">
        <v>3879</v>
      </c>
    </row>
    <row r="15434" spans="1:5" x14ac:dyDescent="0.25">
      <c r="A15434" s="5">
        <f>15426</f>
      </c>
      <c r="B15434" s="5" t="s">
        <v>14705</v>
      </c>
      <c r="C15434" s="5" t="s">
        <v>11</v>
      </c>
      <c r="D15434" s="5" t="s">
        <v>12</v>
      </c>
      <c r="E15434" s="5" t="s">
        <v>3879</v>
      </c>
    </row>
    <row r="15435" spans="1:5" x14ac:dyDescent="0.25">
      <c r="A15435" s="5">
        <f>15427</f>
      </c>
      <c r="B15435" s="5" t="s">
        <v>14706</v>
      </c>
      <c r="C15435" s="5" t="s">
        <v>11</v>
      </c>
      <c r="D15435" s="5" t="s">
        <v>12</v>
      </c>
      <c r="E15435" s="5" t="s">
        <v>3879</v>
      </c>
    </row>
    <row r="15436" spans="1:5" x14ac:dyDescent="0.25">
      <c r="A15436" s="5">
        <f>15428</f>
      </c>
      <c r="B15436" s="5" t="s">
        <v>14707</v>
      </c>
      <c r="C15436" s="5" t="s">
        <v>11</v>
      </c>
      <c r="D15436" s="5" t="s">
        <v>12</v>
      </c>
      <c r="E15436" s="5" t="s">
        <v>3879</v>
      </c>
    </row>
    <row r="15437" spans="1:5" x14ac:dyDescent="0.25">
      <c r="A15437" s="5">
        <f>15429</f>
      </c>
      <c r="B15437" s="5" t="s">
        <v>14708</v>
      </c>
      <c r="C15437" s="5" t="s">
        <v>11</v>
      </c>
      <c r="D15437" s="5" t="s">
        <v>12</v>
      </c>
      <c r="E15437" s="5" t="s">
        <v>3879</v>
      </c>
    </row>
    <row r="15438" spans="1:5" x14ac:dyDescent="0.25">
      <c r="A15438" s="5">
        <f>15430</f>
      </c>
      <c r="B15438" s="5" t="s">
        <v>14709</v>
      </c>
      <c r="C15438" s="5" t="s">
        <v>11</v>
      </c>
      <c r="D15438" s="5" t="s">
        <v>12</v>
      </c>
      <c r="E15438" s="5" t="s">
        <v>3879</v>
      </c>
    </row>
    <row r="15439" spans="1:5" x14ac:dyDescent="0.25">
      <c r="A15439" s="5">
        <f>15431</f>
      </c>
      <c r="B15439" s="5" t="s">
        <v>14710</v>
      </c>
      <c r="C15439" s="5" t="s">
        <v>11</v>
      </c>
      <c r="D15439" s="5" t="s">
        <v>12</v>
      </c>
      <c r="E15439" s="5" t="s">
        <v>762</v>
      </c>
    </row>
    <row r="15440" spans="1:5" x14ac:dyDescent="0.25">
      <c r="A15440" s="5">
        <f>15432</f>
      </c>
      <c r="B15440" s="5" t="s">
        <v>14711</v>
      </c>
      <c r="C15440" s="5" t="s">
        <v>11</v>
      </c>
      <c r="D15440" s="5" t="s">
        <v>12</v>
      </c>
      <c r="E15440" s="5" t="s">
        <v>762</v>
      </c>
    </row>
    <row r="15441" spans="1:5" x14ac:dyDescent="0.25">
      <c r="A15441" s="5">
        <f>15433</f>
      </c>
      <c r="B15441" s="5" t="s">
        <v>14712</v>
      </c>
      <c r="C15441" s="5" t="s">
        <v>11</v>
      </c>
      <c r="D15441" s="5" t="s">
        <v>12</v>
      </c>
      <c r="E15441" s="5" t="s">
        <v>762</v>
      </c>
    </row>
    <row r="15442" spans="1:5" x14ac:dyDescent="0.25">
      <c r="A15442" s="5">
        <f>15434</f>
      </c>
      <c r="B15442" s="5" t="s">
        <v>14713</v>
      </c>
      <c r="C15442" s="5" t="s">
        <v>11</v>
      </c>
      <c r="D15442" s="5" t="s">
        <v>12</v>
      </c>
      <c r="E15442" s="5" t="s">
        <v>762</v>
      </c>
    </row>
    <row r="15443" spans="1:5" x14ac:dyDescent="0.25">
      <c r="A15443" s="5">
        <f>15435</f>
      </c>
      <c r="B15443" s="5" t="s">
        <v>14714</v>
      </c>
      <c r="C15443" s="5" t="s">
        <v>11</v>
      </c>
      <c r="D15443" s="5" t="s">
        <v>12</v>
      </c>
      <c r="E15443" s="5" t="s">
        <v>762</v>
      </c>
    </row>
    <row r="15444" spans="1:5" x14ac:dyDescent="0.25">
      <c r="A15444" s="5">
        <f>15436</f>
      </c>
      <c r="B15444" s="5" t="s">
        <v>14715</v>
      </c>
      <c r="C15444" s="5" t="s">
        <v>11</v>
      </c>
      <c r="D15444" s="5" t="s">
        <v>12</v>
      </c>
      <c r="E15444" s="5" t="s">
        <v>762</v>
      </c>
    </row>
    <row r="15445" spans="1:5" x14ac:dyDescent="0.25">
      <c r="A15445" s="5">
        <f>15437</f>
      </c>
      <c r="B15445" s="5" t="s">
        <v>14716</v>
      </c>
      <c r="C15445" s="5" t="s">
        <v>11</v>
      </c>
      <c r="D15445" s="5" t="s">
        <v>12</v>
      </c>
      <c r="E15445" s="5" t="s">
        <v>762</v>
      </c>
    </row>
    <row r="15446" spans="1:5" x14ac:dyDescent="0.25">
      <c r="A15446" s="5">
        <f>15438</f>
      </c>
      <c r="B15446" s="5" t="s">
        <v>14717</v>
      </c>
      <c r="C15446" s="5" t="s">
        <v>11</v>
      </c>
      <c r="D15446" s="5" t="s">
        <v>12</v>
      </c>
      <c r="E15446" s="5" t="s">
        <v>762</v>
      </c>
    </row>
    <row r="15447" spans="1:5" x14ac:dyDescent="0.25">
      <c r="A15447" s="5">
        <f>15439</f>
      </c>
      <c r="B15447" s="5" t="s">
        <v>14718</v>
      </c>
      <c r="C15447" s="5" t="s">
        <v>11</v>
      </c>
      <c r="D15447" s="5" t="s">
        <v>12</v>
      </c>
      <c r="E15447" s="5" t="s">
        <v>762</v>
      </c>
    </row>
    <row r="15448" spans="1:5" x14ac:dyDescent="0.25">
      <c r="A15448" s="5">
        <f>15440</f>
      </c>
      <c r="B15448" s="5" t="s">
        <v>14719</v>
      </c>
      <c r="C15448" s="5" t="s">
        <v>11</v>
      </c>
      <c r="D15448" s="5" t="s">
        <v>12</v>
      </c>
      <c r="E15448" s="5" t="s">
        <v>762</v>
      </c>
    </row>
    <row r="15449" spans="1:5" x14ac:dyDescent="0.25">
      <c r="A15449" s="5">
        <f>15441</f>
      </c>
      <c r="B15449" s="5" t="s">
        <v>14720</v>
      </c>
      <c r="C15449" s="5" t="s">
        <v>11</v>
      </c>
      <c r="D15449" s="5" t="s">
        <v>12</v>
      </c>
      <c r="E15449" s="5" t="s">
        <v>762</v>
      </c>
    </row>
    <row r="15450" spans="1:5" x14ac:dyDescent="0.25">
      <c r="A15450" s="5">
        <f>15442</f>
      </c>
      <c r="B15450" s="5" t="s">
        <v>14721</v>
      </c>
      <c r="C15450" s="5" t="s">
        <v>11</v>
      </c>
      <c r="D15450" s="5" t="s">
        <v>12</v>
      </c>
      <c r="E15450" s="5" t="s">
        <v>762</v>
      </c>
    </row>
    <row r="15451" spans="1:5" x14ac:dyDescent="0.25">
      <c r="A15451" s="5">
        <f>15443</f>
      </c>
      <c r="B15451" s="5" t="s">
        <v>14722</v>
      </c>
      <c r="C15451" s="5" t="s">
        <v>11</v>
      </c>
      <c r="D15451" s="5" t="s">
        <v>12</v>
      </c>
      <c r="E15451" s="5" t="s">
        <v>762</v>
      </c>
    </row>
    <row r="15452" spans="1:5" x14ac:dyDescent="0.25">
      <c r="A15452" s="5">
        <f>15444</f>
      </c>
      <c r="B15452" s="5" t="s">
        <v>14723</v>
      </c>
      <c r="C15452" s="5" t="s">
        <v>11</v>
      </c>
      <c r="D15452" s="5" t="s">
        <v>12</v>
      </c>
      <c r="E15452" s="5" t="s">
        <v>762</v>
      </c>
    </row>
    <row r="15453" spans="1:5" x14ac:dyDescent="0.25">
      <c r="A15453" s="5">
        <f>15445</f>
      </c>
      <c r="B15453" s="5" t="s">
        <v>14724</v>
      </c>
      <c r="C15453" s="5" t="s">
        <v>11</v>
      </c>
      <c r="D15453" s="5" t="s">
        <v>12</v>
      </c>
      <c r="E15453" s="5" t="s">
        <v>762</v>
      </c>
    </row>
    <row r="15454" spans="1:5" x14ac:dyDescent="0.25">
      <c r="A15454" s="5">
        <f>15446</f>
      </c>
      <c r="B15454" s="5" t="s">
        <v>14725</v>
      </c>
      <c r="C15454" s="5" t="s">
        <v>11</v>
      </c>
      <c r="D15454" s="5" t="s">
        <v>12</v>
      </c>
      <c r="E15454" s="5" t="s">
        <v>762</v>
      </c>
    </row>
    <row r="15455" spans="1:5" x14ac:dyDescent="0.25">
      <c r="A15455" s="5">
        <f>15447</f>
      </c>
      <c r="B15455" s="5" t="s">
        <v>14726</v>
      </c>
      <c r="C15455" s="5" t="s">
        <v>11</v>
      </c>
      <c r="D15455" s="5" t="s">
        <v>12</v>
      </c>
      <c r="E15455" s="5" t="s">
        <v>762</v>
      </c>
    </row>
    <row r="15456" spans="1:5" x14ac:dyDescent="0.25">
      <c r="A15456" s="5">
        <f>15448</f>
      </c>
      <c r="B15456" s="5" t="s">
        <v>14727</v>
      </c>
      <c r="C15456" s="5" t="s">
        <v>11</v>
      </c>
      <c r="D15456" s="5" t="s">
        <v>12</v>
      </c>
      <c r="E15456" s="5" t="s">
        <v>762</v>
      </c>
    </row>
    <row r="15457" spans="1:5" x14ac:dyDescent="0.25">
      <c r="A15457" s="5">
        <f>15449</f>
      </c>
      <c r="B15457" s="5" t="s">
        <v>14728</v>
      </c>
      <c r="C15457" s="5" t="s">
        <v>11</v>
      </c>
      <c r="D15457" s="5" t="s">
        <v>12</v>
      </c>
      <c r="E15457" s="5" t="s">
        <v>762</v>
      </c>
    </row>
    <row r="15458" spans="1:5" x14ac:dyDescent="0.25">
      <c r="A15458" s="5">
        <f>15450</f>
      </c>
      <c r="B15458" s="5" t="s">
        <v>14729</v>
      </c>
      <c r="C15458" s="5" t="s">
        <v>11</v>
      </c>
      <c r="D15458" s="5" t="s">
        <v>12</v>
      </c>
      <c r="E15458" s="5" t="s">
        <v>762</v>
      </c>
    </row>
    <row r="15459" spans="1:5" x14ac:dyDescent="0.25">
      <c r="A15459" s="5">
        <f>15451</f>
      </c>
      <c r="B15459" s="5" t="s">
        <v>14730</v>
      </c>
      <c r="C15459" s="5" t="s">
        <v>11</v>
      </c>
      <c r="D15459" s="5" t="s">
        <v>12</v>
      </c>
      <c r="E15459" s="5" t="s">
        <v>762</v>
      </c>
    </row>
    <row r="15460" spans="1:5" x14ac:dyDescent="0.25">
      <c r="A15460" s="5">
        <f>15452</f>
      </c>
      <c r="B15460" s="5" t="s">
        <v>14731</v>
      </c>
      <c r="C15460" s="5" t="s">
        <v>11</v>
      </c>
      <c r="D15460" s="5" t="s">
        <v>12</v>
      </c>
      <c r="E15460" s="5" t="s">
        <v>762</v>
      </c>
    </row>
    <row r="15461" spans="1:5" x14ac:dyDescent="0.25">
      <c r="A15461" s="5">
        <f>15453</f>
      </c>
      <c r="B15461" s="5" t="s">
        <v>14732</v>
      </c>
      <c r="C15461" s="5" t="s">
        <v>11</v>
      </c>
      <c r="D15461" s="5" t="s">
        <v>12</v>
      </c>
      <c r="E15461" s="5" t="s">
        <v>762</v>
      </c>
    </row>
    <row r="15462" spans="1:5" x14ac:dyDescent="0.25">
      <c r="A15462" s="5">
        <f>15454</f>
      </c>
      <c r="B15462" s="5" t="s">
        <v>14733</v>
      </c>
      <c r="C15462" s="5" t="s">
        <v>11</v>
      </c>
      <c r="D15462" s="5" t="s">
        <v>12</v>
      </c>
      <c r="E15462" s="5" t="s">
        <v>762</v>
      </c>
    </row>
    <row r="15463" spans="1:5" x14ac:dyDescent="0.25">
      <c r="A15463" s="5">
        <f>15455</f>
      </c>
      <c r="B15463" s="5" t="s">
        <v>14734</v>
      </c>
      <c r="C15463" s="5" t="s">
        <v>11</v>
      </c>
      <c r="D15463" s="5" t="s">
        <v>12</v>
      </c>
      <c r="E15463" s="5" t="s">
        <v>762</v>
      </c>
    </row>
    <row r="15464" spans="1:5" x14ac:dyDescent="0.25">
      <c r="A15464" s="5">
        <f>15456</f>
      </c>
      <c r="B15464" s="5" t="s">
        <v>14735</v>
      </c>
      <c r="C15464" s="5" t="s">
        <v>11</v>
      </c>
      <c r="D15464" s="5" t="s">
        <v>12</v>
      </c>
      <c r="E15464" s="5" t="s">
        <v>762</v>
      </c>
    </row>
    <row r="15465" spans="1:5" x14ac:dyDescent="0.25">
      <c r="A15465" s="5">
        <f>15457</f>
      </c>
      <c r="B15465" s="5" t="s">
        <v>14736</v>
      </c>
      <c r="C15465" s="5" t="s">
        <v>11</v>
      </c>
      <c r="D15465" s="5" t="s">
        <v>12</v>
      </c>
      <c r="E15465" s="5" t="s">
        <v>762</v>
      </c>
    </row>
    <row r="15466" spans="1:5" x14ac:dyDescent="0.25">
      <c r="A15466" s="5">
        <f>15458</f>
      </c>
      <c r="B15466" s="5" t="s">
        <v>14737</v>
      </c>
      <c r="C15466" s="5" t="s">
        <v>11</v>
      </c>
      <c r="D15466" s="5" t="s">
        <v>12</v>
      </c>
      <c r="E15466" s="5" t="s">
        <v>762</v>
      </c>
    </row>
    <row r="15467" spans="1:5" x14ac:dyDescent="0.25">
      <c r="A15467" s="5">
        <f>15459</f>
      </c>
      <c r="B15467" s="5" t="s">
        <v>14738</v>
      </c>
      <c r="C15467" s="5" t="s">
        <v>11</v>
      </c>
      <c r="D15467" s="5" t="s">
        <v>12</v>
      </c>
      <c r="E15467" s="5" t="s">
        <v>762</v>
      </c>
    </row>
    <row r="15468" spans="1:5" x14ac:dyDescent="0.25">
      <c r="A15468" s="5">
        <f>15460</f>
      </c>
      <c r="B15468" s="5" t="s">
        <v>14739</v>
      </c>
      <c r="C15468" s="5" t="s">
        <v>11</v>
      </c>
      <c r="D15468" s="5" t="s">
        <v>12</v>
      </c>
      <c r="E15468" s="5" t="s">
        <v>762</v>
      </c>
    </row>
    <row r="15469" spans="1:5" x14ac:dyDescent="0.25">
      <c r="A15469" s="5">
        <f>15461</f>
      </c>
      <c r="B15469" s="5" t="s">
        <v>14740</v>
      </c>
      <c r="C15469" s="5" t="s">
        <v>11</v>
      </c>
      <c r="D15469" s="5" t="s">
        <v>12</v>
      </c>
      <c r="E15469" s="5" t="s">
        <v>762</v>
      </c>
    </row>
    <row r="15470" spans="1:5" x14ac:dyDescent="0.25">
      <c r="A15470" s="5">
        <f>15462</f>
      </c>
      <c r="B15470" s="5" t="s">
        <v>14741</v>
      </c>
      <c r="C15470" s="5" t="s">
        <v>11</v>
      </c>
      <c r="D15470" s="5" t="s">
        <v>12</v>
      </c>
      <c r="E15470" s="5" t="s">
        <v>762</v>
      </c>
    </row>
    <row r="15471" spans="1:5" x14ac:dyDescent="0.25">
      <c r="A15471" s="5">
        <f>15463</f>
      </c>
      <c r="B15471" s="5" t="s">
        <v>14742</v>
      </c>
      <c r="C15471" s="5" t="s">
        <v>11</v>
      </c>
      <c r="D15471" s="5" t="s">
        <v>12</v>
      </c>
      <c r="E15471" s="5" t="s">
        <v>762</v>
      </c>
    </row>
    <row r="15472" spans="1:5" x14ac:dyDescent="0.25">
      <c r="A15472" s="5">
        <f>15464</f>
      </c>
      <c r="B15472" s="5" t="s">
        <v>14743</v>
      </c>
      <c r="C15472" s="5" t="s">
        <v>11</v>
      </c>
      <c r="D15472" s="5" t="s">
        <v>12</v>
      </c>
      <c r="E15472" s="5" t="s">
        <v>762</v>
      </c>
    </row>
    <row r="15473" spans="1:5" x14ac:dyDescent="0.25">
      <c r="A15473" s="5">
        <f>15465</f>
      </c>
      <c r="B15473" s="5" t="s">
        <v>14744</v>
      </c>
      <c r="C15473" s="5" t="s">
        <v>11</v>
      </c>
      <c r="D15473" s="5" t="s">
        <v>12</v>
      </c>
      <c r="E15473" s="5" t="s">
        <v>762</v>
      </c>
    </row>
    <row r="15474" spans="1:5" x14ac:dyDescent="0.25">
      <c r="A15474" s="5">
        <f>15466</f>
      </c>
      <c r="B15474" s="5" t="s">
        <v>14745</v>
      </c>
      <c r="C15474" s="5" t="s">
        <v>11</v>
      </c>
      <c r="D15474" s="5" t="s">
        <v>12</v>
      </c>
      <c r="E15474" s="5" t="s">
        <v>762</v>
      </c>
    </row>
    <row r="15475" spans="1:5" x14ac:dyDescent="0.25">
      <c r="A15475" s="5">
        <f>15467</f>
      </c>
      <c r="B15475" s="5" t="s">
        <v>14746</v>
      </c>
      <c r="C15475" s="5" t="s">
        <v>11</v>
      </c>
      <c r="D15475" s="5" t="s">
        <v>12</v>
      </c>
      <c r="E15475" s="5" t="s">
        <v>762</v>
      </c>
    </row>
    <row r="15476" spans="1:5" x14ac:dyDescent="0.25">
      <c r="A15476" s="5">
        <f>15468</f>
      </c>
      <c r="B15476" s="5" t="s">
        <v>14747</v>
      </c>
      <c r="C15476" s="5" t="s">
        <v>11</v>
      </c>
      <c r="D15476" s="5" t="s">
        <v>12</v>
      </c>
      <c r="E15476" s="5" t="s">
        <v>762</v>
      </c>
    </row>
    <row r="15477" spans="1:5" x14ac:dyDescent="0.25">
      <c r="A15477" s="5">
        <f>15469</f>
      </c>
      <c r="B15477" s="5" t="s">
        <v>14748</v>
      </c>
      <c r="C15477" s="5" t="s">
        <v>11</v>
      </c>
      <c r="D15477" s="5" t="s">
        <v>12</v>
      </c>
      <c r="E15477" s="5" t="s">
        <v>762</v>
      </c>
    </row>
    <row r="15478" spans="1:5" x14ac:dyDescent="0.25">
      <c r="A15478" s="5">
        <f>15470</f>
      </c>
      <c r="B15478" s="5" t="s">
        <v>14749</v>
      </c>
      <c r="C15478" s="5" t="s">
        <v>11</v>
      </c>
      <c r="D15478" s="5" t="s">
        <v>12</v>
      </c>
      <c r="E15478" s="5" t="s">
        <v>762</v>
      </c>
    </row>
    <row r="15479" spans="1:5" x14ac:dyDescent="0.25">
      <c r="A15479" s="5">
        <f>15471</f>
      </c>
      <c r="B15479" s="5" t="s">
        <v>14750</v>
      </c>
      <c r="C15479" s="5" t="s">
        <v>11</v>
      </c>
      <c r="D15479" s="5" t="s">
        <v>12</v>
      </c>
      <c r="E15479" s="5" t="s">
        <v>762</v>
      </c>
    </row>
    <row r="15480" spans="1:5" x14ac:dyDescent="0.25">
      <c r="A15480" s="5">
        <f>15472</f>
      </c>
      <c r="B15480" s="5" t="s">
        <v>14751</v>
      </c>
      <c r="C15480" s="5" t="s">
        <v>11</v>
      </c>
      <c r="D15480" s="5" t="s">
        <v>12</v>
      </c>
      <c r="E15480" s="5" t="s">
        <v>762</v>
      </c>
    </row>
    <row r="15481" spans="1:5" x14ac:dyDescent="0.25">
      <c r="A15481" s="5">
        <f>15473</f>
      </c>
      <c r="B15481" s="5" t="s">
        <v>14752</v>
      </c>
      <c r="C15481" s="5" t="s">
        <v>11</v>
      </c>
      <c r="D15481" s="5" t="s">
        <v>12</v>
      </c>
      <c r="E15481" s="5" t="s">
        <v>762</v>
      </c>
    </row>
    <row r="15482" spans="1:5" x14ac:dyDescent="0.25">
      <c r="A15482" s="5">
        <f>15474</f>
      </c>
      <c r="B15482" s="5" t="s">
        <v>14753</v>
      </c>
      <c r="C15482" s="5" t="s">
        <v>11</v>
      </c>
      <c r="D15482" s="5" t="s">
        <v>12</v>
      </c>
      <c r="E15482" s="5" t="s">
        <v>762</v>
      </c>
    </row>
    <row r="15483" spans="1:5" x14ac:dyDescent="0.25">
      <c r="A15483" s="5">
        <f>15475</f>
      </c>
      <c r="B15483" s="5" t="s">
        <v>14754</v>
      </c>
      <c r="C15483" s="5" t="s">
        <v>11</v>
      </c>
      <c r="D15483" s="5" t="s">
        <v>12</v>
      </c>
      <c r="E15483" s="5" t="s">
        <v>762</v>
      </c>
    </row>
    <row r="15484" spans="1:5" x14ac:dyDescent="0.25">
      <c r="A15484" s="5">
        <f>15476</f>
      </c>
      <c r="B15484" s="5" t="s">
        <v>14755</v>
      </c>
      <c r="C15484" s="5" t="s">
        <v>11</v>
      </c>
      <c r="D15484" s="5" t="s">
        <v>12</v>
      </c>
      <c r="E15484" s="5" t="s">
        <v>762</v>
      </c>
    </row>
    <row r="15485" spans="1:5" x14ac:dyDescent="0.25">
      <c r="A15485" s="5">
        <f>15477</f>
      </c>
      <c r="B15485" s="5" t="s">
        <v>14756</v>
      </c>
      <c r="C15485" s="5" t="s">
        <v>11</v>
      </c>
      <c r="D15485" s="5" t="s">
        <v>12</v>
      </c>
      <c r="E15485" s="5" t="s">
        <v>762</v>
      </c>
    </row>
    <row r="15486" spans="1:5" x14ac:dyDescent="0.25">
      <c r="A15486" s="5">
        <f>15478</f>
      </c>
      <c r="B15486" s="5" t="s">
        <v>14757</v>
      </c>
      <c r="C15486" s="5" t="s">
        <v>11</v>
      </c>
      <c r="D15486" s="5" t="s">
        <v>12</v>
      </c>
      <c r="E15486" s="5" t="s">
        <v>762</v>
      </c>
    </row>
    <row r="15487" spans="1:5" x14ac:dyDescent="0.25">
      <c r="A15487" s="5">
        <f>15479</f>
      </c>
      <c r="B15487" s="5" t="s">
        <v>14758</v>
      </c>
      <c r="C15487" s="5" t="s">
        <v>11</v>
      </c>
      <c r="D15487" s="5" t="s">
        <v>12</v>
      </c>
      <c r="E15487" s="5" t="s">
        <v>762</v>
      </c>
    </row>
    <row r="15488" spans="1:5" x14ac:dyDescent="0.25">
      <c r="A15488" s="5">
        <f>15480</f>
      </c>
      <c r="B15488" s="5" t="s">
        <v>14759</v>
      </c>
      <c r="C15488" s="5" t="s">
        <v>11</v>
      </c>
      <c r="D15488" s="5" t="s">
        <v>12</v>
      </c>
      <c r="E15488" s="5" t="s">
        <v>762</v>
      </c>
    </row>
    <row r="15489" spans="1:5" x14ac:dyDescent="0.25">
      <c r="A15489" s="5">
        <f>15481</f>
      </c>
      <c r="B15489" s="5" t="s">
        <v>14760</v>
      </c>
      <c r="C15489" s="5" t="s">
        <v>11</v>
      </c>
      <c r="D15489" s="5" t="s">
        <v>12</v>
      </c>
      <c r="E15489" s="5" t="s">
        <v>762</v>
      </c>
    </row>
    <row r="15490" spans="1:5" x14ac:dyDescent="0.25">
      <c r="A15490" s="5">
        <f>15482</f>
      </c>
      <c r="B15490" s="5" t="s">
        <v>14761</v>
      </c>
      <c r="C15490" s="5" t="s">
        <v>11</v>
      </c>
      <c r="D15490" s="5" t="s">
        <v>12</v>
      </c>
      <c r="E15490" s="5" t="s">
        <v>762</v>
      </c>
    </row>
    <row r="15491" spans="1:5" x14ac:dyDescent="0.25">
      <c r="A15491" s="5">
        <f>15483</f>
      </c>
      <c r="B15491" s="5" t="s">
        <v>14762</v>
      </c>
      <c r="C15491" s="5" t="s">
        <v>11</v>
      </c>
      <c r="D15491" s="5" t="s">
        <v>12</v>
      </c>
      <c r="E15491" s="5" t="s">
        <v>762</v>
      </c>
    </row>
    <row r="15492" spans="1:5" x14ac:dyDescent="0.25">
      <c r="A15492" s="5">
        <f>15484</f>
      </c>
      <c r="B15492" s="5" t="s">
        <v>14763</v>
      </c>
      <c r="C15492" s="5" t="s">
        <v>11</v>
      </c>
      <c r="D15492" s="5" t="s">
        <v>12</v>
      </c>
      <c r="E15492" s="5" t="s">
        <v>762</v>
      </c>
    </row>
    <row r="15493" spans="1:5" x14ac:dyDescent="0.25">
      <c r="A15493" s="5">
        <f>15485</f>
      </c>
      <c r="B15493" s="5" t="s">
        <v>14764</v>
      </c>
      <c r="C15493" s="5" t="s">
        <v>11</v>
      </c>
      <c r="D15493" s="5" t="s">
        <v>12</v>
      </c>
      <c r="E15493" s="5" t="s">
        <v>762</v>
      </c>
    </row>
    <row r="15494" spans="1:5" x14ac:dyDescent="0.25">
      <c r="A15494" s="5">
        <f>15486</f>
      </c>
      <c r="B15494" s="5" t="s">
        <v>14765</v>
      </c>
      <c r="C15494" s="5" t="s">
        <v>11</v>
      </c>
      <c r="D15494" s="5" t="s">
        <v>12</v>
      </c>
      <c r="E15494" s="5" t="s">
        <v>762</v>
      </c>
    </row>
    <row r="15495" spans="1:5" x14ac:dyDescent="0.25">
      <c r="A15495" s="5">
        <f>15487</f>
      </c>
      <c r="B15495" s="5" t="s">
        <v>14766</v>
      </c>
      <c r="C15495" s="5" t="s">
        <v>11</v>
      </c>
      <c r="D15495" s="5" t="s">
        <v>12</v>
      </c>
      <c r="E15495" s="5" t="s">
        <v>762</v>
      </c>
    </row>
    <row r="15496" spans="1:5" x14ac:dyDescent="0.25">
      <c r="A15496" s="5">
        <f>15488</f>
      </c>
      <c r="B15496" s="5" t="s">
        <v>14767</v>
      </c>
      <c r="C15496" s="5" t="s">
        <v>11</v>
      </c>
      <c r="D15496" s="5" t="s">
        <v>12</v>
      </c>
      <c r="E15496" s="5" t="s">
        <v>762</v>
      </c>
    </row>
    <row r="15497" spans="1:5" x14ac:dyDescent="0.25">
      <c r="A15497" s="5">
        <f>15489</f>
      </c>
      <c r="B15497" s="5" t="s">
        <v>14768</v>
      </c>
      <c r="C15497" s="5" t="s">
        <v>11</v>
      </c>
      <c r="D15497" s="5" t="s">
        <v>12</v>
      </c>
      <c r="E15497" s="5" t="s">
        <v>762</v>
      </c>
    </row>
    <row r="15498" spans="1:5" x14ac:dyDescent="0.25">
      <c r="A15498" s="5">
        <f>15490</f>
      </c>
      <c r="B15498" s="5" t="s">
        <v>14769</v>
      </c>
      <c r="C15498" s="5" t="s">
        <v>11</v>
      </c>
      <c r="D15498" s="5" t="s">
        <v>12</v>
      </c>
      <c r="E15498" s="5" t="s">
        <v>762</v>
      </c>
    </row>
    <row r="15499" spans="1:5" x14ac:dyDescent="0.25">
      <c r="A15499" s="5">
        <f>15491</f>
      </c>
      <c r="B15499" s="5" t="s">
        <v>14770</v>
      </c>
      <c r="C15499" s="5" t="s">
        <v>11</v>
      </c>
      <c r="D15499" s="5" t="s">
        <v>12</v>
      </c>
      <c r="E15499" s="5" t="s">
        <v>762</v>
      </c>
    </row>
    <row r="15500" spans="1:5" x14ac:dyDescent="0.25">
      <c r="A15500" s="5">
        <f>15492</f>
      </c>
      <c r="B15500" s="5" t="s">
        <v>14771</v>
      </c>
      <c r="C15500" s="5" t="s">
        <v>11</v>
      </c>
      <c r="D15500" s="5" t="s">
        <v>12</v>
      </c>
      <c r="E15500" s="5" t="s">
        <v>762</v>
      </c>
    </row>
    <row r="15501" spans="1:5" x14ac:dyDescent="0.25">
      <c r="A15501" s="5">
        <f>15493</f>
      </c>
      <c r="B15501" s="5" t="s">
        <v>14772</v>
      </c>
      <c r="C15501" s="5" t="s">
        <v>11</v>
      </c>
      <c r="D15501" s="5" t="s">
        <v>12</v>
      </c>
      <c r="E15501" s="5" t="s">
        <v>762</v>
      </c>
    </row>
    <row r="15502" spans="1:5" x14ac:dyDescent="0.25">
      <c r="A15502" s="5">
        <f>15494</f>
      </c>
      <c r="B15502" s="5" t="s">
        <v>14773</v>
      </c>
      <c r="C15502" s="5" t="s">
        <v>11</v>
      </c>
      <c r="D15502" s="5" t="s">
        <v>12</v>
      </c>
      <c r="E15502" s="5" t="s">
        <v>762</v>
      </c>
    </row>
    <row r="15503" spans="1:5" x14ac:dyDescent="0.25">
      <c r="A15503" s="5">
        <f>15495</f>
      </c>
      <c r="B15503" s="5" t="s">
        <v>14774</v>
      </c>
      <c r="C15503" s="5" t="s">
        <v>11</v>
      </c>
      <c r="D15503" s="5" t="s">
        <v>12</v>
      </c>
      <c r="E15503" s="5" t="s">
        <v>762</v>
      </c>
    </row>
    <row r="15504" spans="1:5" x14ac:dyDescent="0.25">
      <c r="A15504" s="5">
        <f>15496</f>
      </c>
      <c r="B15504" s="5" t="s">
        <v>14775</v>
      </c>
      <c r="C15504" s="5" t="s">
        <v>11</v>
      </c>
      <c r="D15504" s="5" t="s">
        <v>12</v>
      </c>
      <c r="E15504" s="5" t="s">
        <v>762</v>
      </c>
    </row>
    <row r="15505" spans="1:5" x14ac:dyDescent="0.25">
      <c r="A15505" s="5">
        <f>15497</f>
      </c>
      <c r="B15505" s="5" t="s">
        <v>14776</v>
      </c>
      <c r="C15505" s="5" t="s">
        <v>11</v>
      </c>
      <c r="D15505" s="5" t="s">
        <v>12</v>
      </c>
      <c r="E15505" s="5" t="s">
        <v>762</v>
      </c>
    </row>
    <row r="15506" spans="1:5" x14ac:dyDescent="0.25">
      <c r="A15506" s="5">
        <f>15498</f>
      </c>
      <c r="B15506" s="5" t="s">
        <v>14777</v>
      </c>
      <c r="C15506" s="5" t="s">
        <v>11</v>
      </c>
      <c r="D15506" s="5" t="s">
        <v>12</v>
      </c>
      <c r="E15506" s="5" t="s">
        <v>762</v>
      </c>
    </row>
    <row r="15507" spans="1:5" x14ac:dyDescent="0.25">
      <c r="A15507" s="5">
        <f>15499</f>
      </c>
      <c r="B15507" s="5" t="s">
        <v>14778</v>
      </c>
      <c r="C15507" s="5" t="s">
        <v>11</v>
      </c>
      <c r="D15507" s="5" t="s">
        <v>12</v>
      </c>
      <c r="E15507" s="5" t="s">
        <v>762</v>
      </c>
    </row>
    <row r="15508" spans="1:5" x14ac:dyDescent="0.25">
      <c r="A15508" s="5">
        <f>15500</f>
      </c>
      <c r="B15508" s="5" t="s">
        <v>14779</v>
      </c>
      <c r="C15508" s="5" t="s">
        <v>11</v>
      </c>
      <c r="D15508" s="5" t="s">
        <v>12</v>
      </c>
      <c r="E15508" s="5" t="s">
        <v>762</v>
      </c>
    </row>
    <row r="15509" spans="1:5" x14ac:dyDescent="0.25">
      <c r="A15509" s="5">
        <f>15501</f>
      </c>
      <c r="B15509" s="5" t="s">
        <v>14780</v>
      </c>
      <c r="C15509" s="5" t="s">
        <v>11</v>
      </c>
      <c r="D15509" s="5" t="s">
        <v>12</v>
      </c>
      <c r="E15509" s="5" t="s">
        <v>10541</v>
      </c>
    </row>
    <row r="15510" spans="1:5" x14ac:dyDescent="0.25">
      <c r="A15510" s="5">
        <f>15502</f>
      </c>
      <c r="B15510" s="5" t="s">
        <v>14781</v>
      </c>
      <c r="C15510" s="5" t="s">
        <v>11</v>
      </c>
      <c r="D15510" s="5" t="s">
        <v>12</v>
      </c>
      <c r="E15510" s="5" t="s">
        <v>10541</v>
      </c>
    </row>
    <row r="15511" spans="1:5" x14ac:dyDescent="0.25">
      <c r="A15511" s="5">
        <f>15503</f>
      </c>
      <c r="B15511" s="5" t="s">
        <v>14782</v>
      </c>
      <c r="C15511" s="5" t="s">
        <v>11</v>
      </c>
      <c r="D15511" s="5" t="s">
        <v>12</v>
      </c>
      <c r="E15511" s="5" t="s">
        <v>10541</v>
      </c>
    </row>
    <row r="15512" spans="1:5" x14ac:dyDescent="0.25">
      <c r="A15512" s="5">
        <f>15504</f>
      </c>
      <c r="B15512" s="5" t="s">
        <v>14783</v>
      </c>
      <c r="C15512" s="5" t="s">
        <v>11</v>
      </c>
      <c r="D15512" s="5" t="s">
        <v>12</v>
      </c>
      <c r="E15512" s="5" t="s">
        <v>10541</v>
      </c>
    </row>
    <row r="15513" spans="1:5" x14ac:dyDescent="0.25">
      <c r="A15513" s="5">
        <f>15505</f>
      </c>
      <c r="B15513" s="5" t="s">
        <v>14784</v>
      </c>
      <c r="C15513" s="5" t="s">
        <v>11</v>
      </c>
      <c r="D15513" s="5" t="s">
        <v>12</v>
      </c>
      <c r="E15513" s="5" t="s">
        <v>10541</v>
      </c>
    </row>
    <row r="15514" spans="1:5" x14ac:dyDescent="0.25">
      <c r="A15514" s="5">
        <f>15506</f>
      </c>
      <c r="B15514" s="5" t="s">
        <v>14785</v>
      </c>
      <c r="C15514" s="5" t="s">
        <v>11</v>
      </c>
      <c r="D15514" s="5" t="s">
        <v>12</v>
      </c>
      <c r="E15514" s="5" t="s">
        <v>10541</v>
      </c>
    </row>
    <row r="15515" spans="1:5" x14ac:dyDescent="0.25">
      <c r="A15515" s="5">
        <f>15507</f>
      </c>
      <c r="B15515" s="5" t="s">
        <v>14786</v>
      </c>
      <c r="C15515" s="5" t="s">
        <v>11</v>
      </c>
      <c r="D15515" s="5" t="s">
        <v>12</v>
      </c>
      <c r="E15515" s="5" t="s">
        <v>10541</v>
      </c>
    </row>
    <row r="15516" spans="1:5" x14ac:dyDescent="0.25">
      <c r="A15516" s="5">
        <f>15508</f>
      </c>
      <c r="B15516" s="5" t="s">
        <v>14787</v>
      </c>
      <c r="C15516" s="5" t="s">
        <v>11</v>
      </c>
      <c r="D15516" s="5" t="s">
        <v>12</v>
      </c>
      <c r="E15516" s="5" t="s">
        <v>10541</v>
      </c>
    </row>
    <row r="15517" spans="1:5" x14ac:dyDescent="0.25">
      <c r="A15517" s="5">
        <f>15509</f>
      </c>
      <c r="B15517" s="5" t="s">
        <v>14788</v>
      </c>
      <c r="C15517" s="5" t="s">
        <v>11</v>
      </c>
      <c r="D15517" s="5" t="s">
        <v>12</v>
      </c>
      <c r="E15517" s="5" t="s">
        <v>10541</v>
      </c>
    </row>
    <row r="15518" spans="1:5" x14ac:dyDescent="0.25">
      <c r="A15518" s="5">
        <f>15510</f>
      </c>
      <c r="B15518" s="5" t="s">
        <v>14789</v>
      </c>
      <c r="C15518" s="5" t="s">
        <v>11</v>
      </c>
      <c r="D15518" s="5" t="s">
        <v>12</v>
      </c>
      <c r="E15518" s="5" t="s">
        <v>10541</v>
      </c>
    </row>
    <row r="15519" spans="1:5" x14ac:dyDescent="0.25">
      <c r="A15519" s="5">
        <f>15511</f>
      </c>
      <c r="B15519" s="5" t="s">
        <v>14790</v>
      </c>
      <c r="C15519" s="5" t="s">
        <v>11</v>
      </c>
      <c r="D15519" s="5" t="s">
        <v>12</v>
      </c>
      <c r="E15519" s="5" t="s">
        <v>10541</v>
      </c>
    </row>
    <row r="15520" spans="1:5" x14ac:dyDescent="0.25">
      <c r="A15520" s="5">
        <f>15512</f>
      </c>
      <c r="B15520" s="5" t="s">
        <v>14791</v>
      </c>
      <c r="C15520" s="5" t="s">
        <v>11</v>
      </c>
      <c r="D15520" s="5" t="s">
        <v>12</v>
      </c>
      <c r="E15520" s="5" t="s">
        <v>10541</v>
      </c>
    </row>
    <row r="15521" spans="1:5" x14ac:dyDescent="0.25">
      <c r="A15521" s="5">
        <f>15513</f>
      </c>
      <c r="B15521" s="5" t="s">
        <v>14792</v>
      </c>
      <c r="C15521" s="5" t="s">
        <v>11</v>
      </c>
      <c r="D15521" s="5" t="s">
        <v>12</v>
      </c>
      <c r="E15521" s="5" t="s">
        <v>10541</v>
      </c>
    </row>
    <row r="15522" spans="1:5" x14ac:dyDescent="0.25">
      <c r="A15522" s="5">
        <f>15514</f>
      </c>
      <c r="B15522" s="5" t="s">
        <v>14793</v>
      </c>
      <c r="C15522" s="5" t="s">
        <v>11</v>
      </c>
      <c r="D15522" s="5" t="s">
        <v>12</v>
      </c>
      <c r="E15522" s="5" t="s">
        <v>10541</v>
      </c>
    </row>
    <row r="15523" spans="1:5" x14ac:dyDescent="0.25">
      <c r="A15523" s="5">
        <f>15515</f>
      </c>
      <c r="B15523" s="5" t="s">
        <v>14794</v>
      </c>
      <c r="C15523" s="5" t="s">
        <v>11</v>
      </c>
      <c r="D15523" s="5" t="s">
        <v>12</v>
      </c>
      <c r="E15523" s="5" t="s">
        <v>10541</v>
      </c>
    </row>
    <row r="15524" spans="1:5" x14ac:dyDescent="0.25">
      <c r="A15524" s="5">
        <f>15516</f>
      </c>
      <c r="B15524" s="5" t="s">
        <v>14795</v>
      </c>
      <c r="C15524" s="5" t="s">
        <v>11</v>
      </c>
      <c r="D15524" s="5" t="s">
        <v>12</v>
      </c>
      <c r="E15524" s="5" t="s">
        <v>10541</v>
      </c>
    </row>
    <row r="15525" spans="1:5" x14ac:dyDescent="0.25">
      <c r="A15525" s="5">
        <f>15517</f>
      </c>
      <c r="B15525" s="5" t="s">
        <v>14796</v>
      </c>
      <c r="C15525" s="5" t="s">
        <v>11</v>
      </c>
      <c r="D15525" s="5" t="s">
        <v>12</v>
      </c>
      <c r="E15525" s="5" t="s">
        <v>10541</v>
      </c>
    </row>
    <row r="15526" spans="1:5" x14ac:dyDescent="0.25">
      <c r="A15526" s="5">
        <f>15518</f>
      </c>
      <c r="B15526" s="5" t="s">
        <v>14797</v>
      </c>
      <c r="C15526" s="5" t="s">
        <v>11</v>
      </c>
      <c r="D15526" s="5" t="s">
        <v>12</v>
      </c>
      <c r="E15526" s="5" t="s">
        <v>10541</v>
      </c>
    </row>
    <row r="15527" spans="1:5" x14ac:dyDescent="0.25">
      <c r="A15527" s="5">
        <f>15519</f>
      </c>
      <c r="B15527" s="5" t="s">
        <v>14798</v>
      </c>
      <c r="C15527" s="5" t="s">
        <v>11</v>
      </c>
      <c r="D15527" s="5" t="s">
        <v>12</v>
      </c>
      <c r="E15527" s="5" t="s">
        <v>10541</v>
      </c>
    </row>
    <row r="15528" spans="1:5" x14ac:dyDescent="0.25">
      <c r="A15528" s="5">
        <f>15520</f>
      </c>
      <c r="B15528" s="5" t="s">
        <v>14799</v>
      </c>
      <c r="C15528" s="5" t="s">
        <v>11</v>
      </c>
      <c r="D15528" s="5" t="s">
        <v>12</v>
      </c>
      <c r="E15528" s="5" t="s">
        <v>10541</v>
      </c>
    </row>
    <row r="15529" spans="1:5" x14ac:dyDescent="0.25">
      <c r="A15529" s="5">
        <f>15521</f>
      </c>
      <c r="B15529" s="5" t="s">
        <v>14800</v>
      </c>
      <c r="C15529" s="5" t="s">
        <v>11</v>
      </c>
      <c r="D15529" s="5" t="s">
        <v>12</v>
      </c>
      <c r="E15529" s="5" t="s">
        <v>10541</v>
      </c>
    </row>
    <row r="15530" spans="1:5" x14ac:dyDescent="0.25">
      <c r="A15530" s="5">
        <f>15522</f>
      </c>
      <c r="B15530" s="5" t="s">
        <v>14801</v>
      </c>
      <c r="C15530" s="5" t="s">
        <v>11</v>
      </c>
      <c r="D15530" s="5" t="s">
        <v>12</v>
      </c>
      <c r="E15530" s="5" t="s">
        <v>10541</v>
      </c>
    </row>
    <row r="15531" spans="1:5" x14ac:dyDescent="0.25">
      <c r="A15531" s="5">
        <f>15523</f>
      </c>
      <c r="B15531" s="5" t="s">
        <v>14802</v>
      </c>
      <c r="C15531" s="5" t="s">
        <v>11</v>
      </c>
      <c r="D15531" s="5" t="s">
        <v>12</v>
      </c>
      <c r="E15531" s="5" t="s">
        <v>10541</v>
      </c>
    </row>
    <row r="15532" spans="1:5" x14ac:dyDescent="0.25">
      <c r="A15532" s="5">
        <f>15524</f>
      </c>
      <c r="B15532" s="5" t="s">
        <v>14803</v>
      </c>
      <c r="C15532" s="5" t="s">
        <v>11</v>
      </c>
      <c r="D15532" s="5" t="s">
        <v>12</v>
      </c>
      <c r="E15532" s="5" t="s">
        <v>10541</v>
      </c>
    </row>
    <row r="15533" spans="1:5" x14ac:dyDescent="0.25">
      <c r="A15533" s="5">
        <f>15525</f>
      </c>
      <c r="B15533" s="5" t="s">
        <v>14804</v>
      </c>
      <c r="C15533" s="5" t="s">
        <v>11</v>
      </c>
      <c r="D15533" s="5" t="s">
        <v>12</v>
      </c>
      <c r="E15533" s="5" t="s">
        <v>10541</v>
      </c>
    </row>
    <row r="15534" spans="1:5" x14ac:dyDescent="0.25">
      <c r="A15534" s="5">
        <f>15526</f>
      </c>
      <c r="B15534" s="5" t="s">
        <v>14805</v>
      </c>
      <c r="C15534" s="5" t="s">
        <v>11</v>
      </c>
      <c r="D15534" s="5" t="s">
        <v>12</v>
      </c>
      <c r="E15534" s="5" t="s">
        <v>10541</v>
      </c>
    </row>
    <row r="15535" spans="1:5" x14ac:dyDescent="0.25">
      <c r="A15535" s="5">
        <f>15527</f>
      </c>
      <c r="B15535" s="5" t="s">
        <v>14806</v>
      </c>
      <c r="C15535" s="5" t="s">
        <v>11</v>
      </c>
      <c r="D15535" s="5" t="s">
        <v>12</v>
      </c>
      <c r="E15535" s="5" t="s">
        <v>10541</v>
      </c>
    </row>
    <row r="15536" spans="1:5" x14ac:dyDescent="0.25">
      <c r="A15536" s="5">
        <f>15528</f>
      </c>
      <c r="B15536" s="5" t="s">
        <v>14807</v>
      </c>
      <c r="C15536" s="5" t="s">
        <v>11</v>
      </c>
      <c r="D15536" s="5" t="s">
        <v>12</v>
      </c>
      <c r="E15536" s="5" t="s">
        <v>10541</v>
      </c>
    </row>
    <row r="15537" spans="1:5" x14ac:dyDescent="0.25">
      <c r="A15537" s="5">
        <f>15529</f>
      </c>
      <c r="B15537" s="5" t="s">
        <v>14808</v>
      </c>
      <c r="C15537" s="5" t="s">
        <v>11</v>
      </c>
      <c r="D15537" s="5" t="s">
        <v>12</v>
      </c>
      <c r="E15537" s="5" t="s">
        <v>10541</v>
      </c>
    </row>
    <row r="15538" spans="1:5" x14ac:dyDescent="0.25">
      <c r="A15538" s="5">
        <f>15530</f>
      </c>
      <c r="B15538" s="5" t="s">
        <v>14809</v>
      </c>
      <c r="C15538" s="5" t="s">
        <v>11</v>
      </c>
      <c r="D15538" s="5" t="s">
        <v>12</v>
      </c>
      <c r="E15538" s="5" t="s">
        <v>10541</v>
      </c>
    </row>
    <row r="15539" spans="1:5" x14ac:dyDescent="0.25">
      <c r="A15539" s="5">
        <f>15531</f>
      </c>
      <c r="B15539" s="5" t="s">
        <v>14810</v>
      </c>
      <c r="C15539" s="5" t="s">
        <v>11</v>
      </c>
      <c r="D15539" s="5" t="s">
        <v>12</v>
      </c>
      <c r="E15539" s="5" t="s">
        <v>10541</v>
      </c>
    </row>
    <row r="15540" spans="1:5" x14ac:dyDescent="0.25">
      <c r="A15540" s="5">
        <f>15532</f>
      </c>
      <c r="B15540" s="5" t="s">
        <v>14811</v>
      </c>
      <c r="C15540" s="5" t="s">
        <v>11</v>
      </c>
      <c r="D15540" s="5" t="s">
        <v>12</v>
      </c>
      <c r="E15540" s="5" t="s">
        <v>10541</v>
      </c>
    </row>
    <row r="15541" spans="1:5" x14ac:dyDescent="0.25">
      <c r="A15541" s="5">
        <f>15533</f>
      </c>
      <c r="B15541" s="5" t="s">
        <v>14812</v>
      </c>
      <c r="C15541" s="5" t="s">
        <v>11</v>
      </c>
      <c r="D15541" s="5" t="s">
        <v>12</v>
      </c>
      <c r="E15541" s="5" t="s">
        <v>10541</v>
      </c>
    </row>
    <row r="15542" spans="1:5" x14ac:dyDescent="0.25">
      <c r="A15542" s="5">
        <f>15534</f>
      </c>
      <c r="B15542" s="5" t="s">
        <v>14813</v>
      </c>
      <c r="C15542" s="5" t="s">
        <v>11</v>
      </c>
      <c r="D15542" s="5" t="s">
        <v>12</v>
      </c>
      <c r="E15542" s="5" t="s">
        <v>10541</v>
      </c>
    </row>
    <row r="15543" spans="1:5" x14ac:dyDescent="0.25">
      <c r="A15543" s="5">
        <f>15535</f>
      </c>
      <c r="B15543" s="5" t="s">
        <v>14814</v>
      </c>
      <c r="C15543" s="5" t="s">
        <v>11</v>
      </c>
      <c r="D15543" s="5" t="s">
        <v>12</v>
      </c>
      <c r="E15543" s="5" t="s">
        <v>10541</v>
      </c>
    </row>
    <row r="15544" spans="1:5" x14ac:dyDescent="0.25">
      <c r="A15544" s="5">
        <f>15536</f>
      </c>
      <c r="B15544" s="5" t="s">
        <v>14815</v>
      </c>
      <c r="C15544" s="5" t="s">
        <v>11</v>
      </c>
      <c r="D15544" s="5" t="s">
        <v>12</v>
      </c>
      <c r="E15544" s="5" t="s">
        <v>10541</v>
      </c>
    </row>
    <row r="15545" spans="1:5" x14ac:dyDescent="0.25">
      <c r="A15545" s="5">
        <f>15537</f>
      </c>
      <c r="B15545" s="5" t="s">
        <v>14816</v>
      </c>
      <c r="C15545" s="5" t="s">
        <v>11</v>
      </c>
      <c r="D15545" s="5" t="s">
        <v>12</v>
      </c>
      <c r="E15545" s="5" t="s">
        <v>10541</v>
      </c>
    </row>
    <row r="15546" spans="1:5" x14ac:dyDescent="0.25">
      <c r="A15546" s="5">
        <f>15538</f>
      </c>
      <c r="B15546" s="5" t="s">
        <v>14817</v>
      </c>
      <c r="C15546" s="5" t="s">
        <v>11</v>
      </c>
      <c r="D15546" s="5" t="s">
        <v>12</v>
      </c>
      <c r="E15546" s="5" t="s">
        <v>10541</v>
      </c>
    </row>
    <row r="15547" spans="1:5" x14ac:dyDescent="0.25">
      <c r="A15547" s="5">
        <f>15539</f>
      </c>
      <c r="B15547" s="5" t="s">
        <v>14818</v>
      </c>
      <c r="C15547" s="5" t="s">
        <v>11</v>
      </c>
      <c r="D15547" s="5" t="s">
        <v>12</v>
      </c>
      <c r="E15547" s="5" t="s">
        <v>10541</v>
      </c>
    </row>
    <row r="15548" spans="1:5" x14ac:dyDescent="0.25">
      <c r="A15548" s="5">
        <f>15540</f>
      </c>
      <c r="B15548" s="5" t="s">
        <v>14819</v>
      </c>
      <c r="C15548" s="5" t="s">
        <v>11</v>
      </c>
      <c r="D15548" s="5" t="s">
        <v>12</v>
      </c>
      <c r="E15548" s="5" t="s">
        <v>10541</v>
      </c>
    </row>
    <row r="15549" spans="1:5" x14ac:dyDescent="0.25">
      <c r="A15549" s="5">
        <f>15541</f>
      </c>
      <c r="B15549" s="5" t="s">
        <v>14820</v>
      </c>
      <c r="C15549" s="5" t="s">
        <v>11</v>
      </c>
      <c r="D15549" s="5" t="s">
        <v>12</v>
      </c>
      <c r="E15549" s="5" t="s">
        <v>10541</v>
      </c>
    </row>
    <row r="15550" spans="1:5" x14ac:dyDescent="0.25">
      <c r="A15550" s="5">
        <f>15542</f>
      </c>
      <c r="B15550" s="5" t="s">
        <v>14821</v>
      </c>
      <c r="C15550" s="5" t="s">
        <v>11</v>
      </c>
      <c r="D15550" s="5" t="s">
        <v>12</v>
      </c>
      <c r="E15550" s="5" t="s">
        <v>10541</v>
      </c>
    </row>
    <row r="15551" spans="1:5" x14ac:dyDescent="0.25">
      <c r="A15551" s="5">
        <f>15543</f>
      </c>
      <c r="B15551" s="5" t="s">
        <v>14822</v>
      </c>
      <c r="C15551" s="5" t="s">
        <v>11</v>
      </c>
      <c r="D15551" s="5" t="s">
        <v>12</v>
      </c>
      <c r="E15551" s="5" t="s">
        <v>10541</v>
      </c>
    </row>
    <row r="15552" spans="1:5" x14ac:dyDescent="0.25">
      <c r="A15552" s="5">
        <f>15544</f>
      </c>
      <c r="B15552" s="5" t="s">
        <v>14823</v>
      </c>
      <c r="C15552" s="5" t="s">
        <v>11</v>
      </c>
      <c r="D15552" s="5" t="s">
        <v>12</v>
      </c>
      <c r="E15552" s="5" t="s">
        <v>10541</v>
      </c>
    </row>
    <row r="15553" spans="1:5" x14ac:dyDescent="0.25">
      <c r="A15553" s="5">
        <f>15545</f>
      </c>
      <c r="B15553" s="5" t="s">
        <v>14824</v>
      </c>
      <c r="C15553" s="5" t="s">
        <v>11</v>
      </c>
      <c r="D15553" s="5" t="s">
        <v>12</v>
      </c>
      <c r="E15553" s="5" t="s">
        <v>10541</v>
      </c>
    </row>
    <row r="15554" spans="1:5" x14ac:dyDescent="0.25">
      <c r="A15554" s="5">
        <f>15546</f>
      </c>
      <c r="B15554" s="5" t="s">
        <v>14825</v>
      </c>
      <c r="C15554" s="5" t="s">
        <v>11</v>
      </c>
      <c r="D15554" s="5" t="s">
        <v>12</v>
      </c>
      <c r="E15554" s="5" t="s">
        <v>10541</v>
      </c>
    </row>
    <row r="15555" spans="1:5" x14ac:dyDescent="0.25">
      <c r="A15555" s="5">
        <f>15547</f>
      </c>
      <c r="B15555" s="5" t="s">
        <v>14826</v>
      </c>
      <c r="C15555" s="5" t="s">
        <v>11</v>
      </c>
      <c r="D15555" s="5" t="s">
        <v>12</v>
      </c>
      <c r="E15555" s="5" t="s">
        <v>10541</v>
      </c>
    </row>
    <row r="15556" spans="1:5" x14ac:dyDescent="0.25">
      <c r="A15556" s="5">
        <f>15548</f>
      </c>
      <c r="B15556" s="5" t="s">
        <v>14827</v>
      </c>
      <c r="C15556" s="5" t="s">
        <v>11</v>
      </c>
      <c r="D15556" s="5" t="s">
        <v>12</v>
      </c>
      <c r="E15556" s="5" t="s">
        <v>10541</v>
      </c>
    </row>
    <row r="15557" spans="1:5" x14ac:dyDescent="0.25">
      <c r="A15557" s="5">
        <f>15549</f>
      </c>
      <c r="B15557" s="5" t="s">
        <v>14828</v>
      </c>
      <c r="C15557" s="5" t="s">
        <v>11</v>
      </c>
      <c r="D15557" s="5" t="s">
        <v>12</v>
      </c>
      <c r="E15557" s="5" t="s">
        <v>10541</v>
      </c>
    </row>
    <row r="15558" spans="1:5" x14ac:dyDescent="0.25">
      <c r="A15558" s="5">
        <f>15550</f>
      </c>
      <c r="B15558" s="5" t="s">
        <v>14829</v>
      </c>
      <c r="C15558" s="5" t="s">
        <v>11</v>
      </c>
      <c r="D15558" s="5" t="s">
        <v>12</v>
      </c>
      <c r="E15558" s="5" t="s">
        <v>10541</v>
      </c>
    </row>
    <row r="15559" spans="1:5" x14ac:dyDescent="0.25">
      <c r="A15559" s="5">
        <f>15551</f>
      </c>
      <c r="B15559" s="5" t="s">
        <v>14830</v>
      </c>
      <c r="C15559" s="5" t="s">
        <v>11</v>
      </c>
      <c r="D15559" s="5" t="s">
        <v>12</v>
      </c>
      <c r="E15559" s="5" t="s">
        <v>10541</v>
      </c>
    </row>
    <row r="15560" spans="1:5" x14ac:dyDescent="0.25">
      <c r="A15560" s="5">
        <f>15552</f>
      </c>
      <c r="B15560" s="5" t="s">
        <v>14831</v>
      </c>
      <c r="C15560" s="5" t="s">
        <v>11</v>
      </c>
      <c r="D15560" s="5" t="s">
        <v>12</v>
      </c>
      <c r="E15560" s="5" t="s">
        <v>10541</v>
      </c>
    </row>
    <row r="15561" spans="1:5" x14ac:dyDescent="0.25">
      <c r="A15561" s="5">
        <f>15553</f>
      </c>
      <c r="B15561" s="5" t="s">
        <v>14832</v>
      </c>
      <c r="C15561" s="5" t="s">
        <v>11</v>
      </c>
      <c r="D15561" s="5" t="s">
        <v>12</v>
      </c>
      <c r="E15561" s="5" t="s">
        <v>10541</v>
      </c>
    </row>
    <row r="15562" spans="1:5" x14ac:dyDescent="0.25">
      <c r="A15562" s="5">
        <f>15554</f>
      </c>
      <c r="B15562" s="5" t="s">
        <v>14833</v>
      </c>
      <c r="C15562" s="5" t="s">
        <v>11</v>
      </c>
      <c r="D15562" s="5" t="s">
        <v>12</v>
      </c>
      <c r="E15562" s="5" t="s">
        <v>10541</v>
      </c>
    </row>
    <row r="15563" spans="1:5" x14ac:dyDescent="0.25">
      <c r="A15563" s="5">
        <f>15555</f>
      </c>
      <c r="B15563" s="5" t="s">
        <v>14834</v>
      </c>
      <c r="C15563" s="5" t="s">
        <v>11</v>
      </c>
      <c r="D15563" s="5" t="s">
        <v>12</v>
      </c>
      <c r="E15563" s="5" t="s">
        <v>10541</v>
      </c>
    </row>
    <row r="15564" spans="1:5" x14ac:dyDescent="0.25">
      <c r="A15564" s="5">
        <f>15556</f>
      </c>
      <c r="B15564" s="5" t="s">
        <v>14835</v>
      </c>
      <c r="C15564" s="5" t="s">
        <v>11</v>
      </c>
      <c r="D15564" s="5" t="s">
        <v>12</v>
      </c>
      <c r="E15564" s="5" t="s">
        <v>10541</v>
      </c>
    </row>
    <row r="15565" spans="1:5" x14ac:dyDescent="0.25">
      <c r="A15565" s="5">
        <f>15557</f>
      </c>
      <c r="B15565" s="5" t="s">
        <v>14836</v>
      </c>
      <c r="C15565" s="5" t="s">
        <v>11</v>
      </c>
      <c r="D15565" s="5" t="s">
        <v>12</v>
      </c>
      <c r="E15565" s="5" t="s">
        <v>10541</v>
      </c>
    </row>
    <row r="15566" spans="1:5" x14ac:dyDescent="0.25">
      <c r="A15566" s="5">
        <f>15558</f>
      </c>
      <c r="B15566" s="5" t="s">
        <v>14837</v>
      </c>
      <c r="C15566" s="5" t="s">
        <v>11</v>
      </c>
      <c r="D15566" s="5" t="s">
        <v>12</v>
      </c>
      <c r="E15566" s="5" t="s">
        <v>10541</v>
      </c>
    </row>
    <row r="15567" spans="1:5" x14ac:dyDescent="0.25">
      <c r="A15567" s="5">
        <f>15559</f>
      </c>
      <c r="B15567" s="5" t="s">
        <v>14838</v>
      </c>
      <c r="C15567" s="5" t="s">
        <v>11</v>
      </c>
      <c r="D15567" s="5" t="s">
        <v>12</v>
      </c>
      <c r="E15567" s="5" t="s">
        <v>10541</v>
      </c>
    </row>
    <row r="15568" spans="1:5" x14ac:dyDescent="0.25">
      <c r="A15568" s="5">
        <f>15560</f>
      </c>
      <c r="B15568" s="5" t="s">
        <v>14839</v>
      </c>
      <c r="C15568" s="5" t="s">
        <v>11</v>
      </c>
      <c r="D15568" s="5" t="s">
        <v>12</v>
      </c>
      <c r="E15568" s="5" t="s">
        <v>10541</v>
      </c>
    </row>
    <row r="15569" spans="1:5" x14ac:dyDescent="0.25">
      <c r="A15569" s="5">
        <f>15561</f>
      </c>
      <c r="B15569" s="5" t="s">
        <v>14840</v>
      </c>
      <c r="C15569" s="5" t="s">
        <v>11</v>
      </c>
      <c r="D15569" s="5" t="s">
        <v>12</v>
      </c>
      <c r="E15569" s="5" t="s">
        <v>10541</v>
      </c>
    </row>
    <row r="15570" spans="1:5" x14ac:dyDescent="0.25">
      <c r="A15570" s="5">
        <f>15562</f>
      </c>
      <c r="B15570" s="5" t="s">
        <v>14841</v>
      </c>
      <c r="C15570" s="5" t="s">
        <v>11</v>
      </c>
      <c r="D15570" s="5" t="s">
        <v>12</v>
      </c>
      <c r="E15570" s="5" t="s">
        <v>10541</v>
      </c>
    </row>
    <row r="15571" spans="1:5" x14ac:dyDescent="0.25">
      <c r="A15571" s="5">
        <f>15563</f>
      </c>
      <c r="B15571" s="5" t="s">
        <v>14842</v>
      </c>
      <c r="C15571" s="5" t="s">
        <v>11</v>
      </c>
      <c r="D15571" s="5" t="s">
        <v>12</v>
      </c>
      <c r="E15571" s="5" t="s">
        <v>10541</v>
      </c>
    </row>
    <row r="15572" spans="1:5" x14ac:dyDescent="0.25">
      <c r="A15572" s="5">
        <f>15564</f>
      </c>
      <c r="B15572" s="5" t="s">
        <v>14843</v>
      </c>
      <c r="C15572" s="5" t="s">
        <v>11</v>
      </c>
      <c r="D15572" s="5" t="s">
        <v>12</v>
      </c>
      <c r="E15572" s="5" t="s">
        <v>10541</v>
      </c>
    </row>
    <row r="15573" spans="1:5" x14ac:dyDescent="0.25">
      <c r="A15573" s="5">
        <f>15565</f>
      </c>
      <c r="B15573" s="5" t="s">
        <v>14844</v>
      </c>
      <c r="C15573" s="5" t="s">
        <v>11</v>
      </c>
      <c r="D15573" s="5" t="s">
        <v>12</v>
      </c>
      <c r="E15573" s="5" t="s">
        <v>10541</v>
      </c>
    </row>
    <row r="15574" spans="1:5" x14ac:dyDescent="0.25">
      <c r="A15574" s="5">
        <f>15566</f>
      </c>
      <c r="B15574" s="5" t="s">
        <v>14845</v>
      </c>
      <c r="C15574" s="5" t="s">
        <v>11</v>
      </c>
      <c r="D15574" s="5" t="s">
        <v>12</v>
      </c>
      <c r="E15574" s="5" t="s">
        <v>10541</v>
      </c>
    </row>
    <row r="15575" spans="1:5" x14ac:dyDescent="0.25">
      <c r="A15575" s="5">
        <f>15567</f>
      </c>
      <c r="B15575" s="5" t="s">
        <v>14846</v>
      </c>
      <c r="C15575" s="5" t="s">
        <v>11</v>
      </c>
      <c r="D15575" s="5" t="s">
        <v>12</v>
      </c>
      <c r="E15575" s="5" t="s">
        <v>10541</v>
      </c>
    </row>
    <row r="15576" spans="1:5" x14ac:dyDescent="0.25">
      <c r="A15576" s="5">
        <f>15568</f>
      </c>
      <c r="B15576" s="5" t="s">
        <v>14847</v>
      </c>
      <c r="C15576" s="5" t="s">
        <v>11</v>
      </c>
      <c r="D15576" s="5" t="s">
        <v>12</v>
      </c>
      <c r="E15576" s="5" t="s">
        <v>10541</v>
      </c>
    </row>
    <row r="15577" spans="1:5" x14ac:dyDescent="0.25">
      <c r="A15577" s="5">
        <f>15569</f>
      </c>
      <c r="B15577" s="5" t="s">
        <v>14848</v>
      </c>
      <c r="C15577" s="5" t="s">
        <v>11</v>
      </c>
      <c r="D15577" s="5" t="s">
        <v>12</v>
      </c>
      <c r="E15577" s="5" t="s">
        <v>10541</v>
      </c>
    </row>
    <row r="15578" spans="1:5" x14ac:dyDescent="0.25">
      <c r="A15578" s="5">
        <f>15570</f>
      </c>
      <c r="B15578" s="5" t="s">
        <v>14849</v>
      </c>
      <c r="C15578" s="5" t="s">
        <v>11</v>
      </c>
      <c r="D15578" s="5" t="s">
        <v>12</v>
      </c>
      <c r="E15578" s="5" t="s">
        <v>10541</v>
      </c>
    </row>
    <row r="15579" spans="1:5" x14ac:dyDescent="0.25">
      <c r="A15579" s="5">
        <f>15571</f>
      </c>
      <c r="B15579" s="5" t="s">
        <v>14850</v>
      </c>
      <c r="C15579" s="5" t="s">
        <v>11</v>
      </c>
      <c r="D15579" s="5" t="s">
        <v>12</v>
      </c>
      <c r="E15579" s="5" t="s">
        <v>10541</v>
      </c>
    </row>
    <row r="15580" spans="1:5" x14ac:dyDescent="0.25">
      <c r="A15580" s="5">
        <f>15572</f>
      </c>
      <c r="B15580" s="5" t="s">
        <v>14851</v>
      </c>
      <c r="C15580" s="5" t="s">
        <v>11</v>
      </c>
      <c r="D15580" s="5" t="s">
        <v>12</v>
      </c>
      <c r="E15580" s="5" t="s">
        <v>3879</v>
      </c>
    </row>
    <row r="15581" spans="1:5" x14ac:dyDescent="0.25">
      <c r="A15581" s="5">
        <f>15573</f>
      </c>
      <c r="B15581" s="5" t="s">
        <v>14852</v>
      </c>
      <c r="C15581" s="5" t="s">
        <v>11</v>
      </c>
      <c r="D15581" s="5" t="s">
        <v>12</v>
      </c>
      <c r="E15581" s="5" t="s">
        <v>3879</v>
      </c>
    </row>
    <row r="15582" spans="1:5" x14ac:dyDescent="0.25">
      <c r="A15582" s="5">
        <f>15574</f>
      </c>
      <c r="B15582" s="5" t="s">
        <v>14853</v>
      </c>
      <c r="C15582" s="5" t="s">
        <v>11</v>
      </c>
      <c r="D15582" s="5" t="s">
        <v>12</v>
      </c>
      <c r="E15582" s="5" t="s">
        <v>3879</v>
      </c>
    </row>
    <row r="15583" spans="1:5" x14ac:dyDescent="0.25">
      <c r="A15583" s="5">
        <f>15575</f>
      </c>
      <c r="B15583" s="5" t="s">
        <v>14854</v>
      </c>
      <c r="C15583" s="5" t="s">
        <v>11</v>
      </c>
      <c r="D15583" s="5" t="s">
        <v>12</v>
      </c>
      <c r="E15583" s="5" t="s">
        <v>3879</v>
      </c>
    </row>
    <row r="15584" spans="1:5" x14ac:dyDescent="0.25">
      <c r="A15584" s="5">
        <f>15576</f>
      </c>
      <c r="B15584" s="5" t="s">
        <v>14855</v>
      </c>
      <c r="C15584" s="5" t="s">
        <v>11</v>
      </c>
      <c r="D15584" s="5" t="s">
        <v>12</v>
      </c>
      <c r="E15584" s="5" t="s">
        <v>3879</v>
      </c>
    </row>
    <row r="15585" spans="1:5" x14ac:dyDescent="0.25">
      <c r="A15585" s="5">
        <f>15577</f>
      </c>
      <c r="B15585" s="5" t="s">
        <v>14856</v>
      </c>
      <c r="C15585" s="5" t="s">
        <v>11</v>
      </c>
      <c r="D15585" s="5" t="s">
        <v>12</v>
      </c>
      <c r="E15585" s="5" t="s">
        <v>3879</v>
      </c>
    </row>
    <row r="15586" spans="1:5" x14ac:dyDescent="0.25">
      <c r="A15586" s="5">
        <f>15578</f>
      </c>
      <c r="B15586" s="5" t="s">
        <v>14857</v>
      </c>
      <c r="C15586" s="5" t="s">
        <v>11</v>
      </c>
      <c r="D15586" s="5" t="s">
        <v>12</v>
      </c>
      <c r="E15586" s="5" t="s">
        <v>3879</v>
      </c>
    </row>
    <row r="15587" spans="1:5" x14ac:dyDescent="0.25">
      <c r="A15587" s="5">
        <f>15579</f>
      </c>
      <c r="B15587" s="5" t="s">
        <v>14858</v>
      </c>
      <c r="C15587" s="5" t="s">
        <v>11</v>
      </c>
      <c r="D15587" s="5" t="s">
        <v>12</v>
      </c>
      <c r="E15587" s="5" t="s">
        <v>3879</v>
      </c>
    </row>
    <row r="15588" spans="1:5" x14ac:dyDescent="0.25">
      <c r="A15588" s="5">
        <f>15580</f>
      </c>
      <c r="B15588" s="5" t="s">
        <v>14859</v>
      </c>
      <c r="C15588" s="5" t="s">
        <v>11</v>
      </c>
      <c r="D15588" s="5" t="s">
        <v>12</v>
      </c>
      <c r="E15588" s="5" t="s">
        <v>3879</v>
      </c>
    </row>
    <row r="15589" spans="1:5" x14ac:dyDescent="0.25">
      <c r="A15589" s="5">
        <f>15581</f>
      </c>
      <c r="B15589" s="5" t="s">
        <v>14860</v>
      </c>
      <c r="C15589" s="5" t="s">
        <v>11</v>
      </c>
      <c r="D15589" s="5" t="s">
        <v>12</v>
      </c>
      <c r="E15589" s="5" t="s">
        <v>3879</v>
      </c>
    </row>
    <row r="15590" spans="1:5" x14ac:dyDescent="0.25">
      <c r="A15590" s="5">
        <f>15582</f>
      </c>
      <c r="B15590" s="5" t="s">
        <v>14861</v>
      </c>
      <c r="C15590" s="5" t="s">
        <v>11</v>
      </c>
      <c r="D15590" s="5" t="s">
        <v>12</v>
      </c>
      <c r="E15590" s="5" t="s">
        <v>3879</v>
      </c>
    </row>
    <row r="15591" spans="1:5" x14ac:dyDescent="0.25">
      <c r="A15591" s="5">
        <f>15583</f>
      </c>
      <c r="B15591" s="5" t="s">
        <v>14862</v>
      </c>
      <c r="C15591" s="5" t="s">
        <v>11</v>
      </c>
      <c r="D15591" s="5" t="s">
        <v>12</v>
      </c>
      <c r="E15591" s="5" t="s">
        <v>3879</v>
      </c>
    </row>
    <row r="15592" spans="1:5" x14ac:dyDescent="0.25">
      <c r="A15592" s="5">
        <f>15584</f>
      </c>
      <c r="B15592" s="5" t="s">
        <v>14863</v>
      </c>
      <c r="C15592" s="5" t="s">
        <v>11</v>
      </c>
      <c r="D15592" s="5" t="s">
        <v>12</v>
      </c>
      <c r="E15592" s="5" t="s">
        <v>3879</v>
      </c>
    </row>
    <row r="15593" spans="1:5" x14ac:dyDescent="0.25">
      <c r="A15593" s="5">
        <f>15585</f>
      </c>
      <c r="B15593" s="5" t="s">
        <v>14864</v>
      </c>
      <c r="C15593" s="5" t="s">
        <v>11</v>
      </c>
      <c r="D15593" s="5" t="s">
        <v>12</v>
      </c>
      <c r="E15593" s="5" t="s">
        <v>3879</v>
      </c>
    </row>
    <row r="15594" spans="1:5" x14ac:dyDescent="0.25">
      <c r="A15594" s="5">
        <f>15586</f>
      </c>
      <c r="B15594" s="5" t="s">
        <v>14865</v>
      </c>
      <c r="C15594" s="5" t="s">
        <v>11</v>
      </c>
      <c r="D15594" s="5" t="s">
        <v>12</v>
      </c>
      <c r="E15594" s="5" t="s">
        <v>3879</v>
      </c>
    </row>
    <row r="15595" spans="1:5" x14ac:dyDescent="0.25">
      <c r="A15595" s="5">
        <f>15587</f>
      </c>
      <c r="B15595" s="5" t="s">
        <v>14866</v>
      </c>
      <c r="C15595" s="5" t="s">
        <v>11</v>
      </c>
      <c r="D15595" s="5" t="s">
        <v>12</v>
      </c>
      <c r="E15595" s="5" t="s">
        <v>3879</v>
      </c>
    </row>
    <row r="15596" spans="1:5" x14ac:dyDescent="0.25">
      <c r="A15596" s="5">
        <f>15588</f>
      </c>
      <c r="B15596" s="5" t="s">
        <v>14867</v>
      </c>
      <c r="C15596" s="5" t="s">
        <v>11</v>
      </c>
      <c r="D15596" s="5" t="s">
        <v>12</v>
      </c>
      <c r="E15596" s="5" t="s">
        <v>3879</v>
      </c>
    </row>
    <row r="15597" spans="1:5" x14ac:dyDescent="0.25">
      <c r="A15597" s="5">
        <f>15589</f>
      </c>
      <c r="B15597" s="5" t="s">
        <v>14868</v>
      </c>
      <c r="C15597" s="5" t="s">
        <v>11</v>
      </c>
      <c r="D15597" s="5" t="s">
        <v>12</v>
      </c>
      <c r="E15597" s="5" t="s">
        <v>3879</v>
      </c>
    </row>
    <row r="15598" spans="1:5" x14ac:dyDescent="0.25">
      <c r="A15598" s="5">
        <f>15590</f>
      </c>
      <c r="B15598" s="5" t="s">
        <v>14869</v>
      </c>
      <c r="C15598" s="5" t="s">
        <v>11</v>
      </c>
      <c r="D15598" s="5" t="s">
        <v>12</v>
      </c>
      <c r="E15598" s="5" t="s">
        <v>3879</v>
      </c>
    </row>
    <row r="15599" spans="1:5" x14ac:dyDescent="0.25">
      <c r="A15599" s="5">
        <f>15591</f>
      </c>
      <c r="B15599" s="5" t="s">
        <v>14870</v>
      </c>
      <c r="C15599" s="5" t="s">
        <v>11</v>
      </c>
      <c r="D15599" s="5" t="s">
        <v>12</v>
      </c>
      <c r="E15599" s="5" t="s">
        <v>3879</v>
      </c>
    </row>
    <row r="15600" spans="1:5" x14ac:dyDescent="0.25">
      <c r="A15600" s="5">
        <f>15592</f>
      </c>
      <c r="B15600" s="5" t="s">
        <v>14871</v>
      </c>
      <c r="C15600" s="5" t="s">
        <v>11</v>
      </c>
      <c r="D15600" s="5" t="s">
        <v>12</v>
      </c>
      <c r="E15600" s="5" t="s">
        <v>3879</v>
      </c>
    </row>
    <row r="15601" spans="1:5" x14ac:dyDescent="0.25">
      <c r="A15601" s="5">
        <f>15593</f>
      </c>
      <c r="B15601" s="5" t="s">
        <v>14872</v>
      </c>
      <c r="C15601" s="5" t="s">
        <v>11</v>
      </c>
      <c r="D15601" s="5" t="s">
        <v>12</v>
      </c>
      <c r="E15601" s="5" t="s">
        <v>3879</v>
      </c>
    </row>
    <row r="15602" spans="1:5" x14ac:dyDescent="0.25">
      <c r="A15602" s="5">
        <f>15594</f>
      </c>
      <c r="B15602" s="5" t="s">
        <v>14873</v>
      </c>
      <c r="C15602" s="5" t="s">
        <v>11</v>
      </c>
      <c r="D15602" s="5" t="s">
        <v>12</v>
      </c>
      <c r="E15602" s="5" t="s">
        <v>3879</v>
      </c>
    </row>
    <row r="15603" spans="1:5" x14ac:dyDescent="0.25">
      <c r="A15603" s="5">
        <f>15595</f>
      </c>
      <c r="B15603" s="5" t="s">
        <v>14874</v>
      </c>
      <c r="C15603" s="5" t="s">
        <v>11</v>
      </c>
      <c r="D15603" s="5" t="s">
        <v>12</v>
      </c>
      <c r="E15603" s="5" t="s">
        <v>3879</v>
      </c>
    </row>
    <row r="15604" spans="1:5" x14ac:dyDescent="0.25">
      <c r="A15604" s="5">
        <f>15596</f>
      </c>
      <c r="B15604" s="5" t="s">
        <v>14875</v>
      </c>
      <c r="C15604" s="5" t="s">
        <v>11</v>
      </c>
      <c r="D15604" s="5" t="s">
        <v>12</v>
      </c>
      <c r="E15604" s="5" t="s">
        <v>3879</v>
      </c>
    </row>
    <row r="15605" spans="1:5" x14ac:dyDescent="0.25">
      <c r="A15605" s="5">
        <f>15597</f>
      </c>
      <c r="B15605" s="5" t="s">
        <v>14876</v>
      </c>
      <c r="C15605" s="5" t="s">
        <v>11</v>
      </c>
      <c r="D15605" s="5" t="s">
        <v>12</v>
      </c>
      <c r="E15605" s="5" t="s">
        <v>3879</v>
      </c>
    </row>
    <row r="15606" spans="1:5" x14ac:dyDescent="0.25">
      <c r="A15606" s="5">
        <f>15598</f>
      </c>
      <c r="B15606" s="5" t="s">
        <v>14877</v>
      </c>
      <c r="C15606" s="5" t="s">
        <v>11</v>
      </c>
      <c r="D15606" s="5" t="s">
        <v>12</v>
      </c>
      <c r="E15606" s="5" t="s">
        <v>3879</v>
      </c>
    </row>
    <row r="15607" spans="1:5" x14ac:dyDescent="0.25">
      <c r="A15607" s="5">
        <f>15599</f>
      </c>
      <c r="B15607" s="5" t="s">
        <v>14878</v>
      </c>
      <c r="C15607" s="5" t="s">
        <v>11</v>
      </c>
      <c r="D15607" s="5" t="s">
        <v>12</v>
      </c>
      <c r="E15607" s="5" t="s">
        <v>3879</v>
      </c>
    </row>
    <row r="15608" spans="1:5" x14ac:dyDescent="0.25">
      <c r="A15608" s="5">
        <f>15600</f>
      </c>
      <c r="B15608" s="5" t="s">
        <v>14879</v>
      </c>
      <c r="C15608" s="5" t="s">
        <v>11</v>
      </c>
      <c r="D15608" s="5" t="s">
        <v>12</v>
      </c>
      <c r="E15608" s="5" t="s">
        <v>3879</v>
      </c>
    </row>
    <row r="15609" spans="1:5" x14ac:dyDescent="0.25">
      <c r="A15609" s="5">
        <f>15601</f>
      </c>
      <c r="B15609" s="5" t="s">
        <v>14880</v>
      </c>
      <c r="C15609" s="5" t="s">
        <v>11</v>
      </c>
      <c r="D15609" s="5" t="s">
        <v>12</v>
      </c>
      <c r="E15609" s="5" t="s">
        <v>3879</v>
      </c>
    </row>
    <row r="15610" spans="1:5" x14ac:dyDescent="0.25">
      <c r="A15610" s="5">
        <f>15602</f>
      </c>
      <c r="B15610" s="5" t="s">
        <v>14881</v>
      </c>
      <c r="C15610" s="5" t="s">
        <v>11</v>
      </c>
      <c r="D15610" s="5" t="s">
        <v>12</v>
      </c>
      <c r="E15610" s="5" t="s">
        <v>3879</v>
      </c>
    </row>
    <row r="15611" spans="1:5" x14ac:dyDescent="0.25">
      <c r="A15611" s="5">
        <f>15603</f>
      </c>
      <c r="B15611" s="5" t="s">
        <v>14882</v>
      </c>
      <c r="C15611" s="5" t="s">
        <v>11</v>
      </c>
      <c r="D15611" s="5" t="s">
        <v>12</v>
      </c>
      <c r="E15611" s="5" t="s">
        <v>3879</v>
      </c>
    </row>
    <row r="15612" spans="1:5" x14ac:dyDescent="0.25">
      <c r="A15612" s="5">
        <f>15604</f>
      </c>
      <c r="B15612" s="5" t="s">
        <v>14883</v>
      </c>
      <c r="C15612" s="5" t="s">
        <v>11</v>
      </c>
      <c r="D15612" s="5" t="s">
        <v>12</v>
      </c>
      <c r="E15612" s="5" t="s">
        <v>3879</v>
      </c>
    </row>
    <row r="15613" spans="1:5" x14ac:dyDescent="0.25">
      <c r="A15613" s="5">
        <f>15605</f>
      </c>
      <c r="B15613" s="5" t="s">
        <v>14884</v>
      </c>
      <c r="C15613" s="5" t="s">
        <v>11</v>
      </c>
      <c r="D15613" s="5" t="s">
        <v>12</v>
      </c>
      <c r="E15613" s="5" t="s">
        <v>3879</v>
      </c>
    </row>
    <row r="15614" spans="1:5" x14ac:dyDescent="0.25">
      <c r="A15614" s="5">
        <f>15606</f>
      </c>
      <c r="B15614" s="5" t="s">
        <v>14885</v>
      </c>
      <c r="C15614" s="5" t="s">
        <v>11</v>
      </c>
      <c r="D15614" s="5" t="s">
        <v>12</v>
      </c>
      <c r="E15614" s="5" t="s">
        <v>3879</v>
      </c>
    </row>
    <row r="15615" spans="1:5" x14ac:dyDescent="0.25">
      <c r="A15615" s="5">
        <f>15607</f>
      </c>
      <c r="B15615" s="5" t="s">
        <v>14886</v>
      </c>
      <c r="C15615" s="5" t="s">
        <v>11</v>
      </c>
      <c r="D15615" s="5" t="s">
        <v>12</v>
      </c>
      <c r="E15615" s="5" t="s">
        <v>3879</v>
      </c>
    </row>
    <row r="15616" spans="1:5" x14ac:dyDescent="0.25">
      <c r="A15616" s="5">
        <f>15608</f>
      </c>
      <c r="B15616" s="5" t="s">
        <v>14887</v>
      </c>
      <c r="C15616" s="5" t="s">
        <v>11</v>
      </c>
      <c r="D15616" s="5" t="s">
        <v>12</v>
      </c>
      <c r="E15616" s="5" t="s">
        <v>3879</v>
      </c>
    </row>
    <row r="15617" spans="1:5" x14ac:dyDescent="0.25">
      <c r="A15617" s="5">
        <f>15609</f>
      </c>
      <c r="B15617" s="5" t="s">
        <v>14888</v>
      </c>
      <c r="C15617" s="5" t="s">
        <v>11</v>
      </c>
      <c r="D15617" s="5" t="s">
        <v>12</v>
      </c>
      <c r="E15617" s="5" t="s">
        <v>3879</v>
      </c>
    </row>
    <row r="15618" spans="1:5" x14ac:dyDescent="0.25">
      <c r="A15618" s="5">
        <f>15610</f>
      </c>
      <c r="B15618" s="5" t="s">
        <v>14889</v>
      </c>
      <c r="C15618" s="5" t="s">
        <v>11</v>
      </c>
      <c r="D15618" s="5" t="s">
        <v>12</v>
      </c>
      <c r="E15618" s="5" t="s">
        <v>3879</v>
      </c>
    </row>
    <row r="15619" spans="1:5" x14ac:dyDescent="0.25">
      <c r="A15619" s="5">
        <f>15611</f>
      </c>
      <c r="B15619" s="5" t="s">
        <v>14890</v>
      </c>
      <c r="C15619" s="5" t="s">
        <v>11</v>
      </c>
      <c r="D15619" s="5" t="s">
        <v>12</v>
      </c>
      <c r="E15619" s="5" t="s">
        <v>3879</v>
      </c>
    </row>
    <row r="15620" spans="1:5" x14ac:dyDescent="0.25">
      <c r="A15620" s="5">
        <f>15612</f>
      </c>
      <c r="B15620" s="5" t="s">
        <v>14891</v>
      </c>
      <c r="C15620" s="5" t="s">
        <v>11</v>
      </c>
      <c r="D15620" s="5" t="s">
        <v>12</v>
      </c>
      <c r="E15620" s="5" t="s">
        <v>3879</v>
      </c>
    </row>
    <row r="15621" spans="1:5" x14ac:dyDescent="0.25">
      <c r="A15621" s="5">
        <f>15613</f>
      </c>
      <c r="B15621" s="5" t="s">
        <v>14892</v>
      </c>
      <c r="C15621" s="5" t="s">
        <v>11</v>
      </c>
      <c r="D15621" s="5" t="s">
        <v>12</v>
      </c>
      <c r="E15621" s="5" t="s">
        <v>3879</v>
      </c>
    </row>
    <row r="15622" spans="1:5" x14ac:dyDescent="0.25">
      <c r="A15622" s="5">
        <f>15614</f>
      </c>
      <c r="B15622" s="5" t="s">
        <v>14893</v>
      </c>
      <c r="C15622" s="5" t="s">
        <v>11</v>
      </c>
      <c r="D15622" s="5" t="s">
        <v>12</v>
      </c>
      <c r="E15622" s="5" t="s">
        <v>3879</v>
      </c>
    </row>
    <row r="15623" spans="1:5" x14ac:dyDescent="0.25">
      <c r="A15623" s="5">
        <f>15615</f>
      </c>
      <c r="B15623" s="5" t="s">
        <v>14894</v>
      </c>
      <c r="C15623" s="5" t="s">
        <v>11</v>
      </c>
      <c r="D15623" s="5" t="s">
        <v>12</v>
      </c>
      <c r="E15623" s="5" t="s">
        <v>3879</v>
      </c>
    </row>
    <row r="15624" spans="1:5" x14ac:dyDescent="0.25">
      <c r="A15624" s="5">
        <f>15616</f>
      </c>
      <c r="B15624" s="5" t="s">
        <v>14895</v>
      </c>
      <c r="C15624" s="5" t="s">
        <v>11</v>
      </c>
      <c r="D15624" s="5" t="s">
        <v>12</v>
      </c>
      <c r="E15624" s="5" t="s">
        <v>3879</v>
      </c>
    </row>
    <row r="15625" spans="1:5" x14ac:dyDescent="0.25">
      <c r="A15625" s="5">
        <f>15617</f>
      </c>
      <c r="B15625" s="5" t="s">
        <v>14896</v>
      </c>
      <c r="C15625" s="5" t="s">
        <v>11</v>
      </c>
      <c r="D15625" s="5" t="s">
        <v>12</v>
      </c>
      <c r="E15625" s="5" t="s">
        <v>3879</v>
      </c>
    </row>
    <row r="15626" spans="1:5" x14ac:dyDescent="0.25">
      <c r="A15626" s="5">
        <f>15618</f>
      </c>
      <c r="B15626" s="5" t="s">
        <v>14897</v>
      </c>
      <c r="C15626" s="5" t="s">
        <v>11</v>
      </c>
      <c r="D15626" s="5" t="s">
        <v>12</v>
      </c>
      <c r="E15626" s="5" t="s">
        <v>3879</v>
      </c>
    </row>
    <row r="15627" spans="1:5" x14ac:dyDescent="0.25">
      <c r="A15627" s="5">
        <f>15619</f>
      </c>
      <c r="B15627" s="5" t="s">
        <v>14898</v>
      </c>
      <c r="C15627" s="5" t="s">
        <v>11</v>
      </c>
      <c r="D15627" s="5" t="s">
        <v>12</v>
      </c>
      <c r="E15627" s="5" t="s">
        <v>3879</v>
      </c>
    </row>
    <row r="15628" spans="1:5" x14ac:dyDescent="0.25">
      <c r="A15628" s="5">
        <f>15620</f>
      </c>
      <c r="B15628" s="5" t="s">
        <v>14899</v>
      </c>
      <c r="C15628" s="5" t="s">
        <v>11</v>
      </c>
      <c r="D15628" s="5" t="s">
        <v>12</v>
      </c>
      <c r="E15628" s="5" t="s">
        <v>3879</v>
      </c>
    </row>
    <row r="15629" spans="1:5" x14ac:dyDescent="0.25">
      <c r="A15629" s="5">
        <f>15621</f>
      </c>
      <c r="B15629" s="5" t="s">
        <v>14900</v>
      </c>
      <c r="C15629" s="5" t="s">
        <v>11</v>
      </c>
      <c r="D15629" s="5" t="s">
        <v>12</v>
      </c>
      <c r="E15629" s="5" t="s">
        <v>3879</v>
      </c>
    </row>
    <row r="15630" spans="1:5" x14ac:dyDescent="0.25">
      <c r="A15630" s="5">
        <f>15622</f>
      </c>
      <c r="B15630" s="5" t="s">
        <v>14901</v>
      </c>
      <c r="C15630" s="5" t="s">
        <v>11</v>
      </c>
      <c r="D15630" s="5" t="s">
        <v>12</v>
      </c>
      <c r="E15630" s="5" t="s">
        <v>3879</v>
      </c>
    </row>
    <row r="15631" spans="1:5" x14ac:dyDescent="0.25">
      <c r="A15631" s="5">
        <f>15623</f>
      </c>
      <c r="B15631" s="5" t="s">
        <v>14902</v>
      </c>
      <c r="C15631" s="5" t="s">
        <v>11</v>
      </c>
      <c r="D15631" s="5" t="s">
        <v>12</v>
      </c>
      <c r="E15631" s="5" t="s">
        <v>3879</v>
      </c>
    </row>
    <row r="15632" spans="1:5" x14ac:dyDescent="0.25">
      <c r="A15632" s="5">
        <f>15624</f>
      </c>
      <c r="B15632" s="5" t="s">
        <v>14903</v>
      </c>
      <c r="C15632" s="5" t="s">
        <v>11</v>
      </c>
      <c r="D15632" s="5" t="s">
        <v>12</v>
      </c>
      <c r="E15632" s="5" t="s">
        <v>3879</v>
      </c>
    </row>
    <row r="15633" spans="1:5" x14ac:dyDescent="0.25">
      <c r="A15633" s="5">
        <f>15625</f>
      </c>
      <c r="B15633" s="5" t="s">
        <v>14904</v>
      </c>
      <c r="C15633" s="5" t="s">
        <v>11</v>
      </c>
      <c r="D15633" s="5" t="s">
        <v>12</v>
      </c>
      <c r="E15633" s="5" t="s">
        <v>3879</v>
      </c>
    </row>
    <row r="15634" spans="1:5" x14ac:dyDescent="0.25">
      <c r="A15634" s="5">
        <f>15626</f>
      </c>
      <c r="B15634" s="5" t="s">
        <v>14905</v>
      </c>
      <c r="C15634" s="5" t="s">
        <v>11</v>
      </c>
      <c r="D15634" s="5" t="s">
        <v>12</v>
      </c>
      <c r="E15634" s="5" t="s">
        <v>3879</v>
      </c>
    </row>
    <row r="15635" spans="1:5" x14ac:dyDescent="0.25">
      <c r="A15635" s="5">
        <f>15627</f>
      </c>
      <c r="B15635" s="5" t="s">
        <v>14906</v>
      </c>
      <c r="C15635" s="5" t="s">
        <v>11</v>
      </c>
      <c r="D15635" s="5" t="s">
        <v>12</v>
      </c>
      <c r="E15635" s="5" t="s">
        <v>3879</v>
      </c>
    </row>
    <row r="15636" spans="1:5" x14ac:dyDescent="0.25">
      <c r="A15636" s="5">
        <f>15628</f>
      </c>
      <c r="B15636" s="5" t="s">
        <v>14907</v>
      </c>
      <c r="C15636" s="5" t="s">
        <v>11</v>
      </c>
      <c r="D15636" s="5" t="s">
        <v>12</v>
      </c>
      <c r="E15636" s="5" t="s">
        <v>3879</v>
      </c>
    </row>
    <row r="15637" spans="1:5" x14ac:dyDescent="0.25">
      <c r="A15637" s="5">
        <f>15629</f>
      </c>
      <c r="B15637" s="5" t="s">
        <v>14908</v>
      </c>
      <c r="C15637" s="5" t="s">
        <v>11</v>
      </c>
      <c r="D15637" s="5" t="s">
        <v>12</v>
      </c>
      <c r="E15637" s="5" t="s">
        <v>3879</v>
      </c>
    </row>
    <row r="15638" spans="1:5" x14ac:dyDescent="0.25">
      <c r="A15638" s="5">
        <f>15630</f>
      </c>
      <c r="B15638" s="5" t="s">
        <v>14909</v>
      </c>
      <c r="C15638" s="5" t="s">
        <v>11</v>
      </c>
      <c r="D15638" s="5" t="s">
        <v>12</v>
      </c>
      <c r="E15638" s="5" t="s">
        <v>3879</v>
      </c>
    </row>
    <row r="15639" spans="1:5" x14ac:dyDescent="0.25">
      <c r="A15639" s="5">
        <f>15631</f>
      </c>
      <c r="B15639" s="5" t="s">
        <v>14910</v>
      </c>
      <c r="C15639" s="5" t="s">
        <v>11</v>
      </c>
      <c r="D15639" s="5" t="s">
        <v>12</v>
      </c>
      <c r="E15639" s="5" t="s">
        <v>3879</v>
      </c>
    </row>
    <row r="15640" spans="1:5" x14ac:dyDescent="0.25">
      <c r="A15640" s="5">
        <f>15632</f>
      </c>
      <c r="B15640" s="5" t="s">
        <v>14911</v>
      </c>
      <c r="C15640" s="5" t="s">
        <v>11</v>
      </c>
      <c r="D15640" s="5" t="s">
        <v>12</v>
      </c>
      <c r="E15640" s="5" t="s">
        <v>3879</v>
      </c>
    </row>
    <row r="15641" spans="1:5" x14ac:dyDescent="0.25">
      <c r="A15641" s="5">
        <f>15633</f>
      </c>
      <c r="B15641" s="5" t="s">
        <v>14912</v>
      </c>
      <c r="C15641" s="5" t="s">
        <v>11</v>
      </c>
      <c r="D15641" s="5" t="s">
        <v>12</v>
      </c>
      <c r="E15641" s="5" t="s">
        <v>3879</v>
      </c>
    </row>
    <row r="15642" spans="1:5" x14ac:dyDescent="0.25">
      <c r="A15642" s="5">
        <f>15634</f>
      </c>
      <c r="B15642" s="5" t="s">
        <v>14913</v>
      </c>
      <c r="C15642" s="5" t="s">
        <v>11</v>
      </c>
      <c r="D15642" s="5" t="s">
        <v>12</v>
      </c>
      <c r="E15642" s="5" t="s">
        <v>3879</v>
      </c>
    </row>
    <row r="15643" spans="1:5" x14ac:dyDescent="0.25">
      <c r="A15643" s="5">
        <f>15635</f>
      </c>
      <c r="B15643" s="5" t="s">
        <v>14914</v>
      </c>
      <c r="C15643" s="5" t="s">
        <v>11</v>
      </c>
      <c r="D15643" s="5" t="s">
        <v>12</v>
      </c>
      <c r="E15643" s="5" t="s">
        <v>3879</v>
      </c>
    </row>
    <row r="15644" spans="1:5" x14ac:dyDescent="0.25">
      <c r="A15644" s="5">
        <f>15636</f>
      </c>
      <c r="B15644" s="5" t="s">
        <v>14915</v>
      </c>
      <c r="C15644" s="5" t="s">
        <v>11</v>
      </c>
      <c r="D15644" s="5" t="s">
        <v>12</v>
      </c>
      <c r="E15644" s="5" t="s">
        <v>3932</v>
      </c>
    </row>
    <row r="15645" spans="1:5" x14ac:dyDescent="0.25">
      <c r="A15645" s="5">
        <f>15637</f>
      </c>
      <c r="B15645" s="5" t="s">
        <v>14916</v>
      </c>
      <c r="C15645" s="5" t="s">
        <v>11</v>
      </c>
      <c r="D15645" s="5" t="s">
        <v>12</v>
      </c>
      <c r="E15645" s="5" t="s">
        <v>2579</v>
      </c>
    </row>
    <row r="15646" spans="1:5" x14ac:dyDescent="0.25">
      <c r="A15646" s="5">
        <f>15638</f>
      </c>
      <c r="B15646" s="5" t="s">
        <v>14917</v>
      </c>
      <c r="C15646" s="5" t="s">
        <v>11</v>
      </c>
      <c r="D15646" s="5" t="s">
        <v>12</v>
      </c>
      <c r="E15646" s="5" t="s">
        <v>2675</v>
      </c>
    </row>
    <row r="15647" spans="1:5" x14ac:dyDescent="0.25">
      <c r="A15647" s="5">
        <f>15639</f>
      </c>
      <c r="B15647" s="5" t="s">
        <v>14918</v>
      </c>
      <c r="C15647" s="5" t="s">
        <v>11</v>
      </c>
      <c r="D15647" s="5" t="s">
        <v>12</v>
      </c>
      <c r="E15647" s="5" t="s">
        <v>3875</v>
      </c>
    </row>
    <row r="15648" spans="1:5" x14ac:dyDescent="0.25">
      <c r="A15648" s="5">
        <f>15640</f>
      </c>
      <c r="B15648" s="5" t="s">
        <v>14919</v>
      </c>
      <c r="C15648" s="5" t="s">
        <v>11</v>
      </c>
      <c r="D15648" s="5" t="s">
        <v>12</v>
      </c>
      <c r="E15648" s="5" t="s">
        <v>3690</v>
      </c>
    </row>
    <row r="15649" spans="1:5" x14ac:dyDescent="0.25">
      <c r="A15649" s="5">
        <f>15641</f>
      </c>
      <c r="B15649" s="5" t="s">
        <v>14920</v>
      </c>
      <c r="C15649" s="5" t="s">
        <v>11</v>
      </c>
      <c r="D15649" s="5" t="s">
        <v>12</v>
      </c>
      <c r="E15649" s="5" t="s">
        <v>3527</v>
      </c>
    </row>
    <row r="15650" spans="1:5" x14ac:dyDescent="0.25">
      <c r="A15650" s="5">
        <f>15642</f>
      </c>
      <c r="B15650" s="5" t="s">
        <v>14921</v>
      </c>
      <c r="C15650" s="5" t="s">
        <v>11</v>
      </c>
      <c r="D15650" s="5" t="s">
        <v>12</v>
      </c>
      <c r="E15650" s="5" t="s">
        <v>990</v>
      </c>
    </row>
    <row r="15651" spans="1:5" x14ac:dyDescent="0.25">
      <c r="A15651" s="5">
        <f>15643</f>
      </c>
      <c r="B15651" s="5" t="s">
        <v>14922</v>
      </c>
      <c r="C15651" s="5" t="s">
        <v>11</v>
      </c>
      <c r="D15651" s="5" t="s">
        <v>12</v>
      </c>
      <c r="E15651" s="5" t="s">
        <v>873</v>
      </c>
    </row>
    <row r="15652" spans="1:5" x14ac:dyDescent="0.25">
      <c r="A15652" s="5">
        <f>15644</f>
      </c>
      <c r="B15652" s="5" t="s">
        <v>14923</v>
      </c>
      <c r="C15652" s="5" t="s">
        <v>11</v>
      </c>
      <c r="D15652" s="5" t="s">
        <v>12</v>
      </c>
      <c r="E15652" s="5" t="s">
        <v>832</v>
      </c>
    </row>
    <row r="15653" spans="1:5" x14ac:dyDescent="0.25">
      <c r="A15653" s="5">
        <f>15645</f>
      </c>
      <c r="B15653" s="5" t="s">
        <v>14924</v>
      </c>
      <c r="C15653" s="5" t="s">
        <v>11</v>
      </c>
      <c r="D15653" s="5" t="s">
        <v>12</v>
      </c>
      <c r="E15653" s="5" t="s">
        <v>832</v>
      </c>
    </row>
    <row r="15654" spans="1:5" x14ac:dyDescent="0.25">
      <c r="A15654" s="5">
        <f>15646</f>
      </c>
      <c r="B15654" s="5" t="s">
        <v>14925</v>
      </c>
      <c r="C15654" s="5" t="s">
        <v>11</v>
      </c>
      <c r="D15654" s="5" t="s">
        <v>12</v>
      </c>
      <c r="E15654" s="5" t="s">
        <v>3536</v>
      </c>
    </row>
    <row r="15655" spans="1:5" x14ac:dyDescent="0.25">
      <c r="A15655" s="5">
        <f>15647</f>
      </c>
      <c r="B15655" s="5" t="s">
        <v>14926</v>
      </c>
      <c r="C15655" s="5" t="s">
        <v>11</v>
      </c>
      <c r="D15655" s="5" t="s">
        <v>12</v>
      </c>
      <c r="E15655" s="5" t="s">
        <v>3536</v>
      </c>
    </row>
    <row r="15656" spans="1:5" x14ac:dyDescent="0.25">
      <c r="A15656" s="5">
        <f>15648</f>
      </c>
      <c r="B15656" s="5" t="s">
        <v>14927</v>
      </c>
      <c r="C15656" s="5" t="s">
        <v>11</v>
      </c>
      <c r="D15656" s="5" t="s">
        <v>12</v>
      </c>
      <c r="E15656" s="5" t="s">
        <v>2262</v>
      </c>
    </row>
    <row r="15657" spans="1:5" x14ac:dyDescent="0.25">
      <c r="A15657" s="5">
        <f>15649</f>
      </c>
      <c r="B15657" s="5" t="s">
        <v>14928</v>
      </c>
      <c r="C15657" s="5" t="s">
        <v>11</v>
      </c>
      <c r="D15657" s="5" t="s">
        <v>12</v>
      </c>
      <c r="E15657" s="5" t="s">
        <v>2600</v>
      </c>
    </row>
    <row r="15658" spans="1:5" x14ac:dyDescent="0.25">
      <c r="A15658" s="5">
        <f>15650</f>
      </c>
      <c r="B15658" s="5" t="s">
        <v>14929</v>
      </c>
      <c r="C15658" s="5" t="s">
        <v>11</v>
      </c>
      <c r="D15658" s="5" t="s">
        <v>12</v>
      </c>
      <c r="E15658" s="5" t="s">
        <v>9578</v>
      </c>
    </row>
    <row r="15659" spans="1:5" x14ac:dyDescent="0.25">
      <c r="A15659" s="5">
        <f>15651</f>
      </c>
      <c r="B15659" s="5" t="s">
        <v>14930</v>
      </c>
      <c r="C15659" s="5" t="s">
        <v>11</v>
      </c>
      <c r="D15659" s="5" t="s">
        <v>12</v>
      </c>
      <c r="E15659" s="5" t="s">
        <v>4039</v>
      </c>
    </row>
    <row r="15660" spans="1:5" x14ac:dyDescent="0.25">
      <c r="A15660" s="5">
        <f>15652</f>
      </c>
      <c r="B15660" s="5" t="s">
        <v>14931</v>
      </c>
      <c r="C15660" s="5" t="s">
        <v>11</v>
      </c>
      <c r="D15660" s="5" t="s">
        <v>12</v>
      </c>
      <c r="E15660" s="5" t="s">
        <v>2259</v>
      </c>
    </row>
    <row r="15661" spans="1:5" x14ac:dyDescent="0.25">
      <c r="A15661" s="5">
        <f>15653</f>
      </c>
      <c r="B15661" s="5" t="s">
        <v>14932</v>
      </c>
      <c r="C15661" s="5" t="s">
        <v>11</v>
      </c>
      <c r="D15661" s="5" t="s">
        <v>12</v>
      </c>
      <c r="E15661" s="5" t="s">
        <v>3500</v>
      </c>
    </row>
    <row r="15662" spans="1:5" x14ac:dyDescent="0.25">
      <c r="A15662" s="5">
        <f>15654</f>
      </c>
      <c r="B15662" s="5" t="s">
        <v>14933</v>
      </c>
      <c r="C15662" s="5" t="s">
        <v>11</v>
      </c>
      <c r="D15662" s="5" t="s">
        <v>12</v>
      </c>
      <c r="E15662" s="5" t="s">
        <v>3378</v>
      </c>
    </row>
    <row r="15663" spans="1:5" x14ac:dyDescent="0.25">
      <c r="A15663" s="5">
        <f>15655</f>
      </c>
      <c r="B15663" s="5" t="s">
        <v>14934</v>
      </c>
      <c r="C15663" s="5" t="s">
        <v>11</v>
      </c>
      <c r="D15663" s="5" t="s">
        <v>12</v>
      </c>
      <c r="E15663" s="5" t="s">
        <v>938</v>
      </c>
    </row>
    <row r="15664" spans="1:5" x14ac:dyDescent="0.25">
      <c r="A15664" s="5">
        <f>15656</f>
      </c>
      <c r="B15664" s="5" t="s">
        <v>14935</v>
      </c>
      <c r="C15664" s="5" t="s">
        <v>11</v>
      </c>
      <c r="D15664" s="5" t="s">
        <v>12</v>
      </c>
      <c r="E15664" s="5" t="s">
        <v>2590</v>
      </c>
    </row>
    <row r="15665" spans="1:5" x14ac:dyDescent="0.25">
      <c r="A15665" s="5">
        <f>15657</f>
      </c>
      <c r="B15665" s="5" t="s">
        <v>14936</v>
      </c>
      <c r="C15665" s="5" t="s">
        <v>11</v>
      </c>
      <c r="D15665" s="5" t="s">
        <v>12</v>
      </c>
      <c r="E15665" s="5" t="s">
        <v>969</v>
      </c>
    </row>
    <row r="15666" spans="1:5" x14ac:dyDescent="0.25">
      <c r="A15666" s="5">
        <f>15658</f>
      </c>
      <c r="B15666" s="5" t="s">
        <v>14937</v>
      </c>
      <c r="C15666" s="5" t="s">
        <v>11</v>
      </c>
      <c r="D15666" s="5" t="s">
        <v>12</v>
      </c>
      <c r="E15666" s="5" t="s">
        <v>969</v>
      </c>
    </row>
    <row r="15667" spans="1:5" x14ac:dyDescent="0.25">
      <c r="A15667" s="5">
        <f>15659</f>
      </c>
      <c r="B15667" s="5" t="s">
        <v>14938</v>
      </c>
      <c r="C15667" s="5" t="s">
        <v>11</v>
      </c>
      <c r="D15667" s="5" t="s">
        <v>12</v>
      </c>
      <c r="E15667" s="5" t="s">
        <v>11120</v>
      </c>
    </row>
    <row r="15668" spans="1:5" x14ac:dyDescent="0.25">
      <c r="A15668" s="5">
        <f>15660</f>
      </c>
      <c r="B15668" s="5" t="s">
        <v>14939</v>
      </c>
      <c r="C15668" s="5" t="s">
        <v>11</v>
      </c>
      <c r="D15668" s="5" t="s">
        <v>12</v>
      </c>
      <c r="E15668" s="5" t="s">
        <v>1042</v>
      </c>
    </row>
    <row r="15669" spans="1:5" x14ac:dyDescent="0.25">
      <c r="A15669" s="5">
        <f>15661</f>
      </c>
      <c r="B15669" s="5" t="s">
        <v>14940</v>
      </c>
      <c r="C15669" s="5" t="s">
        <v>11</v>
      </c>
      <c r="D15669" s="5" t="s">
        <v>12</v>
      </c>
      <c r="E15669" s="5" t="s">
        <v>1025</v>
      </c>
    </row>
    <row r="15670" spans="1:5" x14ac:dyDescent="0.25">
      <c r="A15670" s="5">
        <f>15662</f>
      </c>
      <c r="B15670" s="5" t="s">
        <v>14941</v>
      </c>
      <c r="C15670" s="5" t="s">
        <v>11</v>
      </c>
      <c r="D15670" s="5" t="s">
        <v>12</v>
      </c>
      <c r="E15670" s="5" t="s">
        <v>2671</v>
      </c>
    </row>
    <row r="15671" spans="1:5" x14ac:dyDescent="0.25">
      <c r="A15671" s="5">
        <f>15663</f>
      </c>
      <c r="B15671" s="5" t="s">
        <v>14942</v>
      </c>
      <c r="C15671" s="5" t="s">
        <v>11</v>
      </c>
      <c r="D15671" s="5" t="s">
        <v>12</v>
      </c>
      <c r="E15671" s="5" t="s">
        <v>2327</v>
      </c>
    </row>
    <row r="15672" spans="1:5" x14ac:dyDescent="0.25">
      <c r="A15672" s="5">
        <f>15664</f>
      </c>
      <c r="B15672" s="5" t="s">
        <v>14943</v>
      </c>
      <c r="C15672" s="5" t="s">
        <v>11</v>
      </c>
      <c r="D15672" s="5" t="s">
        <v>12</v>
      </c>
      <c r="E15672" s="5" t="s">
        <v>4156</v>
      </c>
    </row>
    <row r="15673" spans="1:5" x14ac:dyDescent="0.25">
      <c r="A15673" s="5">
        <f>15665</f>
      </c>
      <c r="B15673" s="5" t="s">
        <v>14944</v>
      </c>
      <c r="C15673" s="5" t="s">
        <v>11</v>
      </c>
      <c r="D15673" s="5" t="s">
        <v>12</v>
      </c>
      <c r="E15673" s="5" t="s">
        <v>1051</v>
      </c>
    </row>
    <row r="15674" spans="1:5" x14ac:dyDescent="0.25">
      <c r="A15674" s="5">
        <f>15666</f>
      </c>
      <c r="B15674" s="5" t="s">
        <v>14945</v>
      </c>
      <c r="C15674" s="5" t="s">
        <v>11</v>
      </c>
      <c r="D15674" s="5" t="s">
        <v>12</v>
      </c>
      <c r="E15674" s="5" t="s">
        <v>2253</v>
      </c>
    </row>
    <row r="15675" spans="1:5" x14ac:dyDescent="0.25">
      <c r="A15675" s="5">
        <f>15667</f>
      </c>
      <c r="B15675" s="5" t="s">
        <v>14946</v>
      </c>
      <c r="C15675" s="5" t="s">
        <v>11</v>
      </c>
      <c r="D15675" s="5" t="s">
        <v>12</v>
      </c>
      <c r="E15675" s="5" t="s">
        <v>3626</v>
      </c>
    </row>
    <row r="15676" spans="1:5" x14ac:dyDescent="0.25">
      <c r="A15676" s="5">
        <f>15668</f>
      </c>
      <c r="B15676" s="5" t="s">
        <v>14947</v>
      </c>
      <c r="C15676" s="5" t="s">
        <v>11</v>
      </c>
      <c r="D15676" s="5" t="s">
        <v>12</v>
      </c>
      <c r="E15676" s="5" t="s">
        <v>3626</v>
      </c>
    </row>
    <row r="15677" spans="1:5" x14ac:dyDescent="0.25">
      <c r="A15677" s="5">
        <f>15669</f>
      </c>
      <c r="B15677" s="5" t="s">
        <v>14948</v>
      </c>
      <c r="C15677" s="5" t="s">
        <v>11</v>
      </c>
      <c r="D15677" s="5" t="s">
        <v>12</v>
      </c>
      <c r="E15677" s="5" t="s">
        <v>3626</v>
      </c>
    </row>
    <row r="15678" spans="1:5" x14ac:dyDescent="0.25">
      <c r="A15678" s="5">
        <f>15670</f>
      </c>
      <c r="B15678" s="5" t="s">
        <v>14949</v>
      </c>
      <c r="C15678" s="5" t="s">
        <v>11</v>
      </c>
      <c r="D15678" s="5" t="s">
        <v>12</v>
      </c>
      <c r="E15678" s="5" t="s">
        <v>3626</v>
      </c>
    </row>
    <row r="15679" spans="1:5" x14ac:dyDescent="0.25">
      <c r="A15679" s="5">
        <f>15671</f>
      </c>
      <c r="B15679" s="5" t="s">
        <v>14950</v>
      </c>
      <c r="C15679" s="5" t="s">
        <v>11</v>
      </c>
      <c r="D15679" s="5" t="s">
        <v>12</v>
      </c>
      <c r="E15679" s="5" t="s">
        <v>3626</v>
      </c>
    </row>
    <row r="15680" spans="1:5" x14ac:dyDescent="0.25">
      <c r="A15680" s="5">
        <f>15672</f>
      </c>
      <c r="B15680" s="5" t="s">
        <v>14951</v>
      </c>
      <c r="C15680" s="5" t="s">
        <v>11</v>
      </c>
      <c r="D15680" s="5" t="s">
        <v>12</v>
      </c>
      <c r="E15680" s="5" t="s">
        <v>3626</v>
      </c>
    </row>
    <row r="15681" spans="1:5" x14ac:dyDescent="0.25">
      <c r="A15681" s="5">
        <f>15673</f>
      </c>
      <c r="B15681" s="5" t="s">
        <v>14952</v>
      </c>
      <c r="C15681" s="5" t="s">
        <v>11</v>
      </c>
      <c r="D15681" s="5" t="s">
        <v>12</v>
      </c>
      <c r="E15681" s="5" t="s">
        <v>3626</v>
      </c>
    </row>
    <row r="15682" spans="1:5" x14ac:dyDescent="0.25">
      <c r="A15682" s="5">
        <f>15674</f>
      </c>
      <c r="B15682" s="5" t="s">
        <v>14953</v>
      </c>
      <c r="C15682" s="5" t="s">
        <v>11</v>
      </c>
      <c r="D15682" s="5" t="s">
        <v>12</v>
      </c>
      <c r="E15682" s="5" t="s">
        <v>3626</v>
      </c>
    </row>
    <row r="15683" spans="1:5" x14ac:dyDescent="0.25">
      <c r="A15683" s="5">
        <f>15675</f>
      </c>
      <c r="B15683" s="5" t="s">
        <v>14954</v>
      </c>
      <c r="C15683" s="5" t="s">
        <v>11</v>
      </c>
      <c r="D15683" s="5" t="s">
        <v>12</v>
      </c>
      <c r="E15683" s="5" t="s">
        <v>3626</v>
      </c>
    </row>
    <row r="15684" spans="1:5" x14ac:dyDescent="0.25">
      <c r="A15684" s="5">
        <f>15676</f>
      </c>
      <c r="B15684" s="5" t="s">
        <v>14955</v>
      </c>
      <c r="C15684" s="5" t="s">
        <v>11</v>
      </c>
      <c r="D15684" s="5" t="s">
        <v>12</v>
      </c>
      <c r="E15684" s="5" t="s">
        <v>3626</v>
      </c>
    </row>
    <row r="15685" spans="1:5" x14ac:dyDescent="0.25">
      <c r="A15685" s="5">
        <f>15677</f>
      </c>
      <c r="B15685" s="5" t="s">
        <v>14956</v>
      </c>
      <c r="C15685" s="5" t="s">
        <v>11</v>
      </c>
      <c r="D15685" s="5" t="s">
        <v>12</v>
      </c>
      <c r="E15685" s="5" t="s">
        <v>3626</v>
      </c>
    </row>
    <row r="15686" spans="1:5" x14ac:dyDescent="0.25">
      <c r="A15686" s="5">
        <f>15678</f>
      </c>
      <c r="B15686" s="5" t="s">
        <v>14957</v>
      </c>
      <c r="C15686" s="5" t="s">
        <v>11</v>
      </c>
      <c r="D15686" s="5" t="s">
        <v>12</v>
      </c>
      <c r="E15686" s="5" t="s">
        <v>3626</v>
      </c>
    </row>
    <row r="15687" spans="1:5" x14ac:dyDescent="0.25">
      <c r="A15687" s="5">
        <f>15679</f>
      </c>
      <c r="B15687" s="5" t="s">
        <v>14958</v>
      </c>
      <c r="C15687" s="5" t="s">
        <v>11</v>
      </c>
      <c r="D15687" s="5" t="s">
        <v>12</v>
      </c>
      <c r="E15687" s="5" t="s">
        <v>3626</v>
      </c>
    </row>
    <row r="15688" spans="1:5" x14ac:dyDescent="0.25">
      <c r="A15688" s="5">
        <f>15680</f>
      </c>
      <c r="B15688" s="5" t="s">
        <v>14959</v>
      </c>
      <c r="C15688" s="5" t="s">
        <v>11</v>
      </c>
      <c r="D15688" s="5" t="s">
        <v>12</v>
      </c>
      <c r="E15688" s="5" t="s">
        <v>3626</v>
      </c>
    </row>
    <row r="15689" spans="1:5" x14ac:dyDescent="0.25">
      <c r="A15689" s="5">
        <f>15681</f>
      </c>
      <c r="B15689" s="5" t="s">
        <v>14960</v>
      </c>
      <c r="C15689" s="5" t="s">
        <v>11</v>
      </c>
      <c r="D15689" s="5" t="s">
        <v>12</v>
      </c>
      <c r="E15689" s="5" t="s">
        <v>3626</v>
      </c>
    </row>
    <row r="15690" spans="1:5" x14ac:dyDescent="0.25">
      <c r="A15690" s="5">
        <f>15682</f>
      </c>
      <c r="B15690" s="5" t="s">
        <v>14961</v>
      </c>
      <c r="C15690" s="5" t="s">
        <v>11</v>
      </c>
      <c r="D15690" s="5" t="s">
        <v>12</v>
      </c>
      <c r="E15690" s="5" t="s">
        <v>3626</v>
      </c>
    </row>
    <row r="15691" spans="1:5" x14ac:dyDescent="0.25">
      <c r="A15691" s="5">
        <f>15683</f>
      </c>
      <c r="B15691" s="5" t="s">
        <v>14962</v>
      </c>
      <c r="C15691" s="5" t="s">
        <v>11</v>
      </c>
      <c r="D15691" s="5" t="s">
        <v>12</v>
      </c>
      <c r="E15691" s="5" t="s">
        <v>3626</v>
      </c>
    </row>
    <row r="15692" spans="1:5" x14ac:dyDescent="0.25">
      <c r="A15692" s="5">
        <f>15684</f>
      </c>
      <c r="B15692" s="5" t="s">
        <v>14963</v>
      </c>
      <c r="C15692" s="5" t="s">
        <v>11</v>
      </c>
      <c r="D15692" s="5" t="s">
        <v>12</v>
      </c>
      <c r="E15692" s="5" t="s">
        <v>3626</v>
      </c>
    </row>
    <row r="15693" spans="1:5" x14ac:dyDescent="0.25">
      <c r="A15693" s="5">
        <f>15685</f>
      </c>
      <c r="B15693" s="5" t="s">
        <v>14964</v>
      </c>
      <c r="C15693" s="5" t="s">
        <v>11</v>
      </c>
      <c r="D15693" s="5" t="s">
        <v>12</v>
      </c>
      <c r="E15693" s="5" t="s">
        <v>3626</v>
      </c>
    </row>
    <row r="15694" spans="1:5" x14ac:dyDescent="0.25">
      <c r="A15694" s="5">
        <f>15686</f>
      </c>
      <c r="B15694" s="5" t="s">
        <v>14965</v>
      </c>
      <c r="C15694" s="5" t="s">
        <v>11</v>
      </c>
      <c r="D15694" s="5" t="s">
        <v>12</v>
      </c>
      <c r="E15694" s="5" t="s">
        <v>3626</v>
      </c>
    </row>
    <row r="15695" spans="1:5" x14ac:dyDescent="0.25">
      <c r="A15695" s="5">
        <f>15687</f>
      </c>
      <c r="B15695" s="5" t="s">
        <v>14966</v>
      </c>
      <c r="C15695" s="5" t="s">
        <v>11</v>
      </c>
      <c r="D15695" s="5" t="s">
        <v>12</v>
      </c>
      <c r="E15695" s="5" t="s">
        <v>3626</v>
      </c>
    </row>
    <row r="15696" spans="1:5" x14ac:dyDescent="0.25">
      <c r="A15696" s="5">
        <f>15688</f>
      </c>
      <c r="B15696" s="5" t="s">
        <v>14967</v>
      </c>
      <c r="C15696" s="5" t="s">
        <v>11</v>
      </c>
      <c r="D15696" s="5" t="s">
        <v>12</v>
      </c>
      <c r="E15696" s="5" t="s">
        <v>3626</v>
      </c>
    </row>
    <row r="15697" spans="1:5" x14ac:dyDescent="0.25">
      <c r="A15697" s="5">
        <f>15689</f>
      </c>
      <c r="B15697" s="5" t="s">
        <v>14968</v>
      </c>
      <c r="C15697" s="5" t="s">
        <v>11</v>
      </c>
      <c r="D15697" s="5" t="s">
        <v>12</v>
      </c>
      <c r="E15697" s="5" t="s">
        <v>3626</v>
      </c>
    </row>
    <row r="15698" spans="1:5" x14ac:dyDescent="0.25">
      <c r="A15698" s="5">
        <f>15690</f>
      </c>
      <c r="B15698" s="5" t="s">
        <v>14969</v>
      </c>
      <c r="C15698" s="5" t="s">
        <v>11</v>
      </c>
      <c r="D15698" s="5" t="s">
        <v>12</v>
      </c>
      <c r="E15698" s="5" t="s">
        <v>3626</v>
      </c>
    </row>
    <row r="15699" spans="1:5" x14ac:dyDescent="0.25">
      <c r="A15699" s="5">
        <f>15691</f>
      </c>
      <c r="B15699" s="5" t="s">
        <v>14970</v>
      </c>
      <c r="C15699" s="5" t="s">
        <v>11</v>
      </c>
      <c r="D15699" s="5" t="s">
        <v>12</v>
      </c>
      <c r="E15699" s="5" t="s">
        <v>775</v>
      </c>
    </row>
    <row r="15700" spans="1:5" x14ac:dyDescent="0.25">
      <c r="A15700" s="5">
        <f>15692</f>
      </c>
      <c r="B15700" s="5" t="s">
        <v>14971</v>
      </c>
      <c r="C15700" s="5" t="s">
        <v>11</v>
      </c>
      <c r="D15700" s="5" t="s">
        <v>12</v>
      </c>
      <c r="E15700" s="5" t="s">
        <v>775</v>
      </c>
    </row>
    <row r="15701" spans="1:5" x14ac:dyDescent="0.25">
      <c r="A15701" s="5">
        <f>15693</f>
      </c>
      <c r="B15701" s="5" t="s">
        <v>14972</v>
      </c>
      <c r="C15701" s="5" t="s">
        <v>11</v>
      </c>
      <c r="D15701" s="5" t="s">
        <v>12</v>
      </c>
      <c r="E15701" s="5" t="s">
        <v>775</v>
      </c>
    </row>
    <row r="15702" spans="1:5" x14ac:dyDescent="0.25">
      <c r="A15702" s="5">
        <f>15694</f>
      </c>
      <c r="B15702" s="5" t="s">
        <v>14973</v>
      </c>
      <c r="C15702" s="5" t="s">
        <v>11</v>
      </c>
      <c r="D15702" s="5" t="s">
        <v>12</v>
      </c>
      <c r="E15702" s="5" t="s">
        <v>775</v>
      </c>
    </row>
    <row r="15703" spans="1:5" x14ac:dyDescent="0.25">
      <c r="A15703" s="5">
        <f>15695</f>
      </c>
      <c r="B15703" s="5" t="s">
        <v>14974</v>
      </c>
      <c r="C15703" s="5" t="s">
        <v>11</v>
      </c>
      <c r="D15703" s="5" t="s">
        <v>12</v>
      </c>
      <c r="E15703" s="5" t="s">
        <v>775</v>
      </c>
    </row>
    <row r="15704" spans="1:5" x14ac:dyDescent="0.25">
      <c r="A15704" s="5">
        <f>15696</f>
      </c>
      <c r="B15704" s="5" t="s">
        <v>14975</v>
      </c>
      <c r="C15704" s="5" t="s">
        <v>11</v>
      </c>
      <c r="D15704" s="5" t="s">
        <v>12</v>
      </c>
      <c r="E15704" s="5" t="s">
        <v>775</v>
      </c>
    </row>
    <row r="15705" spans="1:5" x14ac:dyDescent="0.25">
      <c r="A15705" s="5">
        <f>15697</f>
      </c>
      <c r="B15705" s="5" t="s">
        <v>14976</v>
      </c>
      <c r="C15705" s="5" t="s">
        <v>11</v>
      </c>
      <c r="D15705" s="5" t="s">
        <v>12</v>
      </c>
      <c r="E15705" s="5" t="s">
        <v>775</v>
      </c>
    </row>
    <row r="15706" spans="1:5" x14ac:dyDescent="0.25">
      <c r="A15706" s="5">
        <f>15698</f>
      </c>
      <c r="B15706" s="5" t="s">
        <v>14977</v>
      </c>
      <c r="C15706" s="5" t="s">
        <v>11</v>
      </c>
      <c r="D15706" s="5" t="s">
        <v>12</v>
      </c>
      <c r="E15706" s="5" t="s">
        <v>10059</v>
      </c>
    </row>
    <row r="15707" spans="1:5" x14ac:dyDescent="0.25">
      <c r="A15707" s="5">
        <f>15699</f>
      </c>
      <c r="B15707" s="5" t="s">
        <v>14978</v>
      </c>
      <c r="C15707" s="5" t="s">
        <v>11</v>
      </c>
      <c r="D15707" s="5" t="s">
        <v>12</v>
      </c>
      <c r="E15707" s="5" t="s">
        <v>1040</v>
      </c>
    </row>
    <row r="15708" spans="1:5" x14ac:dyDescent="0.25">
      <c r="A15708" s="5">
        <f>15700</f>
      </c>
      <c r="B15708" s="5" t="s">
        <v>14979</v>
      </c>
      <c r="C15708" s="5" t="s">
        <v>11</v>
      </c>
      <c r="D15708" s="5" t="s">
        <v>12</v>
      </c>
      <c r="E15708" s="5" t="s">
        <v>1040</v>
      </c>
    </row>
    <row r="15709" spans="1:5" x14ac:dyDescent="0.25">
      <c r="A15709" s="5">
        <f>15701</f>
      </c>
      <c r="B15709" s="5" t="s">
        <v>14980</v>
      </c>
      <c r="C15709" s="5" t="s">
        <v>11</v>
      </c>
      <c r="D15709" s="5" t="s">
        <v>12</v>
      </c>
      <c r="E15709" s="5" t="s">
        <v>11120</v>
      </c>
    </row>
    <row r="15710" spans="1:5" x14ac:dyDescent="0.25">
      <c r="A15710" s="5">
        <f>15702</f>
      </c>
      <c r="B15710" s="5" t="s">
        <v>14981</v>
      </c>
      <c r="C15710" s="5" t="s">
        <v>11</v>
      </c>
      <c r="D15710" s="5" t="s">
        <v>12</v>
      </c>
      <c r="E15710" s="5" t="s">
        <v>3962</v>
      </c>
    </row>
    <row r="15711" spans="1:5" x14ac:dyDescent="0.25">
      <c r="A15711" s="5">
        <f>15703</f>
      </c>
      <c r="B15711" s="5" t="s">
        <v>14982</v>
      </c>
      <c r="C15711" s="5" t="s">
        <v>11</v>
      </c>
      <c r="D15711" s="5" t="s">
        <v>12</v>
      </c>
      <c r="E15711" s="5" t="s">
        <v>3962</v>
      </c>
    </row>
    <row r="15712" spans="1:5" x14ac:dyDescent="0.25">
      <c r="A15712" s="5">
        <f>15704</f>
      </c>
      <c r="B15712" s="5" t="s">
        <v>14983</v>
      </c>
      <c r="C15712" s="5" t="s">
        <v>11</v>
      </c>
      <c r="D15712" s="5" t="s">
        <v>12</v>
      </c>
      <c r="E15712" s="5" t="s">
        <v>10756</v>
      </c>
    </row>
    <row r="15713" spans="1:5" x14ac:dyDescent="0.25">
      <c r="A15713" s="5">
        <f>15705</f>
      </c>
      <c r="B15713" s="5" t="s">
        <v>14984</v>
      </c>
      <c r="C15713" s="5" t="s">
        <v>11</v>
      </c>
      <c r="D15713" s="5" t="s">
        <v>12</v>
      </c>
      <c r="E15713" s="5" t="s">
        <v>2407</v>
      </c>
    </row>
    <row r="15714" spans="1:5" x14ac:dyDescent="0.25">
      <c r="A15714" s="5">
        <f>15706</f>
      </c>
      <c r="B15714" s="5" t="s">
        <v>14985</v>
      </c>
      <c r="C15714" s="5" t="s">
        <v>11</v>
      </c>
      <c r="D15714" s="5" t="s">
        <v>12</v>
      </c>
      <c r="E15714" s="5" t="s">
        <v>9521</v>
      </c>
    </row>
    <row r="15715" spans="1:5" x14ac:dyDescent="0.25">
      <c r="A15715" s="5">
        <f>15707</f>
      </c>
      <c r="B15715" s="5" t="s">
        <v>14986</v>
      </c>
      <c r="C15715" s="5" t="s">
        <v>11</v>
      </c>
      <c r="D15715" s="5" t="s">
        <v>12</v>
      </c>
      <c r="E15715" s="5" t="s">
        <v>9521</v>
      </c>
    </row>
    <row r="15716" spans="1:5" x14ac:dyDescent="0.25">
      <c r="A15716" s="5">
        <f>15708</f>
      </c>
      <c r="B15716" s="5" t="s">
        <v>14987</v>
      </c>
      <c r="C15716" s="5" t="s">
        <v>11</v>
      </c>
      <c r="D15716" s="5" t="s">
        <v>12</v>
      </c>
      <c r="E15716" s="5" t="s">
        <v>2244</v>
      </c>
    </row>
    <row r="15717" spans="1:5" x14ac:dyDescent="0.25">
      <c r="A15717" s="5">
        <f>15709</f>
      </c>
      <c r="B15717" s="5" t="s">
        <v>14988</v>
      </c>
      <c r="C15717" s="5" t="s">
        <v>11</v>
      </c>
      <c r="D15717" s="5" t="s">
        <v>12</v>
      </c>
      <c r="E15717" s="5" t="s">
        <v>2244</v>
      </c>
    </row>
    <row r="15718" spans="1:5" x14ac:dyDescent="0.25">
      <c r="A15718" s="5">
        <f>15710</f>
      </c>
      <c r="B15718" s="5" t="s">
        <v>14989</v>
      </c>
      <c r="C15718" s="5" t="s">
        <v>11</v>
      </c>
      <c r="D15718" s="5" t="s">
        <v>12</v>
      </c>
      <c r="E15718" s="5" t="s">
        <v>2244</v>
      </c>
    </row>
    <row r="15719" spans="1:5" x14ac:dyDescent="0.25">
      <c r="A15719" s="5">
        <f>15711</f>
      </c>
      <c r="B15719" s="5" t="s">
        <v>14990</v>
      </c>
      <c r="C15719" s="5" t="s">
        <v>11</v>
      </c>
      <c r="D15719" s="5" t="s">
        <v>12</v>
      </c>
      <c r="E15719" s="5" t="s">
        <v>2244</v>
      </c>
    </row>
    <row r="15720" spans="1:5" x14ac:dyDescent="0.25">
      <c r="A15720" s="5">
        <f>15712</f>
      </c>
      <c r="B15720" s="5" t="s">
        <v>14991</v>
      </c>
      <c r="C15720" s="5" t="s">
        <v>11</v>
      </c>
      <c r="D15720" s="5" t="s">
        <v>12</v>
      </c>
      <c r="E15720" s="5" t="s">
        <v>11438</v>
      </c>
    </row>
    <row r="15721" spans="1:5" x14ac:dyDescent="0.25">
      <c r="A15721" s="5">
        <f>15713</f>
      </c>
      <c r="B15721" s="5" t="s">
        <v>14992</v>
      </c>
      <c r="C15721" s="5" t="s">
        <v>11</v>
      </c>
      <c r="D15721" s="5" t="s">
        <v>12</v>
      </c>
      <c r="E15721" s="5" t="s">
        <v>3536</v>
      </c>
    </row>
    <row r="15722" spans="1:5" x14ac:dyDescent="0.25">
      <c r="A15722" s="5">
        <f>15714</f>
      </c>
      <c r="B15722" s="5" t="s">
        <v>14993</v>
      </c>
      <c r="C15722" s="5" t="s">
        <v>11</v>
      </c>
      <c r="D15722" s="5" t="s">
        <v>12</v>
      </c>
      <c r="E15722" s="5" t="s">
        <v>3680</v>
      </c>
    </row>
    <row r="15723" spans="1:5" x14ac:dyDescent="0.25">
      <c r="A15723" s="5">
        <f>15715</f>
      </c>
      <c r="B15723" s="5" t="s">
        <v>14994</v>
      </c>
      <c r="C15723" s="5" t="s">
        <v>11</v>
      </c>
      <c r="D15723" s="5" t="s">
        <v>12</v>
      </c>
      <c r="E15723" s="5" t="s">
        <v>3621</v>
      </c>
    </row>
    <row r="15724" spans="1:5" x14ac:dyDescent="0.25">
      <c r="A15724" s="5">
        <f>15716</f>
      </c>
      <c r="B15724" s="5" t="s">
        <v>14995</v>
      </c>
      <c r="C15724" s="5" t="s">
        <v>11</v>
      </c>
      <c r="D15724" s="5" t="s">
        <v>12</v>
      </c>
      <c r="E15724" s="5" t="s">
        <v>879</v>
      </c>
    </row>
    <row r="15725" spans="1:5" x14ac:dyDescent="0.25">
      <c r="A15725" s="5">
        <f>15717</f>
      </c>
      <c r="B15725" s="5" t="s">
        <v>14996</v>
      </c>
      <c r="C15725" s="5" t="s">
        <v>11</v>
      </c>
      <c r="D15725" s="5" t="s">
        <v>12</v>
      </c>
      <c r="E15725" s="5" t="s">
        <v>3536</v>
      </c>
    </row>
    <row r="15726" spans="1:5" x14ac:dyDescent="0.25">
      <c r="A15726" s="5">
        <f>15718</f>
      </c>
      <c r="B15726" s="5" t="s">
        <v>14997</v>
      </c>
      <c r="C15726" s="5" t="s">
        <v>11</v>
      </c>
      <c r="D15726" s="5" t="s">
        <v>12</v>
      </c>
      <c r="E15726" s="5" t="s">
        <v>2251</v>
      </c>
    </row>
    <row r="15727" spans="1:5" x14ac:dyDescent="0.25">
      <c r="A15727" s="5">
        <f>15719</f>
      </c>
      <c r="B15727" s="5" t="s">
        <v>14998</v>
      </c>
      <c r="C15727" s="5" t="s">
        <v>11</v>
      </c>
      <c r="D15727" s="5" t="s">
        <v>12</v>
      </c>
      <c r="E15727" s="5" t="s">
        <v>2251</v>
      </c>
    </row>
    <row r="15728" spans="1:5" x14ac:dyDescent="0.25">
      <c r="A15728" s="5">
        <f>15720</f>
      </c>
      <c r="B15728" s="5" t="s">
        <v>14999</v>
      </c>
      <c r="C15728" s="5" t="s">
        <v>11</v>
      </c>
      <c r="D15728" s="5" t="s">
        <v>12</v>
      </c>
      <c r="E15728" s="5" t="s">
        <v>2251</v>
      </c>
    </row>
    <row r="15729" spans="1:5" x14ac:dyDescent="0.25">
      <c r="A15729" s="5">
        <f>15721</f>
      </c>
      <c r="B15729" s="5" t="s">
        <v>15000</v>
      </c>
      <c r="C15729" s="5" t="s">
        <v>11</v>
      </c>
      <c r="D15729" s="5" t="s">
        <v>12</v>
      </c>
      <c r="E15729" s="5" t="s">
        <v>2251</v>
      </c>
    </row>
    <row r="15730" spans="1:5" x14ac:dyDescent="0.25">
      <c r="A15730" s="5">
        <f>15722</f>
      </c>
      <c r="B15730" s="5" t="s">
        <v>15001</v>
      </c>
      <c r="C15730" s="5" t="s">
        <v>11</v>
      </c>
      <c r="D15730" s="5" t="s">
        <v>12</v>
      </c>
      <c r="E15730" s="5" t="s">
        <v>2251</v>
      </c>
    </row>
    <row r="15731" spans="1:5" x14ac:dyDescent="0.25">
      <c r="A15731" s="5">
        <f>15723</f>
      </c>
      <c r="B15731" s="5" t="s">
        <v>15002</v>
      </c>
      <c r="C15731" s="5" t="s">
        <v>11</v>
      </c>
      <c r="D15731" s="5" t="s">
        <v>12</v>
      </c>
      <c r="E15731" s="5" t="s">
        <v>2396</v>
      </c>
    </row>
    <row r="15732" spans="1:5" x14ac:dyDescent="0.25">
      <c r="A15732" s="5">
        <f>15724</f>
      </c>
      <c r="B15732" s="5" t="s">
        <v>15003</v>
      </c>
      <c r="C15732" s="5" t="s">
        <v>11</v>
      </c>
      <c r="D15732" s="5" t="s">
        <v>12</v>
      </c>
      <c r="E15732" s="5" t="s">
        <v>2300</v>
      </c>
    </row>
    <row r="15733" spans="1:5" x14ac:dyDescent="0.25">
      <c r="A15733" s="5">
        <f>15725</f>
      </c>
      <c r="B15733" s="5" t="s">
        <v>15004</v>
      </c>
      <c r="C15733" s="5" t="s">
        <v>11</v>
      </c>
      <c r="D15733" s="5" t="s">
        <v>12</v>
      </c>
      <c r="E15733" s="5" t="s">
        <v>830</v>
      </c>
    </row>
    <row r="15734" spans="1:5" x14ac:dyDescent="0.25">
      <c r="A15734" s="5">
        <f>15726</f>
      </c>
      <c r="B15734" s="5" t="s">
        <v>15005</v>
      </c>
      <c r="C15734" s="5" t="s">
        <v>11</v>
      </c>
      <c r="D15734" s="5" t="s">
        <v>12</v>
      </c>
      <c r="E15734" s="5" t="s">
        <v>726</v>
      </c>
    </row>
    <row r="15735" spans="1:5" x14ac:dyDescent="0.25">
      <c r="A15735" s="5">
        <f>15727</f>
      </c>
      <c r="B15735" s="5" t="s">
        <v>15006</v>
      </c>
      <c r="C15735" s="5" t="s">
        <v>11</v>
      </c>
      <c r="D15735" s="5" t="s">
        <v>12</v>
      </c>
      <c r="E15735" s="5" t="s">
        <v>4075</v>
      </c>
    </row>
    <row r="15736" spans="1:5" x14ac:dyDescent="0.25">
      <c r="A15736" s="5">
        <f>15728</f>
      </c>
      <c r="B15736" s="5" t="s">
        <v>15007</v>
      </c>
      <c r="C15736" s="5" t="s">
        <v>11</v>
      </c>
      <c r="D15736" s="5" t="s">
        <v>12</v>
      </c>
      <c r="E15736" s="5" t="s">
        <v>2754</v>
      </c>
    </row>
    <row r="15737" spans="1:5" x14ac:dyDescent="0.25">
      <c r="A15737" s="5">
        <f>15729</f>
      </c>
      <c r="B15737" s="5" t="s">
        <v>15008</v>
      </c>
      <c r="C15737" s="5" t="s">
        <v>11</v>
      </c>
      <c r="D15737" s="5" t="s">
        <v>12</v>
      </c>
      <c r="E15737" s="5" t="s">
        <v>3765</v>
      </c>
    </row>
    <row r="15738" spans="1:5" x14ac:dyDescent="0.25">
      <c r="A15738" s="5">
        <f>15730</f>
      </c>
      <c r="B15738" s="5" t="s">
        <v>15009</v>
      </c>
      <c r="C15738" s="5" t="s">
        <v>11</v>
      </c>
      <c r="D15738" s="5" t="s">
        <v>12</v>
      </c>
      <c r="E15738" s="5" t="s">
        <v>2873</v>
      </c>
    </row>
    <row r="15739" spans="1:5" x14ac:dyDescent="0.25">
      <c r="A15739" s="5">
        <f>15731</f>
      </c>
      <c r="B15739" s="5" t="s">
        <v>15010</v>
      </c>
      <c r="C15739" s="5" t="s">
        <v>11</v>
      </c>
      <c r="D15739" s="5" t="s">
        <v>12</v>
      </c>
      <c r="E15739" s="5" t="s">
        <v>2873</v>
      </c>
    </row>
    <row r="15740" spans="1:5" x14ac:dyDescent="0.25">
      <c r="A15740" s="5">
        <f>15732</f>
      </c>
      <c r="B15740" s="5" t="s">
        <v>15011</v>
      </c>
      <c r="C15740" s="5" t="s">
        <v>11</v>
      </c>
      <c r="D15740" s="5" t="s">
        <v>12</v>
      </c>
      <c r="E15740" s="5" t="s">
        <v>2412</v>
      </c>
    </row>
    <row r="15741" spans="1:5" x14ac:dyDescent="0.25">
      <c r="A15741" s="5">
        <f>15733</f>
      </c>
      <c r="B15741" s="5" t="s">
        <v>15012</v>
      </c>
      <c r="C15741" s="5" t="s">
        <v>11</v>
      </c>
      <c r="D15741" s="5" t="s">
        <v>12</v>
      </c>
      <c r="E15741" s="5" t="s">
        <v>2298</v>
      </c>
    </row>
    <row r="15742" spans="1:5" x14ac:dyDescent="0.25">
      <c r="A15742" s="5">
        <f>15734</f>
      </c>
      <c r="B15742" s="5" t="s">
        <v>15013</v>
      </c>
      <c r="C15742" s="5" t="s">
        <v>11</v>
      </c>
      <c r="D15742" s="5" t="s">
        <v>12</v>
      </c>
      <c r="E15742" s="5" t="s">
        <v>11414</v>
      </c>
    </row>
    <row r="15743" spans="1:5" x14ac:dyDescent="0.25">
      <c r="A15743" s="5">
        <f>15735</f>
      </c>
      <c r="B15743" s="5" t="s">
        <v>15014</v>
      </c>
      <c r="C15743" s="5" t="s">
        <v>11</v>
      </c>
      <c r="D15743" s="5" t="s">
        <v>12</v>
      </c>
      <c r="E15743" s="5" t="s">
        <v>728</v>
      </c>
    </row>
    <row r="15744" spans="1:5" x14ac:dyDescent="0.25">
      <c r="A15744" s="5">
        <f>15736</f>
      </c>
      <c r="B15744" s="5" t="s">
        <v>15015</v>
      </c>
      <c r="C15744" s="5" t="s">
        <v>11</v>
      </c>
      <c r="D15744" s="5" t="s">
        <v>12</v>
      </c>
      <c r="E15744" s="5" t="s">
        <v>3545</v>
      </c>
    </row>
    <row r="15745" spans="1:5" x14ac:dyDescent="0.25">
      <c r="A15745" s="5">
        <f>15737</f>
      </c>
      <c r="B15745" s="5" t="s">
        <v>15016</v>
      </c>
      <c r="C15745" s="5" t="s">
        <v>11</v>
      </c>
      <c r="D15745" s="5" t="s">
        <v>12</v>
      </c>
      <c r="E15745" s="5" t="s">
        <v>11475</v>
      </c>
    </row>
    <row r="15746" spans="1:5" x14ac:dyDescent="0.25">
      <c r="A15746" s="5">
        <f>15738</f>
      </c>
      <c r="B15746" s="5" t="s">
        <v>15017</v>
      </c>
      <c r="C15746" s="5" t="s">
        <v>11</v>
      </c>
      <c r="D15746" s="5" t="s">
        <v>12</v>
      </c>
      <c r="E15746" s="5" t="s">
        <v>3723</v>
      </c>
    </row>
    <row r="15747" spans="1:5" x14ac:dyDescent="0.25">
      <c r="A15747" s="5">
        <f>15739</f>
      </c>
      <c r="B15747" s="5" t="s">
        <v>15018</v>
      </c>
      <c r="C15747" s="5" t="s">
        <v>11</v>
      </c>
      <c r="D15747" s="5" t="s">
        <v>12</v>
      </c>
      <c r="E15747" s="5" t="s">
        <v>10479</v>
      </c>
    </row>
    <row r="15748" spans="1:5" x14ac:dyDescent="0.25">
      <c r="A15748" s="5">
        <f>15740</f>
      </c>
      <c r="B15748" s="5" t="s">
        <v>15019</v>
      </c>
      <c r="C15748" s="5" t="s">
        <v>11</v>
      </c>
      <c r="D15748" s="5" t="s">
        <v>12</v>
      </c>
      <c r="E15748" s="5" t="s">
        <v>2290</v>
      </c>
    </row>
    <row r="15749" spans="1:5" x14ac:dyDescent="0.25">
      <c r="A15749" s="5">
        <f>15741</f>
      </c>
      <c r="B15749" s="5" t="s">
        <v>15020</v>
      </c>
      <c r="C15749" s="5" t="s">
        <v>11</v>
      </c>
      <c r="D15749" s="5" t="s">
        <v>12</v>
      </c>
      <c r="E15749" s="5" t="s">
        <v>2819</v>
      </c>
    </row>
    <row r="15750" spans="1:5" x14ac:dyDescent="0.25">
      <c r="A15750" s="5">
        <f>15742</f>
      </c>
      <c r="B15750" s="5" t="s">
        <v>15021</v>
      </c>
      <c r="C15750" s="5" t="s">
        <v>11</v>
      </c>
      <c r="D15750" s="5" t="s">
        <v>12</v>
      </c>
      <c r="E15750" s="5" t="s">
        <v>919</v>
      </c>
    </row>
    <row r="15751" spans="1:5" x14ac:dyDescent="0.25">
      <c r="A15751" s="5">
        <f>15743</f>
      </c>
      <c r="B15751" s="5" t="s">
        <v>15022</v>
      </c>
      <c r="C15751" s="5" t="s">
        <v>11</v>
      </c>
      <c r="D15751" s="5" t="s">
        <v>12</v>
      </c>
      <c r="E15751" s="5" t="s">
        <v>2823</v>
      </c>
    </row>
    <row r="15752" spans="1:5" x14ac:dyDescent="0.25">
      <c r="A15752" s="5">
        <f>15744</f>
      </c>
      <c r="B15752" s="5" t="s">
        <v>15023</v>
      </c>
      <c r="C15752" s="5" t="s">
        <v>11</v>
      </c>
      <c r="D15752" s="5" t="s">
        <v>12</v>
      </c>
      <c r="E15752" s="5" t="s">
        <v>4164</v>
      </c>
    </row>
    <row r="15753" spans="1:5" x14ac:dyDescent="0.25">
      <c r="A15753" s="5">
        <f>15745</f>
      </c>
      <c r="B15753" s="5" t="s">
        <v>15024</v>
      </c>
      <c r="C15753" s="5" t="s">
        <v>11</v>
      </c>
      <c r="D15753" s="5" t="s">
        <v>12</v>
      </c>
      <c r="E15753" s="5" t="s">
        <v>3506</v>
      </c>
    </row>
    <row r="15754" spans="1:5" x14ac:dyDescent="0.25">
      <c r="A15754" s="5">
        <f>15746</f>
      </c>
      <c r="B15754" s="5" t="s">
        <v>15025</v>
      </c>
      <c r="C15754" s="5" t="s">
        <v>11</v>
      </c>
      <c r="D15754" s="5" t="s">
        <v>12</v>
      </c>
      <c r="E15754" s="5" t="s">
        <v>9578</v>
      </c>
    </row>
    <row r="15755" spans="1:5" x14ac:dyDescent="0.25">
      <c r="A15755" s="5">
        <f>15747</f>
      </c>
      <c r="B15755" s="5" t="s">
        <v>15026</v>
      </c>
      <c r="C15755" s="5" t="s">
        <v>11</v>
      </c>
      <c r="D15755" s="5" t="s">
        <v>12</v>
      </c>
      <c r="E15755" s="5" t="s">
        <v>4286</v>
      </c>
    </row>
    <row r="15756" spans="1:5" x14ac:dyDescent="0.25">
      <c r="A15756" s="5">
        <f>15748</f>
      </c>
      <c r="B15756" s="5" t="s">
        <v>15027</v>
      </c>
      <c r="C15756" s="5" t="s">
        <v>11</v>
      </c>
      <c r="D15756" s="5" t="s">
        <v>12</v>
      </c>
      <c r="E15756" s="5" t="s">
        <v>3382</v>
      </c>
    </row>
    <row r="15757" spans="1:5" x14ac:dyDescent="0.25">
      <c r="A15757" s="5">
        <f>15749</f>
      </c>
      <c r="B15757" s="5" t="s">
        <v>15028</v>
      </c>
      <c r="C15757" s="5" t="s">
        <v>11</v>
      </c>
      <c r="D15757" s="5" t="s">
        <v>12</v>
      </c>
      <c r="E15757" s="5" t="s">
        <v>879</v>
      </c>
    </row>
    <row r="15758" spans="1:5" x14ac:dyDescent="0.25">
      <c r="A15758" s="5">
        <f>15750</f>
      </c>
      <c r="B15758" s="5" t="s">
        <v>15029</v>
      </c>
      <c r="C15758" s="5" t="s">
        <v>11</v>
      </c>
      <c r="D15758" s="5" t="s">
        <v>12</v>
      </c>
      <c r="E15758" s="5" t="s">
        <v>2586</v>
      </c>
    </row>
    <row r="15759" spans="1:5" x14ac:dyDescent="0.25">
      <c r="A15759" s="5">
        <f>15751</f>
      </c>
      <c r="B15759" s="5" t="s">
        <v>15030</v>
      </c>
      <c r="C15759" s="5" t="s">
        <v>11</v>
      </c>
      <c r="D15759" s="5" t="s">
        <v>12</v>
      </c>
      <c r="E15759" s="5" t="s">
        <v>4105</v>
      </c>
    </row>
    <row r="15760" spans="1:5" x14ac:dyDescent="0.25">
      <c r="A15760" s="5">
        <f>15752</f>
      </c>
      <c r="B15760" s="5" t="s">
        <v>15031</v>
      </c>
      <c r="C15760" s="5" t="s">
        <v>11</v>
      </c>
      <c r="D15760" s="5" t="s">
        <v>12</v>
      </c>
      <c r="E15760" s="5" t="s">
        <v>2575</v>
      </c>
    </row>
    <row r="15761" spans="1:5" x14ac:dyDescent="0.25">
      <c r="A15761" s="5">
        <f>15753</f>
      </c>
      <c r="B15761" s="5" t="s">
        <v>15032</v>
      </c>
      <c r="C15761" s="5" t="s">
        <v>11</v>
      </c>
      <c r="D15761" s="5" t="s">
        <v>12</v>
      </c>
      <c r="E15761" s="5" t="s">
        <v>762</v>
      </c>
    </row>
    <row r="15762" spans="1:5" x14ac:dyDescent="0.25">
      <c r="A15762" s="5">
        <f>15754</f>
      </c>
      <c r="B15762" s="5" t="s">
        <v>15033</v>
      </c>
      <c r="C15762" s="5" t="s">
        <v>11</v>
      </c>
      <c r="D15762" s="5" t="s">
        <v>12</v>
      </c>
      <c r="E15762" s="5" t="s">
        <v>2592</v>
      </c>
    </row>
    <row r="15763" spans="1:5" x14ac:dyDescent="0.25">
      <c r="A15763" s="5">
        <f>15755</f>
      </c>
      <c r="B15763" s="5" t="s">
        <v>15034</v>
      </c>
      <c r="C15763" s="5" t="s">
        <v>11</v>
      </c>
      <c r="D15763" s="5" t="s">
        <v>12</v>
      </c>
      <c r="E15763" s="5" t="s">
        <v>2592</v>
      </c>
    </row>
    <row r="15764" spans="1:5" x14ac:dyDescent="0.25">
      <c r="A15764" s="5">
        <f>15756</f>
      </c>
      <c r="B15764" s="5" t="s">
        <v>15035</v>
      </c>
      <c r="C15764" s="5" t="s">
        <v>11</v>
      </c>
      <c r="D15764" s="5" t="s">
        <v>12</v>
      </c>
      <c r="E15764" s="5" t="s">
        <v>2592</v>
      </c>
    </row>
    <row r="15765" spans="1:5" x14ac:dyDescent="0.25">
      <c r="A15765" s="5">
        <f>15757</f>
      </c>
      <c r="B15765" s="5" t="s">
        <v>15036</v>
      </c>
      <c r="C15765" s="5" t="s">
        <v>11</v>
      </c>
      <c r="D15765" s="5" t="s">
        <v>12</v>
      </c>
      <c r="E15765" s="5" t="s">
        <v>2592</v>
      </c>
    </row>
    <row r="15766" spans="1:5" x14ac:dyDescent="0.25">
      <c r="A15766" s="5">
        <f>15758</f>
      </c>
      <c r="B15766" s="5" t="s">
        <v>15037</v>
      </c>
      <c r="C15766" s="5" t="s">
        <v>11</v>
      </c>
      <c r="D15766" s="5" t="s">
        <v>12</v>
      </c>
      <c r="E15766" s="5" t="s">
        <v>3962</v>
      </c>
    </row>
    <row r="15767" spans="1:5" x14ac:dyDescent="0.25">
      <c r="A15767" s="5">
        <f>15759</f>
      </c>
      <c r="B15767" s="5" t="s">
        <v>15038</v>
      </c>
      <c r="C15767" s="5" t="s">
        <v>11</v>
      </c>
      <c r="D15767" s="5" t="s">
        <v>12</v>
      </c>
      <c r="E15767" s="5" t="s">
        <v>3962</v>
      </c>
    </row>
    <row r="15768" spans="1:5" x14ac:dyDescent="0.25">
      <c r="A15768" s="5">
        <f>15760</f>
      </c>
      <c r="B15768" s="5" t="s">
        <v>15039</v>
      </c>
      <c r="C15768" s="5" t="s">
        <v>11</v>
      </c>
      <c r="D15768" s="5" t="s">
        <v>12</v>
      </c>
      <c r="E15768" s="5" t="s">
        <v>732</v>
      </c>
    </row>
    <row r="15769" spans="1:5" x14ac:dyDescent="0.25">
      <c r="A15769" s="5">
        <f>15761</f>
      </c>
      <c r="B15769" s="5" t="s">
        <v>15040</v>
      </c>
      <c r="C15769" s="5" t="s">
        <v>11</v>
      </c>
      <c r="D15769" s="5" t="s">
        <v>12</v>
      </c>
      <c r="E15769" s="5" t="s">
        <v>728</v>
      </c>
    </row>
    <row r="15770" spans="1:5" x14ac:dyDescent="0.25">
      <c r="A15770" s="5">
        <f>15762</f>
      </c>
      <c r="B15770" s="5" t="s">
        <v>15041</v>
      </c>
      <c r="C15770" s="5" t="s">
        <v>11</v>
      </c>
      <c r="D15770" s="5" t="s">
        <v>12</v>
      </c>
      <c r="E15770" s="5" t="s">
        <v>2412</v>
      </c>
    </row>
    <row r="15771" spans="1:5" x14ac:dyDescent="0.25">
      <c r="A15771" s="5">
        <f>15763</f>
      </c>
      <c r="B15771" s="5" t="s">
        <v>15042</v>
      </c>
      <c r="C15771" s="5" t="s">
        <v>11</v>
      </c>
      <c r="D15771" s="5" t="s">
        <v>12</v>
      </c>
      <c r="E15771" s="5" t="s">
        <v>3680</v>
      </c>
    </row>
    <row r="15772" spans="1:5" x14ac:dyDescent="0.25">
      <c r="A15772" s="5">
        <f>15764</f>
      </c>
      <c r="B15772" s="5" t="s">
        <v>15043</v>
      </c>
      <c r="C15772" s="5" t="s">
        <v>11</v>
      </c>
      <c r="D15772" s="5" t="s">
        <v>12</v>
      </c>
      <c r="E15772" s="5" t="s">
        <v>3680</v>
      </c>
    </row>
    <row r="15773" spans="1:5" x14ac:dyDescent="0.25">
      <c r="A15773" s="5">
        <f>15765</f>
      </c>
      <c r="B15773" s="5" t="s">
        <v>15044</v>
      </c>
      <c r="C15773" s="5" t="s">
        <v>11</v>
      </c>
      <c r="D15773" s="5" t="s">
        <v>12</v>
      </c>
      <c r="E15773" s="5" t="s">
        <v>3520</v>
      </c>
    </row>
    <row r="15774" spans="1:5" x14ac:dyDescent="0.25">
      <c r="A15774" s="5">
        <f>15766</f>
      </c>
      <c r="B15774" s="5" t="s">
        <v>15045</v>
      </c>
      <c r="C15774" s="5" t="s">
        <v>11</v>
      </c>
      <c r="D15774" s="5" t="s">
        <v>12</v>
      </c>
      <c r="E15774" s="5" t="s">
        <v>11438</v>
      </c>
    </row>
    <row r="15775" spans="1:5" x14ac:dyDescent="0.25">
      <c r="A15775" s="5">
        <f>15767</f>
      </c>
      <c r="B15775" s="5" t="s">
        <v>15046</v>
      </c>
      <c r="C15775" s="5" t="s">
        <v>11</v>
      </c>
      <c r="D15775" s="5" t="s">
        <v>12</v>
      </c>
      <c r="E15775" s="5" t="s">
        <v>1028</v>
      </c>
    </row>
    <row r="15776" spans="1:5" x14ac:dyDescent="0.25">
      <c r="A15776" s="5">
        <f>15768</f>
      </c>
      <c r="B15776" s="5" t="s">
        <v>15047</v>
      </c>
      <c r="C15776" s="5" t="s">
        <v>11</v>
      </c>
      <c r="D15776" s="5" t="s">
        <v>12</v>
      </c>
      <c r="E15776" s="5" t="s">
        <v>10739</v>
      </c>
    </row>
    <row r="15777" spans="1:5" x14ac:dyDescent="0.25">
      <c r="A15777" s="5">
        <f>15769</f>
      </c>
      <c r="B15777" s="5" t="s">
        <v>15048</v>
      </c>
      <c r="C15777" s="5" t="s">
        <v>11</v>
      </c>
      <c r="D15777" s="5" t="s">
        <v>12</v>
      </c>
      <c r="E15777" s="5" t="s">
        <v>3754</v>
      </c>
    </row>
    <row r="15778" spans="1:5" x14ac:dyDescent="0.25">
      <c r="A15778" s="5">
        <f>15770</f>
      </c>
      <c r="B15778" s="5" t="s">
        <v>15049</v>
      </c>
      <c r="C15778" s="5" t="s">
        <v>11</v>
      </c>
      <c r="D15778" s="5" t="s">
        <v>12</v>
      </c>
      <c r="E15778" s="5" t="s">
        <v>3875</v>
      </c>
    </row>
    <row r="15779" spans="1:5" x14ac:dyDescent="0.25">
      <c r="A15779" s="5">
        <f>15771</f>
      </c>
      <c r="B15779" s="5" t="s">
        <v>15050</v>
      </c>
      <c r="C15779" s="5" t="s">
        <v>11</v>
      </c>
      <c r="D15779" s="5" t="s">
        <v>12</v>
      </c>
      <c r="E15779" s="5" t="s">
        <v>2598</v>
      </c>
    </row>
    <row r="15780" spans="1:5" x14ac:dyDescent="0.25">
      <c r="A15780" s="5">
        <f>15772</f>
      </c>
      <c r="B15780" s="5" t="s">
        <v>15051</v>
      </c>
      <c r="C15780" s="5" t="s">
        <v>11</v>
      </c>
      <c r="D15780" s="5" t="s">
        <v>12</v>
      </c>
      <c r="E15780" s="5" t="s">
        <v>1056</v>
      </c>
    </row>
    <row r="15781" spans="1:5" x14ac:dyDescent="0.25">
      <c r="A15781" s="5">
        <f>15773</f>
      </c>
      <c r="B15781" s="5" t="s">
        <v>15052</v>
      </c>
      <c r="C15781" s="5" t="s">
        <v>11</v>
      </c>
      <c r="D15781" s="5" t="s">
        <v>12</v>
      </c>
      <c r="E15781" s="5" t="s">
        <v>1056</v>
      </c>
    </row>
    <row r="15782" spans="1:5" x14ac:dyDescent="0.25">
      <c r="A15782" s="5">
        <f>15774</f>
      </c>
      <c r="B15782" s="5" t="s">
        <v>15053</v>
      </c>
      <c r="C15782" s="5" t="s">
        <v>11</v>
      </c>
      <c r="D15782" s="5" t="s">
        <v>12</v>
      </c>
      <c r="E15782" s="5" t="s">
        <v>2247</v>
      </c>
    </row>
    <row r="15783" spans="1:5" x14ac:dyDescent="0.25">
      <c r="A15783" s="5">
        <f>15775</f>
      </c>
      <c r="B15783" s="5" t="s">
        <v>15054</v>
      </c>
      <c r="C15783" s="5" t="s">
        <v>11</v>
      </c>
      <c r="D15783" s="5" t="s">
        <v>12</v>
      </c>
      <c r="E15783" s="5" t="s">
        <v>3761</v>
      </c>
    </row>
    <row r="15784" spans="1:5" x14ac:dyDescent="0.25">
      <c r="A15784" s="5">
        <f>15776</f>
      </c>
      <c r="B15784" s="5" t="s">
        <v>15055</v>
      </c>
      <c r="C15784" s="5" t="s">
        <v>11</v>
      </c>
      <c r="D15784" s="5" t="s">
        <v>12</v>
      </c>
      <c r="E15784" s="5" t="s">
        <v>2335</v>
      </c>
    </row>
    <row r="15785" spans="1:5" x14ac:dyDescent="0.25">
      <c r="A15785" s="5">
        <f>15777</f>
      </c>
      <c r="B15785" s="5" t="s">
        <v>15056</v>
      </c>
      <c r="C15785" s="5" t="s">
        <v>11</v>
      </c>
      <c r="D15785" s="5" t="s">
        <v>12</v>
      </c>
      <c r="E15785" s="5" t="s">
        <v>2241</v>
      </c>
    </row>
    <row r="15786" spans="1:5" x14ac:dyDescent="0.25">
      <c r="A15786" s="5">
        <f>15778</f>
      </c>
      <c r="B15786" s="5" t="s">
        <v>15057</v>
      </c>
      <c r="C15786" s="5" t="s">
        <v>11</v>
      </c>
      <c r="D15786" s="5" t="s">
        <v>12</v>
      </c>
      <c r="E15786" s="5" t="s">
        <v>2241</v>
      </c>
    </row>
    <row r="15787" spans="1:5" x14ac:dyDescent="0.25">
      <c r="A15787" s="5">
        <f>15779</f>
      </c>
      <c r="B15787" s="5" t="s">
        <v>15058</v>
      </c>
      <c r="C15787" s="5" t="s">
        <v>11</v>
      </c>
      <c r="D15787" s="5" t="s">
        <v>12</v>
      </c>
      <c r="E15787" s="5" t="s">
        <v>2384</v>
      </c>
    </row>
    <row r="15788" spans="1:5" x14ac:dyDescent="0.25">
      <c r="A15788" s="5">
        <f>15780</f>
      </c>
      <c r="B15788" s="5" t="s">
        <v>15059</v>
      </c>
      <c r="C15788" s="5" t="s">
        <v>11</v>
      </c>
      <c r="D15788" s="5" t="s">
        <v>12</v>
      </c>
      <c r="E15788" s="5" t="s">
        <v>3545</v>
      </c>
    </row>
    <row r="15789" spans="1:5" x14ac:dyDescent="0.25">
      <c r="A15789" s="5">
        <f>15781</f>
      </c>
      <c r="B15789" s="5" t="s">
        <v>15060</v>
      </c>
      <c r="C15789" s="5" t="s">
        <v>11</v>
      </c>
      <c r="D15789" s="5" t="s">
        <v>12</v>
      </c>
      <c r="E15789" s="5" t="s">
        <v>2586</v>
      </c>
    </row>
    <row r="15790" spans="1:5" x14ac:dyDescent="0.25">
      <c r="A15790" s="5">
        <f>15782</f>
      </c>
      <c r="B15790" s="5" t="s">
        <v>15061</v>
      </c>
      <c r="C15790" s="5" t="s">
        <v>11</v>
      </c>
      <c r="D15790" s="5" t="s">
        <v>12</v>
      </c>
      <c r="E15790" s="5" t="s">
        <v>2826</v>
      </c>
    </row>
    <row r="15791" spans="1:5" x14ac:dyDescent="0.25">
      <c r="A15791" s="5">
        <f>15783</f>
      </c>
      <c r="B15791" s="5" t="s">
        <v>15062</v>
      </c>
      <c r="C15791" s="5" t="s">
        <v>11</v>
      </c>
      <c r="D15791" s="5" t="s">
        <v>12</v>
      </c>
      <c r="E15791" s="5" t="s">
        <v>1051</v>
      </c>
    </row>
    <row r="15792" spans="1:5" x14ac:dyDescent="0.25">
      <c r="A15792" s="5">
        <f>15784</f>
      </c>
      <c r="B15792" s="5" t="s">
        <v>15063</v>
      </c>
      <c r="C15792" s="5" t="s">
        <v>11</v>
      </c>
      <c r="D15792" s="5" t="s">
        <v>12</v>
      </c>
      <c r="E15792" s="5" t="s">
        <v>957</v>
      </c>
    </row>
    <row r="15793" spans="1:5" x14ac:dyDescent="0.25">
      <c r="A15793" s="5">
        <f>15785</f>
      </c>
      <c r="B15793" s="5" t="s">
        <v>15064</v>
      </c>
      <c r="C15793" s="5" t="s">
        <v>11</v>
      </c>
      <c r="D15793" s="5" t="s">
        <v>12</v>
      </c>
      <c r="E15793" s="5" t="s">
        <v>999</v>
      </c>
    </row>
    <row r="15794" spans="1:5" x14ac:dyDescent="0.25">
      <c r="A15794" s="5">
        <f>15786</f>
      </c>
      <c r="B15794" s="5" t="s">
        <v>15065</v>
      </c>
      <c r="C15794" s="5" t="s">
        <v>11</v>
      </c>
      <c r="D15794" s="5" t="s">
        <v>12</v>
      </c>
      <c r="E15794" s="5" t="s">
        <v>990</v>
      </c>
    </row>
    <row r="15795" spans="1:5" x14ac:dyDescent="0.25">
      <c r="A15795" s="5">
        <f>15787</f>
      </c>
      <c r="B15795" s="5" t="s">
        <v>15066</v>
      </c>
      <c r="C15795" s="5" t="s">
        <v>11</v>
      </c>
      <c r="D15795" s="5" t="s">
        <v>12</v>
      </c>
      <c r="E15795" s="5" t="s">
        <v>9553</v>
      </c>
    </row>
    <row r="15796" spans="1:5" x14ac:dyDescent="0.25">
      <c r="A15796" s="5">
        <f>15788</f>
      </c>
      <c r="B15796" s="5" t="s">
        <v>15067</v>
      </c>
      <c r="C15796" s="5" t="s">
        <v>11</v>
      </c>
      <c r="D15796" s="5" t="s">
        <v>12</v>
      </c>
      <c r="E15796" s="5" t="s">
        <v>3697</v>
      </c>
    </row>
    <row r="15797" spans="1:5" x14ac:dyDescent="0.25">
      <c r="A15797" s="5">
        <f>15789</f>
      </c>
      <c r="B15797" s="5" t="s">
        <v>15068</v>
      </c>
      <c r="C15797" s="5" t="s">
        <v>11</v>
      </c>
      <c r="D15797" s="5" t="s">
        <v>12</v>
      </c>
      <c r="E15797" s="5" t="s">
        <v>3697</v>
      </c>
    </row>
    <row r="15798" spans="1:5" x14ac:dyDescent="0.25">
      <c r="A15798" s="5">
        <f>15790</f>
      </c>
      <c r="B15798" s="5" t="s">
        <v>15069</v>
      </c>
      <c r="C15798" s="5" t="s">
        <v>11</v>
      </c>
      <c r="D15798" s="5" t="s">
        <v>12</v>
      </c>
      <c r="E15798" s="5" t="s">
        <v>3962</v>
      </c>
    </row>
    <row r="15799" spans="1:5" x14ac:dyDescent="0.25">
      <c r="A15799" s="5">
        <f>15791</f>
      </c>
      <c r="B15799" s="5" t="s">
        <v>15070</v>
      </c>
      <c r="C15799" s="5" t="s">
        <v>11</v>
      </c>
      <c r="D15799" s="5" t="s">
        <v>12</v>
      </c>
      <c r="E15799" s="5" t="s">
        <v>3962</v>
      </c>
    </row>
    <row r="15800" spans="1:5" x14ac:dyDescent="0.25">
      <c r="A15800" s="5">
        <f>15792</f>
      </c>
      <c r="B15800" s="5" t="s">
        <v>15071</v>
      </c>
      <c r="C15800" s="5" t="s">
        <v>11</v>
      </c>
      <c r="D15800" s="5" t="s">
        <v>12</v>
      </c>
      <c r="E15800" s="5" t="s">
        <v>3962</v>
      </c>
    </row>
    <row r="15801" spans="1:5" x14ac:dyDescent="0.25">
      <c r="A15801" s="5">
        <f>15793</f>
      </c>
      <c r="B15801" s="5" t="s">
        <v>15072</v>
      </c>
      <c r="C15801" s="5" t="s">
        <v>11</v>
      </c>
      <c r="D15801" s="5" t="s">
        <v>12</v>
      </c>
      <c r="E15801" s="5" t="s">
        <v>3962</v>
      </c>
    </row>
    <row r="15802" spans="1:5" x14ac:dyDescent="0.25">
      <c r="A15802" s="5">
        <f>15794</f>
      </c>
      <c r="B15802" s="5" t="s">
        <v>15073</v>
      </c>
      <c r="C15802" s="5" t="s">
        <v>11</v>
      </c>
      <c r="D15802" s="5" t="s">
        <v>12</v>
      </c>
      <c r="E15802" s="5" t="s">
        <v>3962</v>
      </c>
    </row>
    <row r="15803" spans="1:5" x14ac:dyDescent="0.25">
      <c r="A15803" s="5">
        <f>15795</f>
      </c>
      <c r="B15803" s="5" t="s">
        <v>15074</v>
      </c>
      <c r="C15803" s="5" t="s">
        <v>11</v>
      </c>
      <c r="D15803" s="5" t="s">
        <v>12</v>
      </c>
      <c r="E15803" s="5" t="s">
        <v>11475</v>
      </c>
    </row>
    <row r="15804" spans="1:5" x14ac:dyDescent="0.25">
      <c r="A15804" s="5">
        <f>15796</f>
      </c>
      <c r="B15804" s="5" t="s">
        <v>15075</v>
      </c>
      <c r="C15804" s="5" t="s">
        <v>11</v>
      </c>
      <c r="D15804" s="5" t="s">
        <v>12</v>
      </c>
      <c r="E15804" s="5" t="s">
        <v>2338</v>
      </c>
    </row>
    <row r="15805" spans="1:5" x14ac:dyDescent="0.25">
      <c r="A15805" s="5">
        <f>15797</f>
      </c>
      <c r="B15805" s="5" t="s">
        <v>15076</v>
      </c>
      <c r="C15805" s="5" t="s">
        <v>11</v>
      </c>
      <c r="D15805" s="5" t="s">
        <v>12</v>
      </c>
      <c r="E15805" s="5" t="s">
        <v>2338</v>
      </c>
    </row>
    <row r="15806" spans="1:5" x14ac:dyDescent="0.25">
      <c r="A15806" s="5">
        <f>15798</f>
      </c>
      <c r="B15806" s="5" t="s">
        <v>15077</v>
      </c>
      <c r="C15806" s="5" t="s">
        <v>11</v>
      </c>
      <c r="D15806" s="5" t="s">
        <v>12</v>
      </c>
      <c r="E15806" s="5" t="s">
        <v>3506</v>
      </c>
    </row>
    <row r="15807" spans="1:5" x14ac:dyDescent="0.25">
      <c r="A15807" s="5">
        <f>15799</f>
      </c>
      <c r="B15807" s="5" t="s">
        <v>15078</v>
      </c>
      <c r="C15807" s="5" t="s">
        <v>11</v>
      </c>
      <c r="D15807" s="5" t="s">
        <v>12</v>
      </c>
      <c r="E15807" s="5" t="s">
        <v>2876</v>
      </c>
    </row>
    <row r="15808" spans="1:5" x14ac:dyDescent="0.25">
      <c r="A15808" s="5">
        <f>15800</f>
      </c>
      <c r="B15808" s="5" t="s">
        <v>15079</v>
      </c>
      <c r="C15808" s="5" t="s">
        <v>11</v>
      </c>
      <c r="D15808" s="5" t="s">
        <v>12</v>
      </c>
      <c r="E15808" s="5" t="s">
        <v>2829</v>
      </c>
    </row>
    <row r="15809" spans="1:5" x14ac:dyDescent="0.25">
      <c r="A15809" s="5">
        <f>15801</f>
      </c>
      <c r="B15809" s="5" t="s">
        <v>15080</v>
      </c>
      <c r="C15809" s="5" t="s">
        <v>11</v>
      </c>
      <c r="D15809" s="5" t="s">
        <v>12</v>
      </c>
      <c r="E15809" s="5" t="s">
        <v>3927</v>
      </c>
    </row>
    <row r="15810" spans="1:5" x14ac:dyDescent="0.25">
      <c r="A15810" s="5">
        <f>15802</f>
      </c>
      <c r="B15810" s="5" t="s">
        <v>15081</v>
      </c>
      <c r="C15810" s="5" t="s">
        <v>11</v>
      </c>
      <c r="D15810" s="5" t="s">
        <v>12</v>
      </c>
      <c r="E15810" s="5" t="s">
        <v>4132</v>
      </c>
    </row>
    <row r="15811" spans="1:5" x14ac:dyDescent="0.25">
      <c r="A15811" s="5">
        <f>15803</f>
      </c>
      <c r="B15811" s="5" t="s">
        <v>15082</v>
      </c>
      <c r="C15811" s="5" t="s">
        <v>11</v>
      </c>
      <c r="D15811" s="5" t="s">
        <v>12</v>
      </c>
      <c r="E15811" s="5" t="s">
        <v>2307</v>
      </c>
    </row>
    <row r="15812" spans="1:5" x14ac:dyDescent="0.25">
      <c r="A15812" s="5">
        <f>15804</f>
      </c>
      <c r="B15812" s="5" t="s">
        <v>15083</v>
      </c>
      <c r="C15812" s="5" t="s">
        <v>11</v>
      </c>
      <c r="D15812" s="5" t="s">
        <v>12</v>
      </c>
      <c r="E15812" s="5" t="s">
        <v>2873</v>
      </c>
    </row>
    <row r="15813" spans="1:5" x14ac:dyDescent="0.25">
      <c r="A15813" s="5">
        <f>15805</f>
      </c>
      <c r="B15813" s="5" t="s">
        <v>15084</v>
      </c>
      <c r="C15813" s="5" t="s">
        <v>11</v>
      </c>
      <c r="D15813" s="5" t="s">
        <v>12</v>
      </c>
      <c r="E15813" s="5" t="s">
        <v>4075</v>
      </c>
    </row>
    <row r="15814" spans="1:5" x14ac:dyDescent="0.25">
      <c r="A15814" s="5">
        <f>15806</f>
      </c>
      <c r="B15814" s="5" t="s">
        <v>15085</v>
      </c>
      <c r="C15814" s="5" t="s">
        <v>11</v>
      </c>
      <c r="D15814" s="5" t="s">
        <v>12</v>
      </c>
      <c r="E15814" s="5" t="s">
        <v>787</v>
      </c>
    </row>
    <row r="15815" spans="1:5" x14ac:dyDescent="0.25">
      <c r="A15815" s="5">
        <f>15807</f>
      </c>
      <c r="B15815" s="5" t="s">
        <v>15086</v>
      </c>
      <c r="C15815" s="5" t="s">
        <v>11</v>
      </c>
      <c r="D15815" s="5" t="s">
        <v>12</v>
      </c>
      <c r="E15815" s="5" t="s">
        <v>787</v>
      </c>
    </row>
    <row r="15816" spans="1:5" x14ac:dyDescent="0.25">
      <c r="A15816" s="5">
        <f>15808</f>
      </c>
      <c r="B15816" s="5" t="s">
        <v>15087</v>
      </c>
      <c r="C15816" s="5" t="s">
        <v>11</v>
      </c>
      <c r="D15816" s="5" t="s">
        <v>12</v>
      </c>
      <c r="E15816" s="5" t="s">
        <v>2327</v>
      </c>
    </row>
    <row r="15817" spans="1:5" x14ac:dyDescent="0.25">
      <c r="A15817" s="5">
        <f>15809</f>
      </c>
      <c r="B15817" s="5" t="s">
        <v>15088</v>
      </c>
      <c r="C15817" s="5" t="s">
        <v>11</v>
      </c>
      <c r="D15817" s="5" t="s">
        <v>12</v>
      </c>
      <c r="E15817" s="5" t="s">
        <v>2302</v>
      </c>
    </row>
    <row r="15818" spans="1:5" x14ac:dyDescent="0.25">
      <c r="A15818" s="5">
        <f>15810</f>
      </c>
      <c r="B15818" s="5" t="s">
        <v>15089</v>
      </c>
      <c r="C15818" s="5" t="s">
        <v>11</v>
      </c>
      <c r="D15818" s="5" t="s">
        <v>12</v>
      </c>
      <c r="E15818" s="5" t="s">
        <v>3500</v>
      </c>
    </row>
    <row r="15819" spans="1:5" x14ac:dyDescent="0.25">
      <c r="A15819" s="5">
        <f>15811</f>
      </c>
      <c r="B15819" s="5" t="s">
        <v>15090</v>
      </c>
      <c r="C15819" s="5" t="s">
        <v>11</v>
      </c>
      <c r="D15819" s="5" t="s">
        <v>12</v>
      </c>
      <c r="E15819" s="5" t="s">
        <v>869</v>
      </c>
    </row>
    <row r="15820" spans="1:5" x14ac:dyDescent="0.25">
      <c r="A15820" s="5">
        <f>15812</f>
      </c>
      <c r="B15820" s="5" t="s">
        <v>15091</v>
      </c>
      <c r="C15820" s="5" t="s">
        <v>11</v>
      </c>
      <c r="D15820" s="5" t="s">
        <v>12</v>
      </c>
      <c r="E15820" s="5" t="s">
        <v>3932</v>
      </c>
    </row>
    <row r="15821" spans="1:5" x14ac:dyDescent="0.25">
      <c r="A15821" s="5">
        <f>15813</f>
      </c>
      <c r="B15821" s="5" t="s">
        <v>15092</v>
      </c>
      <c r="C15821" s="5" t="s">
        <v>11</v>
      </c>
      <c r="D15821" s="5" t="s">
        <v>12</v>
      </c>
      <c r="E15821" s="5" t="s">
        <v>9521</v>
      </c>
    </row>
    <row r="15822" spans="1:5" x14ac:dyDescent="0.25">
      <c r="A15822" s="5">
        <f>15814</f>
      </c>
      <c r="B15822" s="5" t="s">
        <v>15093</v>
      </c>
      <c r="C15822" s="5" t="s">
        <v>11</v>
      </c>
      <c r="D15822" s="5" t="s">
        <v>12</v>
      </c>
      <c r="E15822" s="5" t="s">
        <v>778</v>
      </c>
    </row>
    <row r="15823" spans="1:5" x14ac:dyDescent="0.25">
      <c r="A15823" s="5">
        <f>15815</f>
      </c>
      <c r="B15823" s="5" t="s">
        <v>15094</v>
      </c>
      <c r="C15823" s="5" t="s">
        <v>11</v>
      </c>
      <c r="D15823" s="5" t="s">
        <v>12</v>
      </c>
      <c r="E15823" s="5" t="s">
        <v>879</v>
      </c>
    </row>
    <row r="15824" spans="1:5" x14ac:dyDescent="0.25">
      <c r="A15824" s="5">
        <f>15816</f>
      </c>
      <c r="B15824" s="5" t="s">
        <v>15095</v>
      </c>
      <c r="C15824" s="5" t="s">
        <v>11</v>
      </c>
      <c r="D15824" s="5" t="s">
        <v>12</v>
      </c>
      <c r="E15824" s="5" t="s">
        <v>3759</v>
      </c>
    </row>
    <row r="15825" spans="1:5" x14ac:dyDescent="0.25">
      <c r="A15825" s="5">
        <f>15817</f>
      </c>
      <c r="B15825" s="5" t="s">
        <v>15096</v>
      </c>
      <c r="C15825" s="5" t="s">
        <v>11</v>
      </c>
      <c r="D15825" s="5" t="s">
        <v>12</v>
      </c>
      <c r="E15825" s="5" t="s">
        <v>3759</v>
      </c>
    </row>
    <row r="15826" spans="1:5" x14ac:dyDescent="0.25">
      <c r="A15826" s="5">
        <f>15818</f>
      </c>
      <c r="B15826" s="5" t="s">
        <v>15097</v>
      </c>
      <c r="C15826" s="5" t="s">
        <v>11</v>
      </c>
      <c r="D15826" s="5" t="s">
        <v>12</v>
      </c>
      <c r="E15826" s="5" t="s">
        <v>781</v>
      </c>
    </row>
    <row r="15827" spans="1:5" x14ac:dyDescent="0.25">
      <c r="A15827" s="5">
        <f>15819</f>
      </c>
      <c r="B15827" s="5" t="s">
        <v>15098</v>
      </c>
      <c r="C15827" s="5" t="s">
        <v>11</v>
      </c>
      <c r="D15827" s="5" t="s">
        <v>12</v>
      </c>
      <c r="E15827" s="5" t="s">
        <v>972</v>
      </c>
    </row>
    <row r="15828" spans="1:5" x14ac:dyDescent="0.25">
      <c r="A15828" s="5">
        <f>15820</f>
      </c>
      <c r="B15828" s="5" t="s">
        <v>15099</v>
      </c>
      <c r="C15828" s="5" t="s">
        <v>11</v>
      </c>
      <c r="D15828" s="5" t="s">
        <v>12</v>
      </c>
      <c r="E15828" s="5" t="s">
        <v>7767</v>
      </c>
    </row>
    <row r="15829" spans="1:5" x14ac:dyDescent="0.25">
      <c r="A15829" s="5">
        <f>15821</f>
      </c>
      <c r="B15829" s="5" t="s">
        <v>15100</v>
      </c>
      <c r="C15829" s="5" t="s">
        <v>11</v>
      </c>
      <c r="D15829" s="5" t="s">
        <v>12</v>
      </c>
      <c r="E15829" s="5" t="s">
        <v>2249</v>
      </c>
    </row>
    <row r="15830" spans="1:5" x14ac:dyDescent="0.25">
      <c r="A15830" s="5">
        <f>15822</f>
      </c>
      <c r="B15830" s="5" t="s">
        <v>15101</v>
      </c>
      <c r="C15830" s="5" t="s">
        <v>11</v>
      </c>
      <c r="D15830" s="5" t="s">
        <v>12</v>
      </c>
      <c r="E15830" s="5" t="s">
        <v>732</v>
      </c>
    </row>
    <row r="15831" spans="1:5" x14ac:dyDescent="0.25">
      <c r="A15831" s="5">
        <f>15823</f>
      </c>
      <c r="B15831" s="5" t="s">
        <v>15102</v>
      </c>
      <c r="C15831" s="5" t="s">
        <v>11</v>
      </c>
      <c r="D15831" s="5" t="s">
        <v>12</v>
      </c>
      <c r="E15831" s="5" t="s">
        <v>2590</v>
      </c>
    </row>
    <row r="15832" spans="1:5" x14ac:dyDescent="0.25">
      <c r="A15832" s="5">
        <f>15824</f>
      </c>
      <c r="B15832" s="5" t="s">
        <v>15103</v>
      </c>
      <c r="C15832" s="5" t="s">
        <v>11</v>
      </c>
      <c r="D15832" s="5" t="s">
        <v>12</v>
      </c>
      <c r="E15832" s="5" t="s">
        <v>2622</v>
      </c>
    </row>
    <row r="15833" spans="1:5" x14ac:dyDescent="0.25">
      <c r="A15833" s="5">
        <f>15825</f>
      </c>
      <c r="B15833" s="5" t="s">
        <v>15104</v>
      </c>
      <c r="C15833" s="5" t="s">
        <v>11</v>
      </c>
      <c r="D15833" s="5" t="s">
        <v>12</v>
      </c>
      <c r="E15833" s="5" t="s">
        <v>3759</v>
      </c>
    </row>
    <row r="15834" spans="1:5" x14ac:dyDescent="0.25">
      <c r="A15834" s="5">
        <f>15826</f>
      </c>
      <c r="B15834" s="5" t="s">
        <v>15105</v>
      </c>
      <c r="C15834" s="5" t="s">
        <v>11</v>
      </c>
      <c r="D15834" s="5" t="s">
        <v>12</v>
      </c>
      <c r="E15834" s="5" t="s">
        <v>2300</v>
      </c>
    </row>
    <row r="15835" spans="1:5" x14ac:dyDescent="0.25">
      <c r="A15835" s="5">
        <f>15827</f>
      </c>
      <c r="B15835" s="5" t="s">
        <v>15106</v>
      </c>
      <c r="C15835" s="5" t="s">
        <v>11</v>
      </c>
      <c r="D15835" s="5" t="s">
        <v>12</v>
      </c>
      <c r="E15835" s="5" t="s">
        <v>3506</v>
      </c>
    </row>
    <row r="15836" spans="1:5" x14ac:dyDescent="0.25">
      <c r="A15836" s="5">
        <f>15828</f>
      </c>
      <c r="B15836" s="5" t="s">
        <v>15107</v>
      </c>
      <c r="C15836" s="5" t="s">
        <v>11</v>
      </c>
      <c r="D15836" s="5" t="s">
        <v>12</v>
      </c>
      <c r="E15836" s="5" t="s">
        <v>938</v>
      </c>
    </row>
    <row r="15837" spans="1:5" x14ac:dyDescent="0.25">
      <c r="A15837" s="5">
        <f>15829</f>
      </c>
      <c r="B15837" s="5" t="s">
        <v>15108</v>
      </c>
      <c r="C15837" s="5" t="s">
        <v>11</v>
      </c>
      <c r="D15837" s="5" t="s">
        <v>12</v>
      </c>
      <c r="E15837" s="5" t="s">
        <v>4072</v>
      </c>
    </row>
    <row r="15838" spans="1:5" x14ac:dyDescent="0.25">
      <c r="A15838" s="5">
        <f>15830</f>
      </c>
      <c r="B15838" s="5" t="s">
        <v>15109</v>
      </c>
      <c r="C15838" s="5" t="s">
        <v>11</v>
      </c>
      <c r="D15838" s="5" t="s">
        <v>12</v>
      </c>
      <c r="E15838" s="5" t="s">
        <v>3518</v>
      </c>
    </row>
    <row r="15839" spans="1:5" x14ac:dyDescent="0.25">
      <c r="A15839" s="5">
        <f>15831</f>
      </c>
      <c r="B15839" s="5" t="s">
        <v>15110</v>
      </c>
      <c r="C15839" s="5" t="s">
        <v>11</v>
      </c>
      <c r="D15839" s="5" t="s">
        <v>12</v>
      </c>
      <c r="E15839" s="5" t="s">
        <v>2596</v>
      </c>
    </row>
    <row r="15840" spans="1:5" x14ac:dyDescent="0.25">
      <c r="A15840" s="5">
        <f>15832</f>
      </c>
      <c r="B15840" s="5" t="s">
        <v>15111</v>
      </c>
      <c r="C15840" s="5" t="s">
        <v>11</v>
      </c>
      <c r="D15840" s="5" t="s">
        <v>12</v>
      </c>
      <c r="E15840" s="5" t="s">
        <v>1067</v>
      </c>
    </row>
    <row r="15841" spans="1:5" x14ac:dyDescent="0.25">
      <c r="A15841" s="5">
        <f>15833</f>
      </c>
      <c r="B15841" s="5" t="s">
        <v>15112</v>
      </c>
      <c r="C15841" s="5" t="s">
        <v>11</v>
      </c>
      <c r="D15841" s="5" t="s">
        <v>12</v>
      </c>
      <c r="E15841" s="5" t="s">
        <v>10557</v>
      </c>
    </row>
    <row r="15842" spans="1:5" x14ac:dyDescent="0.25">
      <c r="A15842" s="5">
        <f>15834</f>
      </c>
      <c r="B15842" s="5" t="s">
        <v>15113</v>
      </c>
      <c r="C15842" s="5" t="s">
        <v>11</v>
      </c>
      <c r="D15842" s="5" t="s">
        <v>12</v>
      </c>
      <c r="E15842" s="5" t="s">
        <v>957</v>
      </c>
    </row>
    <row r="15843" spans="1:5" x14ac:dyDescent="0.25">
      <c r="A15843" s="5">
        <f>15835</f>
      </c>
      <c r="B15843" s="5" t="s">
        <v>15114</v>
      </c>
      <c r="C15843" s="5" t="s">
        <v>11</v>
      </c>
      <c r="D15843" s="5" t="s">
        <v>12</v>
      </c>
      <c r="E15843" s="5" t="s">
        <v>772</v>
      </c>
    </row>
    <row r="15844" spans="1:5" x14ac:dyDescent="0.25">
      <c r="A15844" s="5">
        <f>15836</f>
      </c>
      <c r="B15844" s="5" t="s">
        <v>15115</v>
      </c>
      <c r="C15844" s="5" t="s">
        <v>11</v>
      </c>
      <c r="D15844" s="5" t="s">
        <v>12</v>
      </c>
      <c r="E15844" s="5" t="s">
        <v>2588</v>
      </c>
    </row>
    <row r="15845" spans="1:5" x14ac:dyDescent="0.25">
      <c r="A15845" s="5">
        <f>15837</f>
      </c>
      <c r="B15845" s="5" t="s">
        <v>15116</v>
      </c>
      <c r="C15845" s="5" t="s">
        <v>11</v>
      </c>
      <c r="D15845" s="5" t="s">
        <v>12</v>
      </c>
      <c r="E15845" s="5" t="s">
        <v>3586</v>
      </c>
    </row>
    <row r="15846" spans="1:5" x14ac:dyDescent="0.25">
      <c r="A15846" s="5">
        <f>15838</f>
      </c>
      <c r="B15846" s="5" t="s">
        <v>15117</v>
      </c>
      <c r="C15846" s="5" t="s">
        <v>11</v>
      </c>
      <c r="D15846" s="5" t="s">
        <v>12</v>
      </c>
      <c r="E15846" s="5" t="s">
        <v>3586</v>
      </c>
    </row>
    <row r="15847" spans="1:5" x14ac:dyDescent="0.25">
      <c r="A15847" s="5">
        <f>15839</f>
      </c>
      <c r="B15847" s="5" t="s">
        <v>15118</v>
      </c>
      <c r="C15847" s="5" t="s">
        <v>11</v>
      </c>
      <c r="D15847" s="5" t="s">
        <v>12</v>
      </c>
      <c r="E15847" s="5" t="s">
        <v>873</v>
      </c>
    </row>
    <row r="15848" spans="1:5" x14ac:dyDescent="0.25">
      <c r="A15848" s="5">
        <f>15840</f>
      </c>
      <c r="B15848" s="5" t="s">
        <v>15119</v>
      </c>
      <c r="C15848" s="5" t="s">
        <v>11</v>
      </c>
      <c r="D15848" s="5" t="s">
        <v>12</v>
      </c>
      <c r="E15848" s="5" t="s">
        <v>1036</v>
      </c>
    </row>
    <row r="15849" spans="1:5" x14ac:dyDescent="0.25">
      <c r="A15849" s="5">
        <f>15841</f>
      </c>
      <c r="B15849" s="5" t="s">
        <v>15120</v>
      </c>
      <c r="C15849" s="5" t="s">
        <v>11</v>
      </c>
      <c r="D15849" s="5" t="s">
        <v>12</v>
      </c>
      <c r="E15849" s="5" t="s">
        <v>732</v>
      </c>
    </row>
    <row r="15850" spans="1:5" x14ac:dyDescent="0.25">
      <c r="A15850" s="5">
        <f>15842</f>
      </c>
      <c r="B15850" s="5" t="s">
        <v>15121</v>
      </c>
      <c r="C15850" s="5" t="s">
        <v>11</v>
      </c>
      <c r="D15850" s="5" t="s">
        <v>12</v>
      </c>
      <c r="E15850" s="5" t="s">
        <v>732</v>
      </c>
    </row>
    <row r="15851" spans="1:5" x14ac:dyDescent="0.25">
      <c r="A15851" s="5">
        <f>15843</f>
      </c>
      <c r="B15851" s="5" t="s">
        <v>15122</v>
      </c>
      <c r="C15851" s="5" t="s">
        <v>11</v>
      </c>
      <c r="D15851" s="5" t="s">
        <v>12</v>
      </c>
      <c r="E15851" s="5" t="s">
        <v>2296</v>
      </c>
    </row>
    <row r="15852" spans="1:5" x14ac:dyDescent="0.25">
      <c r="A15852" s="5">
        <f>15844</f>
      </c>
      <c r="B15852" s="5" t="s">
        <v>15123</v>
      </c>
      <c r="C15852" s="5" t="s">
        <v>11</v>
      </c>
      <c r="D15852" s="5" t="s">
        <v>12</v>
      </c>
      <c r="E15852" s="5" t="s">
        <v>2600</v>
      </c>
    </row>
    <row r="15853" spans="1:5" x14ac:dyDescent="0.25">
      <c r="A15853" s="5">
        <f>15845</f>
      </c>
      <c r="B15853" s="5" t="s">
        <v>15124</v>
      </c>
      <c r="C15853" s="5" t="s">
        <v>11</v>
      </c>
      <c r="D15853" s="5" t="s">
        <v>12</v>
      </c>
      <c r="E15853" s="5" t="s">
        <v>2259</v>
      </c>
    </row>
    <row r="15854" spans="1:5" x14ac:dyDescent="0.25">
      <c r="A15854" s="5">
        <f>15846</f>
      </c>
      <c r="B15854" s="5" t="s">
        <v>15125</v>
      </c>
      <c r="C15854" s="5" t="s">
        <v>11</v>
      </c>
      <c r="D15854" s="5" t="s">
        <v>12</v>
      </c>
      <c r="E15854" s="5" t="s">
        <v>3962</v>
      </c>
    </row>
    <row r="15855" spans="1:5" x14ac:dyDescent="0.25">
      <c r="A15855" s="5">
        <f>15847</f>
      </c>
      <c r="B15855" s="5" t="s">
        <v>15126</v>
      </c>
      <c r="C15855" s="5" t="s">
        <v>11</v>
      </c>
      <c r="D15855" s="5" t="s">
        <v>12</v>
      </c>
      <c r="E15855" s="5" t="s">
        <v>3962</v>
      </c>
    </row>
    <row r="15856" spans="1:5" x14ac:dyDescent="0.25">
      <c r="A15856" s="5">
        <f>15848</f>
      </c>
      <c r="B15856" s="5" t="s">
        <v>15127</v>
      </c>
      <c r="C15856" s="5" t="s">
        <v>11</v>
      </c>
      <c r="D15856" s="5" t="s">
        <v>12</v>
      </c>
      <c r="E15856" s="5" t="s">
        <v>3962</v>
      </c>
    </row>
    <row r="15857" spans="1:5" x14ac:dyDescent="0.25">
      <c r="A15857" s="5">
        <f>15849</f>
      </c>
      <c r="B15857" s="5" t="s">
        <v>15128</v>
      </c>
      <c r="C15857" s="5" t="s">
        <v>11</v>
      </c>
      <c r="D15857" s="5" t="s">
        <v>12</v>
      </c>
      <c r="E15857" s="5" t="s">
        <v>3962</v>
      </c>
    </row>
    <row r="15858" spans="1:5" x14ac:dyDescent="0.25">
      <c r="A15858" s="5">
        <f>15850</f>
      </c>
      <c r="B15858" s="5" t="s">
        <v>15129</v>
      </c>
      <c r="C15858" s="5" t="s">
        <v>11</v>
      </c>
      <c r="D15858" s="5" t="s">
        <v>12</v>
      </c>
      <c r="E15858" s="5" t="s">
        <v>3962</v>
      </c>
    </row>
    <row r="15859" spans="1:5" x14ac:dyDescent="0.25">
      <c r="A15859" s="5">
        <f>15851</f>
      </c>
      <c r="B15859" s="5" t="s">
        <v>15130</v>
      </c>
      <c r="C15859" s="5" t="s">
        <v>11</v>
      </c>
      <c r="D15859" s="5" t="s">
        <v>12</v>
      </c>
      <c r="E15859" s="5" t="s">
        <v>3962</v>
      </c>
    </row>
    <row r="15860" spans="1:5" x14ac:dyDescent="0.25">
      <c r="A15860" s="5">
        <f>15852</f>
      </c>
      <c r="B15860" s="5" t="s">
        <v>15131</v>
      </c>
      <c r="C15860" s="5" t="s">
        <v>11</v>
      </c>
      <c r="D15860" s="5" t="s">
        <v>12</v>
      </c>
      <c r="E15860" s="5" t="s">
        <v>3962</v>
      </c>
    </row>
    <row r="15861" spans="1:5" x14ac:dyDescent="0.25">
      <c r="A15861" s="5">
        <f>15853</f>
      </c>
      <c r="B15861" s="5" t="s">
        <v>15132</v>
      </c>
      <c r="C15861" s="5" t="s">
        <v>11</v>
      </c>
      <c r="D15861" s="5" t="s">
        <v>12</v>
      </c>
      <c r="E15861" s="5" t="s">
        <v>3962</v>
      </c>
    </row>
    <row r="15862" spans="1:5" x14ac:dyDescent="0.25">
      <c r="A15862" s="5">
        <f>15854</f>
      </c>
      <c r="B15862" s="5" t="s">
        <v>15133</v>
      </c>
      <c r="C15862" s="5" t="s">
        <v>11</v>
      </c>
      <c r="D15862" s="5" t="s">
        <v>12</v>
      </c>
      <c r="E15862" s="5" t="s">
        <v>3962</v>
      </c>
    </row>
    <row r="15863" spans="1:5" x14ac:dyDescent="0.25">
      <c r="A15863" s="5">
        <f>15855</f>
      </c>
      <c r="B15863" s="5" t="s">
        <v>15134</v>
      </c>
      <c r="C15863" s="5" t="s">
        <v>11</v>
      </c>
      <c r="D15863" s="5" t="s">
        <v>12</v>
      </c>
      <c r="E15863" s="5" t="s">
        <v>3962</v>
      </c>
    </row>
    <row r="15864" spans="1:5" x14ac:dyDescent="0.25">
      <c r="A15864" s="5">
        <f>15856</f>
      </c>
      <c r="B15864" s="5" t="s">
        <v>15135</v>
      </c>
      <c r="C15864" s="5" t="s">
        <v>11</v>
      </c>
      <c r="D15864" s="5" t="s">
        <v>12</v>
      </c>
      <c r="E15864" s="5" t="s">
        <v>3962</v>
      </c>
    </row>
    <row r="15865" spans="1:5" x14ac:dyDescent="0.25">
      <c r="A15865" s="5">
        <f>15857</f>
      </c>
      <c r="B15865" s="5" t="s">
        <v>15136</v>
      </c>
      <c r="C15865" s="5" t="s">
        <v>11</v>
      </c>
      <c r="D15865" s="5" t="s">
        <v>12</v>
      </c>
      <c r="E15865" s="5" t="s">
        <v>3962</v>
      </c>
    </row>
    <row r="15866" spans="1:5" x14ac:dyDescent="0.25">
      <c r="A15866" s="5">
        <f>15858</f>
      </c>
      <c r="B15866" s="5" t="s">
        <v>15137</v>
      </c>
      <c r="C15866" s="5" t="s">
        <v>11</v>
      </c>
      <c r="D15866" s="5" t="s">
        <v>12</v>
      </c>
      <c r="E15866" s="5" t="s">
        <v>3962</v>
      </c>
    </row>
    <row r="15867" spans="1:5" x14ac:dyDescent="0.25">
      <c r="A15867" s="5">
        <f>15859</f>
      </c>
      <c r="B15867" s="5" t="s">
        <v>15138</v>
      </c>
      <c r="C15867" s="5" t="s">
        <v>11</v>
      </c>
      <c r="D15867" s="5" t="s">
        <v>12</v>
      </c>
      <c r="E15867" s="5" t="s">
        <v>3962</v>
      </c>
    </row>
    <row r="15868" spans="1:5" x14ac:dyDescent="0.25">
      <c r="A15868" s="5">
        <f>15860</f>
      </c>
      <c r="B15868" s="5" t="s">
        <v>15139</v>
      </c>
      <c r="C15868" s="5" t="s">
        <v>11</v>
      </c>
      <c r="D15868" s="5" t="s">
        <v>12</v>
      </c>
      <c r="E15868" s="5" t="s">
        <v>3962</v>
      </c>
    </row>
    <row r="15869" spans="1:5" x14ac:dyDescent="0.25">
      <c r="A15869" s="5">
        <f>15861</f>
      </c>
      <c r="B15869" s="5" t="s">
        <v>15140</v>
      </c>
      <c r="C15869" s="5" t="s">
        <v>11</v>
      </c>
      <c r="D15869" s="5" t="s">
        <v>12</v>
      </c>
      <c r="E15869" s="5" t="s">
        <v>2322</v>
      </c>
    </row>
    <row r="15870" spans="1:5" x14ac:dyDescent="0.25">
      <c r="A15870" s="5">
        <f>15862</f>
      </c>
      <c r="B15870" s="5" t="s">
        <v>15141</v>
      </c>
      <c r="C15870" s="5" t="s">
        <v>11</v>
      </c>
      <c r="D15870" s="5" t="s">
        <v>12</v>
      </c>
      <c r="E15870" s="5" t="s">
        <v>2322</v>
      </c>
    </row>
    <row r="15871" spans="1:5" x14ac:dyDescent="0.25">
      <c r="A15871" s="5">
        <f>15863</f>
      </c>
      <c r="B15871" s="5" t="s">
        <v>15142</v>
      </c>
      <c r="C15871" s="5" t="s">
        <v>11</v>
      </c>
      <c r="D15871" s="5" t="s">
        <v>12</v>
      </c>
      <c r="E15871" s="5" t="s">
        <v>2322</v>
      </c>
    </row>
    <row r="15872" spans="1:5" x14ac:dyDescent="0.25">
      <c r="A15872" s="5">
        <f>15864</f>
      </c>
      <c r="B15872" s="5" t="s">
        <v>15143</v>
      </c>
      <c r="C15872" s="5" t="s">
        <v>11</v>
      </c>
      <c r="D15872" s="5" t="s">
        <v>12</v>
      </c>
      <c r="E15872" s="5" t="s">
        <v>2322</v>
      </c>
    </row>
    <row r="15873" spans="1:5" x14ac:dyDescent="0.25">
      <c r="A15873" s="5">
        <f>15865</f>
      </c>
      <c r="B15873" s="5" t="s">
        <v>15144</v>
      </c>
      <c r="C15873" s="5" t="s">
        <v>11</v>
      </c>
      <c r="D15873" s="5" t="s">
        <v>12</v>
      </c>
      <c r="E15873" s="5" t="s">
        <v>2322</v>
      </c>
    </row>
    <row r="15874" spans="1:5" x14ac:dyDescent="0.25">
      <c r="A15874" s="5">
        <f>15866</f>
      </c>
      <c r="B15874" s="5" t="s">
        <v>15145</v>
      </c>
      <c r="C15874" s="5" t="s">
        <v>11</v>
      </c>
      <c r="D15874" s="5" t="s">
        <v>12</v>
      </c>
      <c r="E15874" s="5" t="s">
        <v>2322</v>
      </c>
    </row>
    <row r="15875" spans="1:5" x14ac:dyDescent="0.25">
      <c r="A15875" s="5">
        <f>15867</f>
      </c>
      <c r="B15875" s="5" t="s">
        <v>15146</v>
      </c>
      <c r="C15875" s="5" t="s">
        <v>11</v>
      </c>
      <c r="D15875" s="5" t="s">
        <v>12</v>
      </c>
      <c r="E15875" s="5" t="s">
        <v>2322</v>
      </c>
    </row>
    <row r="15876" spans="1:5" x14ac:dyDescent="0.25">
      <c r="A15876" s="5">
        <f>15868</f>
      </c>
      <c r="B15876" s="5" t="s">
        <v>15147</v>
      </c>
      <c r="C15876" s="5" t="s">
        <v>11</v>
      </c>
      <c r="D15876" s="5" t="s">
        <v>12</v>
      </c>
      <c r="E15876" s="5" t="s">
        <v>2322</v>
      </c>
    </row>
    <row r="15877" spans="1:5" x14ac:dyDescent="0.25">
      <c r="A15877" s="5">
        <f>15869</f>
      </c>
      <c r="B15877" s="5" t="s">
        <v>15148</v>
      </c>
      <c r="C15877" s="5" t="s">
        <v>11</v>
      </c>
      <c r="D15877" s="5" t="s">
        <v>12</v>
      </c>
      <c r="E15877" s="5" t="s">
        <v>2322</v>
      </c>
    </row>
    <row r="15878" spans="1:5" x14ac:dyDescent="0.25">
      <c r="A15878" s="5">
        <f>15870</f>
      </c>
      <c r="B15878" s="5" t="s">
        <v>15149</v>
      </c>
      <c r="C15878" s="5" t="s">
        <v>11</v>
      </c>
      <c r="D15878" s="5" t="s">
        <v>12</v>
      </c>
      <c r="E15878" s="5" t="s">
        <v>2322</v>
      </c>
    </row>
    <row r="15879" spans="1:5" x14ac:dyDescent="0.25">
      <c r="A15879" s="5">
        <f>15871</f>
      </c>
      <c r="B15879" s="5" t="s">
        <v>15150</v>
      </c>
      <c r="C15879" s="5" t="s">
        <v>11</v>
      </c>
      <c r="D15879" s="5" t="s">
        <v>12</v>
      </c>
      <c r="E15879" s="5" t="s">
        <v>2322</v>
      </c>
    </row>
    <row r="15880" spans="1:5" x14ac:dyDescent="0.25">
      <c r="A15880" s="5">
        <f>15872</f>
      </c>
      <c r="B15880" s="5" t="s">
        <v>15151</v>
      </c>
      <c r="C15880" s="5" t="s">
        <v>11</v>
      </c>
      <c r="D15880" s="5" t="s">
        <v>12</v>
      </c>
      <c r="E15880" s="5" t="s">
        <v>2322</v>
      </c>
    </row>
    <row r="15881" spans="1:5" x14ac:dyDescent="0.25">
      <c r="A15881" s="5">
        <f>15873</f>
      </c>
      <c r="B15881" s="5" t="s">
        <v>15152</v>
      </c>
      <c r="C15881" s="5" t="s">
        <v>11</v>
      </c>
      <c r="D15881" s="5" t="s">
        <v>12</v>
      </c>
      <c r="E15881" s="5" t="s">
        <v>2322</v>
      </c>
    </row>
    <row r="15882" spans="1:5" x14ac:dyDescent="0.25">
      <c r="A15882" s="5">
        <f>15874</f>
      </c>
      <c r="B15882" s="5" t="s">
        <v>15153</v>
      </c>
      <c r="C15882" s="5" t="s">
        <v>11</v>
      </c>
      <c r="D15882" s="5" t="s">
        <v>12</v>
      </c>
      <c r="E15882" s="5" t="s">
        <v>2322</v>
      </c>
    </row>
    <row r="15883" spans="1:5" x14ac:dyDescent="0.25">
      <c r="A15883" s="5">
        <f>15875</f>
      </c>
      <c r="B15883" s="5" t="s">
        <v>15154</v>
      </c>
      <c r="C15883" s="5" t="s">
        <v>11</v>
      </c>
      <c r="D15883" s="5" t="s">
        <v>12</v>
      </c>
      <c r="E15883" s="5" t="s">
        <v>2322</v>
      </c>
    </row>
    <row r="15884" spans="1:5" x14ac:dyDescent="0.25">
      <c r="A15884" s="5">
        <f>15876</f>
      </c>
      <c r="B15884" s="5" t="s">
        <v>15155</v>
      </c>
      <c r="C15884" s="5" t="s">
        <v>11</v>
      </c>
      <c r="D15884" s="5" t="s">
        <v>12</v>
      </c>
      <c r="E15884" s="5" t="s">
        <v>2322</v>
      </c>
    </row>
    <row r="15885" spans="1:5" x14ac:dyDescent="0.25">
      <c r="A15885" s="5">
        <f>15877</f>
      </c>
      <c r="B15885" s="5" t="s">
        <v>15156</v>
      </c>
      <c r="C15885" s="5" t="s">
        <v>11</v>
      </c>
      <c r="D15885" s="5" t="s">
        <v>12</v>
      </c>
      <c r="E15885" s="5" t="s">
        <v>2322</v>
      </c>
    </row>
    <row r="15886" spans="1:5" x14ac:dyDescent="0.25">
      <c r="A15886" s="5">
        <f>15878</f>
      </c>
      <c r="B15886" s="5" t="s">
        <v>15157</v>
      </c>
      <c r="C15886" s="5" t="s">
        <v>11</v>
      </c>
      <c r="D15886" s="5" t="s">
        <v>12</v>
      </c>
      <c r="E15886" s="5" t="s">
        <v>2322</v>
      </c>
    </row>
    <row r="15887" spans="1:5" x14ac:dyDescent="0.25">
      <c r="A15887" s="5">
        <f>15879</f>
      </c>
      <c r="B15887" s="5" t="s">
        <v>15158</v>
      </c>
      <c r="C15887" s="5" t="s">
        <v>11</v>
      </c>
      <c r="D15887" s="5" t="s">
        <v>12</v>
      </c>
      <c r="E15887" s="5" t="s">
        <v>2322</v>
      </c>
    </row>
    <row r="15888" spans="1:5" x14ac:dyDescent="0.25">
      <c r="A15888" s="5">
        <f>15880</f>
      </c>
      <c r="B15888" s="5" t="s">
        <v>15159</v>
      </c>
      <c r="C15888" s="5" t="s">
        <v>11</v>
      </c>
      <c r="D15888" s="5" t="s">
        <v>12</v>
      </c>
      <c r="E15888" s="5" t="s">
        <v>2322</v>
      </c>
    </row>
    <row r="15889" spans="1:5" x14ac:dyDescent="0.25">
      <c r="A15889" s="5">
        <f>15881</f>
      </c>
      <c r="B15889" s="5" t="s">
        <v>15160</v>
      </c>
      <c r="C15889" s="5" t="s">
        <v>11</v>
      </c>
      <c r="D15889" s="5" t="s">
        <v>12</v>
      </c>
      <c r="E15889" s="5" t="s">
        <v>2322</v>
      </c>
    </row>
    <row r="15890" spans="1:5" x14ac:dyDescent="0.25">
      <c r="A15890" s="5">
        <f>15882</f>
      </c>
      <c r="B15890" s="5" t="s">
        <v>15161</v>
      </c>
      <c r="C15890" s="5" t="s">
        <v>11</v>
      </c>
      <c r="D15890" s="5" t="s">
        <v>12</v>
      </c>
      <c r="E15890" s="5" t="s">
        <v>2322</v>
      </c>
    </row>
    <row r="15891" spans="1:5" x14ac:dyDescent="0.25">
      <c r="A15891" s="5">
        <f>15883</f>
      </c>
      <c r="B15891" s="5" t="s">
        <v>15162</v>
      </c>
      <c r="C15891" s="5" t="s">
        <v>11</v>
      </c>
      <c r="D15891" s="5" t="s">
        <v>12</v>
      </c>
      <c r="E15891" s="5" t="s">
        <v>2322</v>
      </c>
    </row>
    <row r="15892" spans="1:5" x14ac:dyDescent="0.25">
      <c r="A15892" s="5">
        <f>15884</f>
      </c>
      <c r="B15892" s="5" t="s">
        <v>15163</v>
      </c>
      <c r="C15892" s="5" t="s">
        <v>11</v>
      </c>
      <c r="D15892" s="5" t="s">
        <v>12</v>
      </c>
      <c r="E15892" s="5" t="s">
        <v>2322</v>
      </c>
    </row>
    <row r="15893" spans="1:5" x14ac:dyDescent="0.25">
      <c r="A15893" s="5">
        <f>15885</f>
      </c>
      <c r="B15893" s="5" t="s">
        <v>15164</v>
      </c>
      <c r="C15893" s="5" t="s">
        <v>11</v>
      </c>
      <c r="D15893" s="5" t="s">
        <v>12</v>
      </c>
      <c r="E15893" s="5" t="s">
        <v>2322</v>
      </c>
    </row>
    <row r="15894" spans="1:5" x14ac:dyDescent="0.25">
      <c r="A15894" s="5">
        <f>15886</f>
      </c>
      <c r="B15894" s="5" t="s">
        <v>15165</v>
      </c>
      <c r="C15894" s="5" t="s">
        <v>11</v>
      </c>
      <c r="D15894" s="5" t="s">
        <v>12</v>
      </c>
      <c r="E15894" s="5" t="s">
        <v>2322</v>
      </c>
    </row>
    <row r="15895" spans="1:5" x14ac:dyDescent="0.25">
      <c r="A15895" s="5">
        <f>15887</f>
      </c>
      <c r="B15895" s="5" t="s">
        <v>15166</v>
      </c>
      <c r="C15895" s="5" t="s">
        <v>11</v>
      </c>
      <c r="D15895" s="5" t="s">
        <v>12</v>
      </c>
      <c r="E15895" s="5" t="s">
        <v>2322</v>
      </c>
    </row>
    <row r="15896" spans="1:5" x14ac:dyDescent="0.25">
      <c r="A15896" s="5">
        <f>15888</f>
      </c>
      <c r="B15896" s="5" t="s">
        <v>15167</v>
      </c>
      <c r="C15896" s="5" t="s">
        <v>11</v>
      </c>
      <c r="D15896" s="5" t="s">
        <v>12</v>
      </c>
      <c r="E15896" s="5" t="s">
        <v>2322</v>
      </c>
    </row>
    <row r="15897" spans="1:5" x14ac:dyDescent="0.25">
      <c r="A15897" s="5">
        <f>15889</f>
      </c>
      <c r="B15897" s="5" t="s">
        <v>15168</v>
      </c>
      <c r="C15897" s="5" t="s">
        <v>11</v>
      </c>
      <c r="D15897" s="5" t="s">
        <v>12</v>
      </c>
      <c r="E15897" s="5" t="s">
        <v>2322</v>
      </c>
    </row>
    <row r="15898" spans="1:5" x14ac:dyDescent="0.25">
      <c r="A15898" s="5">
        <f>15890</f>
      </c>
      <c r="B15898" s="5" t="s">
        <v>15169</v>
      </c>
      <c r="C15898" s="5" t="s">
        <v>11</v>
      </c>
      <c r="D15898" s="5" t="s">
        <v>12</v>
      </c>
      <c r="E15898" s="5" t="s">
        <v>2322</v>
      </c>
    </row>
    <row r="15899" spans="1:5" x14ac:dyDescent="0.25">
      <c r="A15899" s="5">
        <f>15891</f>
      </c>
      <c r="B15899" s="5" t="s">
        <v>15170</v>
      </c>
      <c r="C15899" s="5" t="s">
        <v>11</v>
      </c>
      <c r="D15899" s="5" t="s">
        <v>12</v>
      </c>
      <c r="E15899" s="5" t="s">
        <v>2322</v>
      </c>
    </row>
    <row r="15900" spans="1:5" x14ac:dyDescent="0.25">
      <c r="A15900" s="5">
        <f>15892</f>
      </c>
      <c r="B15900" s="5" t="s">
        <v>15171</v>
      </c>
      <c r="C15900" s="5" t="s">
        <v>11</v>
      </c>
      <c r="D15900" s="5" t="s">
        <v>12</v>
      </c>
      <c r="E15900" s="5" t="s">
        <v>2322</v>
      </c>
    </row>
    <row r="15901" spans="1:5" x14ac:dyDescent="0.25">
      <c r="A15901" s="5">
        <f>15893</f>
      </c>
      <c r="B15901" s="5" t="s">
        <v>15172</v>
      </c>
      <c r="C15901" s="5" t="s">
        <v>11</v>
      </c>
      <c r="D15901" s="5" t="s">
        <v>12</v>
      </c>
      <c r="E15901" s="5" t="s">
        <v>2322</v>
      </c>
    </row>
    <row r="15902" spans="1:5" x14ac:dyDescent="0.25">
      <c r="A15902" s="5">
        <f>15894</f>
      </c>
      <c r="B15902" s="5" t="s">
        <v>15173</v>
      </c>
      <c r="C15902" s="5" t="s">
        <v>11</v>
      </c>
      <c r="D15902" s="5" t="s">
        <v>12</v>
      </c>
      <c r="E15902" s="5" t="s">
        <v>2322</v>
      </c>
    </row>
    <row r="15903" spans="1:5" x14ac:dyDescent="0.25">
      <c r="A15903" s="5">
        <f>15895</f>
      </c>
      <c r="B15903" s="5" t="s">
        <v>15174</v>
      </c>
      <c r="C15903" s="5" t="s">
        <v>11</v>
      </c>
      <c r="D15903" s="5" t="s">
        <v>12</v>
      </c>
      <c r="E15903" s="5" t="s">
        <v>2322</v>
      </c>
    </row>
    <row r="15904" spans="1:5" x14ac:dyDescent="0.25">
      <c r="A15904" s="5">
        <f>15896</f>
      </c>
      <c r="B15904" s="5" t="s">
        <v>15175</v>
      </c>
      <c r="C15904" s="5" t="s">
        <v>11</v>
      </c>
      <c r="D15904" s="5" t="s">
        <v>12</v>
      </c>
      <c r="E15904" s="5" t="s">
        <v>2322</v>
      </c>
    </row>
    <row r="15905" spans="1:5" x14ac:dyDescent="0.25">
      <c r="A15905" s="5">
        <f>15897</f>
      </c>
      <c r="B15905" s="5" t="s">
        <v>15176</v>
      </c>
      <c r="C15905" s="5" t="s">
        <v>11</v>
      </c>
      <c r="D15905" s="5" t="s">
        <v>12</v>
      </c>
      <c r="E15905" s="5" t="s">
        <v>2322</v>
      </c>
    </row>
    <row r="15906" spans="1:5" x14ac:dyDescent="0.25">
      <c r="A15906" s="5">
        <f>15898</f>
      </c>
      <c r="B15906" s="5" t="s">
        <v>15177</v>
      </c>
      <c r="C15906" s="5" t="s">
        <v>11</v>
      </c>
      <c r="D15906" s="5" t="s">
        <v>12</v>
      </c>
      <c r="E15906" s="5" t="s">
        <v>2322</v>
      </c>
    </row>
    <row r="15907" spans="1:5" x14ac:dyDescent="0.25">
      <c r="A15907" s="5">
        <f>15899</f>
      </c>
      <c r="B15907" s="5" t="s">
        <v>15178</v>
      </c>
      <c r="C15907" s="5" t="s">
        <v>11</v>
      </c>
      <c r="D15907" s="5" t="s">
        <v>12</v>
      </c>
      <c r="E15907" s="5" t="s">
        <v>2322</v>
      </c>
    </row>
    <row r="15908" spans="1:5" x14ac:dyDescent="0.25">
      <c r="A15908" s="5">
        <f>15900</f>
      </c>
      <c r="B15908" s="5" t="s">
        <v>15179</v>
      </c>
      <c r="C15908" s="5" t="s">
        <v>11</v>
      </c>
      <c r="D15908" s="5" t="s">
        <v>12</v>
      </c>
      <c r="E15908" s="5" t="s">
        <v>2322</v>
      </c>
    </row>
    <row r="15909" spans="1:5" x14ac:dyDescent="0.25">
      <c r="A15909" s="5">
        <f>15901</f>
      </c>
      <c r="B15909" s="5" t="s">
        <v>15180</v>
      </c>
      <c r="C15909" s="5" t="s">
        <v>11</v>
      </c>
      <c r="D15909" s="5" t="s">
        <v>12</v>
      </c>
      <c r="E15909" s="5" t="s">
        <v>2322</v>
      </c>
    </row>
    <row r="15910" spans="1:5" x14ac:dyDescent="0.25">
      <c r="A15910" s="5">
        <f>15902</f>
      </c>
      <c r="B15910" s="5" t="s">
        <v>15181</v>
      </c>
      <c r="C15910" s="5" t="s">
        <v>11</v>
      </c>
      <c r="D15910" s="5" t="s">
        <v>12</v>
      </c>
      <c r="E15910" s="5" t="s">
        <v>2322</v>
      </c>
    </row>
    <row r="15911" spans="1:5" x14ac:dyDescent="0.25">
      <c r="A15911" s="5">
        <f>15903</f>
      </c>
      <c r="B15911" s="5" t="s">
        <v>15182</v>
      </c>
      <c r="C15911" s="5" t="s">
        <v>11</v>
      </c>
      <c r="D15911" s="5" t="s">
        <v>12</v>
      </c>
      <c r="E15911" s="5" t="s">
        <v>2322</v>
      </c>
    </row>
    <row r="15912" spans="1:5" x14ac:dyDescent="0.25">
      <c r="A15912" s="5">
        <f>15904</f>
      </c>
      <c r="B15912" s="5" t="s">
        <v>15183</v>
      </c>
      <c r="C15912" s="5" t="s">
        <v>11</v>
      </c>
      <c r="D15912" s="5" t="s">
        <v>12</v>
      </c>
      <c r="E15912" s="5" t="s">
        <v>2322</v>
      </c>
    </row>
    <row r="15913" spans="1:5" x14ac:dyDescent="0.25">
      <c r="A15913" s="5">
        <f>15905</f>
      </c>
      <c r="B15913" s="5" t="s">
        <v>15184</v>
      </c>
      <c r="C15913" s="5" t="s">
        <v>11</v>
      </c>
      <c r="D15913" s="5" t="s">
        <v>12</v>
      </c>
      <c r="E15913" s="5" t="s">
        <v>2322</v>
      </c>
    </row>
    <row r="15914" spans="1:5" x14ac:dyDescent="0.25">
      <c r="A15914" s="5">
        <f>15906</f>
      </c>
      <c r="B15914" s="5" t="s">
        <v>15185</v>
      </c>
      <c r="C15914" s="5" t="s">
        <v>11</v>
      </c>
      <c r="D15914" s="5" t="s">
        <v>12</v>
      </c>
      <c r="E15914" s="5" t="s">
        <v>2322</v>
      </c>
    </row>
    <row r="15915" spans="1:5" x14ac:dyDescent="0.25">
      <c r="A15915" s="5">
        <f>15907</f>
      </c>
      <c r="B15915" s="5" t="s">
        <v>15186</v>
      </c>
      <c r="C15915" s="5" t="s">
        <v>11</v>
      </c>
      <c r="D15915" s="5" t="s">
        <v>12</v>
      </c>
      <c r="E15915" s="5" t="s">
        <v>2322</v>
      </c>
    </row>
    <row r="15916" spans="1:5" x14ac:dyDescent="0.25">
      <c r="A15916" s="5">
        <f>15908</f>
      </c>
      <c r="B15916" s="5" t="s">
        <v>15187</v>
      </c>
      <c r="C15916" s="5" t="s">
        <v>11</v>
      </c>
      <c r="D15916" s="5" t="s">
        <v>12</v>
      </c>
      <c r="E15916" s="5" t="s">
        <v>2322</v>
      </c>
    </row>
    <row r="15917" spans="1:5" x14ac:dyDescent="0.25">
      <c r="A15917" s="5">
        <f>15909</f>
      </c>
      <c r="B15917" s="5" t="s">
        <v>15188</v>
      </c>
      <c r="C15917" s="5" t="s">
        <v>11</v>
      </c>
      <c r="D15917" s="5" t="s">
        <v>12</v>
      </c>
      <c r="E15917" s="5" t="s">
        <v>2322</v>
      </c>
    </row>
    <row r="15918" spans="1:5" x14ac:dyDescent="0.25">
      <c r="A15918" s="5">
        <f>15910</f>
      </c>
      <c r="B15918" s="5" t="s">
        <v>15189</v>
      </c>
      <c r="C15918" s="5" t="s">
        <v>11</v>
      </c>
      <c r="D15918" s="5" t="s">
        <v>12</v>
      </c>
      <c r="E15918" s="5" t="s">
        <v>2322</v>
      </c>
    </row>
    <row r="15919" spans="1:5" x14ac:dyDescent="0.25">
      <c r="A15919" s="5">
        <f>15911</f>
      </c>
      <c r="B15919" s="5" t="s">
        <v>15190</v>
      </c>
      <c r="C15919" s="5" t="s">
        <v>11</v>
      </c>
      <c r="D15919" s="5" t="s">
        <v>12</v>
      </c>
      <c r="E15919" s="5" t="s">
        <v>2322</v>
      </c>
    </row>
    <row r="15920" spans="1:5" x14ac:dyDescent="0.25">
      <c r="A15920" s="5">
        <f>15912</f>
      </c>
      <c r="B15920" s="5" t="s">
        <v>15191</v>
      </c>
      <c r="C15920" s="5" t="s">
        <v>11</v>
      </c>
      <c r="D15920" s="5" t="s">
        <v>12</v>
      </c>
      <c r="E15920" s="5" t="s">
        <v>2322</v>
      </c>
    </row>
    <row r="15921" spans="1:5" x14ac:dyDescent="0.25">
      <c r="A15921" s="5">
        <f>15913</f>
      </c>
      <c r="B15921" s="5" t="s">
        <v>15192</v>
      </c>
      <c r="C15921" s="5" t="s">
        <v>11</v>
      </c>
      <c r="D15921" s="5" t="s">
        <v>12</v>
      </c>
      <c r="E15921" s="5" t="s">
        <v>2322</v>
      </c>
    </row>
    <row r="15922" spans="1:5" x14ac:dyDescent="0.25">
      <c r="A15922" s="5">
        <f>15914</f>
      </c>
      <c r="B15922" s="5" t="s">
        <v>15193</v>
      </c>
      <c r="C15922" s="5" t="s">
        <v>11</v>
      </c>
      <c r="D15922" s="5" t="s">
        <v>12</v>
      </c>
      <c r="E15922" s="5" t="s">
        <v>2322</v>
      </c>
    </row>
    <row r="15923" spans="1:5" x14ac:dyDescent="0.25">
      <c r="A15923" s="5">
        <f>15915</f>
      </c>
      <c r="B15923" s="5" t="s">
        <v>15194</v>
      </c>
      <c r="C15923" s="5" t="s">
        <v>11</v>
      </c>
      <c r="D15923" s="5" t="s">
        <v>12</v>
      </c>
      <c r="E15923" s="5" t="s">
        <v>2322</v>
      </c>
    </row>
    <row r="15924" spans="1:5" x14ac:dyDescent="0.25">
      <c r="A15924" s="5">
        <f>15916</f>
      </c>
      <c r="B15924" s="5" t="s">
        <v>15195</v>
      </c>
      <c r="C15924" s="5" t="s">
        <v>11</v>
      </c>
      <c r="D15924" s="5" t="s">
        <v>12</v>
      </c>
      <c r="E15924" s="5" t="s">
        <v>2322</v>
      </c>
    </row>
    <row r="15925" spans="1:5" x14ac:dyDescent="0.25">
      <c r="A15925" s="5">
        <f>15917</f>
      </c>
      <c r="B15925" s="5" t="s">
        <v>15196</v>
      </c>
      <c r="C15925" s="5" t="s">
        <v>11</v>
      </c>
      <c r="D15925" s="5" t="s">
        <v>12</v>
      </c>
      <c r="E15925" s="5" t="s">
        <v>2322</v>
      </c>
    </row>
    <row r="15926" spans="1:5" x14ac:dyDescent="0.25">
      <c r="A15926" s="5">
        <f>15918</f>
      </c>
      <c r="B15926" s="5" t="s">
        <v>15197</v>
      </c>
      <c r="C15926" s="5" t="s">
        <v>11</v>
      </c>
      <c r="D15926" s="5" t="s">
        <v>12</v>
      </c>
      <c r="E15926" s="5" t="s">
        <v>2322</v>
      </c>
    </row>
    <row r="15927" spans="1:5" x14ac:dyDescent="0.25">
      <c r="A15927" s="5">
        <f>15919</f>
      </c>
      <c r="B15927" s="5" t="s">
        <v>15198</v>
      </c>
      <c r="C15927" s="5" t="s">
        <v>11</v>
      </c>
      <c r="D15927" s="5" t="s">
        <v>12</v>
      </c>
      <c r="E15927" s="5" t="s">
        <v>2322</v>
      </c>
    </row>
    <row r="15928" spans="1:5" x14ac:dyDescent="0.25">
      <c r="A15928" s="5">
        <f>15920</f>
      </c>
      <c r="B15928" s="5" t="s">
        <v>15199</v>
      </c>
      <c r="C15928" s="5" t="s">
        <v>11</v>
      </c>
      <c r="D15928" s="5" t="s">
        <v>12</v>
      </c>
      <c r="E15928" s="5" t="s">
        <v>2322</v>
      </c>
    </row>
    <row r="15929" spans="1:5" x14ac:dyDescent="0.25">
      <c r="A15929" s="5">
        <f>15921</f>
      </c>
      <c r="B15929" s="5" t="s">
        <v>15200</v>
      </c>
      <c r="C15929" s="5" t="s">
        <v>11</v>
      </c>
      <c r="D15929" s="5" t="s">
        <v>12</v>
      </c>
      <c r="E15929" s="5" t="s">
        <v>2322</v>
      </c>
    </row>
    <row r="15930" spans="1:5" x14ac:dyDescent="0.25">
      <c r="A15930" s="5">
        <f>15922</f>
      </c>
      <c r="B15930" s="5" t="s">
        <v>15201</v>
      </c>
      <c r="C15930" s="5" t="s">
        <v>11</v>
      </c>
      <c r="D15930" s="5" t="s">
        <v>12</v>
      </c>
      <c r="E15930" s="5" t="s">
        <v>2322</v>
      </c>
    </row>
    <row r="15931" spans="1:5" x14ac:dyDescent="0.25">
      <c r="A15931" s="5">
        <f>15923</f>
      </c>
      <c r="B15931" s="5" t="s">
        <v>15202</v>
      </c>
      <c r="C15931" s="5" t="s">
        <v>11</v>
      </c>
      <c r="D15931" s="5" t="s">
        <v>12</v>
      </c>
      <c r="E15931" s="5" t="s">
        <v>2322</v>
      </c>
    </row>
    <row r="15932" spans="1:5" x14ac:dyDescent="0.25">
      <c r="A15932" s="5">
        <f>15924</f>
      </c>
      <c r="B15932" s="5" t="s">
        <v>15203</v>
      </c>
      <c r="C15932" s="5" t="s">
        <v>11</v>
      </c>
      <c r="D15932" s="5" t="s">
        <v>12</v>
      </c>
      <c r="E15932" s="5" t="s">
        <v>2322</v>
      </c>
    </row>
    <row r="15933" spans="1:5" x14ac:dyDescent="0.25">
      <c r="A15933" s="5">
        <f>15925</f>
      </c>
      <c r="B15933" s="5" t="s">
        <v>15204</v>
      </c>
      <c r="C15933" s="5" t="s">
        <v>11</v>
      </c>
      <c r="D15933" s="5" t="s">
        <v>12</v>
      </c>
      <c r="E15933" s="5" t="s">
        <v>2322</v>
      </c>
    </row>
    <row r="15934" spans="1:5" x14ac:dyDescent="0.25">
      <c r="A15934" s="5">
        <f>15926</f>
      </c>
      <c r="B15934" s="5" t="s">
        <v>15205</v>
      </c>
      <c r="C15934" s="5" t="s">
        <v>11</v>
      </c>
      <c r="D15934" s="5" t="s">
        <v>12</v>
      </c>
      <c r="E15934" s="5" t="s">
        <v>2322</v>
      </c>
    </row>
    <row r="15935" spans="1:5" x14ac:dyDescent="0.25">
      <c r="A15935" s="5">
        <f>15927</f>
      </c>
      <c r="B15935" s="5" t="s">
        <v>15206</v>
      </c>
      <c r="C15935" s="5" t="s">
        <v>11</v>
      </c>
      <c r="D15935" s="5" t="s">
        <v>12</v>
      </c>
      <c r="E15935" s="5" t="s">
        <v>2322</v>
      </c>
    </row>
    <row r="15936" spans="1:5" x14ac:dyDescent="0.25">
      <c r="A15936" s="5">
        <f>15928</f>
      </c>
      <c r="B15936" s="5" t="s">
        <v>15207</v>
      </c>
      <c r="C15936" s="5" t="s">
        <v>11</v>
      </c>
      <c r="D15936" s="5" t="s">
        <v>12</v>
      </c>
      <c r="E15936" s="5" t="s">
        <v>849</v>
      </c>
    </row>
    <row r="15937" spans="1:5" x14ac:dyDescent="0.25">
      <c r="A15937" s="5">
        <f>15929</f>
      </c>
      <c r="B15937" s="5" t="s">
        <v>15208</v>
      </c>
      <c r="C15937" s="5" t="s">
        <v>11</v>
      </c>
      <c r="D15937" s="5" t="s">
        <v>12</v>
      </c>
      <c r="E15937" s="5" t="s">
        <v>2590</v>
      </c>
    </row>
    <row r="15938" spans="1:5" x14ac:dyDescent="0.25">
      <c r="A15938" s="5">
        <f>15930</f>
      </c>
      <c r="B15938" s="5" t="s">
        <v>15209</v>
      </c>
      <c r="C15938" s="5" t="s">
        <v>11</v>
      </c>
      <c r="D15938" s="5" t="s">
        <v>12</v>
      </c>
      <c r="E15938" s="5" t="s">
        <v>2590</v>
      </c>
    </row>
    <row r="15939" spans="1:5" x14ac:dyDescent="0.25">
      <c r="A15939" s="5">
        <f>15931</f>
      </c>
      <c r="B15939" s="5" t="s">
        <v>15210</v>
      </c>
      <c r="C15939" s="5" t="s">
        <v>11</v>
      </c>
      <c r="D15939" s="5" t="s">
        <v>12</v>
      </c>
      <c r="E15939" s="5" t="s">
        <v>853</v>
      </c>
    </row>
    <row r="15940" spans="1:5" x14ac:dyDescent="0.25">
      <c r="A15940" s="5">
        <f>15932</f>
      </c>
      <c r="B15940" s="5" t="s">
        <v>15211</v>
      </c>
      <c r="C15940" s="5" t="s">
        <v>11</v>
      </c>
      <c r="D15940" s="5" t="s">
        <v>12</v>
      </c>
      <c r="E15940" s="5" t="s">
        <v>1040</v>
      </c>
    </row>
    <row r="15941" spans="1:5" x14ac:dyDescent="0.25">
      <c r="A15941" s="5">
        <f>15933</f>
      </c>
      <c r="B15941" s="5" t="s">
        <v>15212</v>
      </c>
      <c r="C15941" s="5" t="s">
        <v>11</v>
      </c>
      <c r="D15941" s="5" t="s">
        <v>12</v>
      </c>
      <c r="E15941" s="5" t="s">
        <v>3488</v>
      </c>
    </row>
    <row r="15942" spans="1:5" x14ac:dyDescent="0.25">
      <c r="A15942" s="5">
        <f>15934</f>
      </c>
      <c r="B15942" s="5" t="s">
        <v>15213</v>
      </c>
      <c r="C15942" s="5" t="s">
        <v>11</v>
      </c>
      <c r="D15942" s="5" t="s">
        <v>12</v>
      </c>
      <c r="E15942" s="5" t="s">
        <v>999</v>
      </c>
    </row>
    <row r="15943" spans="1:5" x14ac:dyDescent="0.25">
      <c r="A15943" s="5">
        <f>15935</f>
      </c>
      <c r="B15943" s="5" t="s">
        <v>15214</v>
      </c>
      <c r="C15943" s="5" t="s">
        <v>11</v>
      </c>
      <c r="D15943" s="5" t="s">
        <v>12</v>
      </c>
      <c r="E15943" s="5" t="s">
        <v>3678</v>
      </c>
    </row>
    <row r="15944" spans="1:5" x14ac:dyDescent="0.25">
      <c r="A15944" s="5">
        <f>15936</f>
      </c>
      <c r="B15944" s="5" t="s">
        <v>15215</v>
      </c>
      <c r="C15944" s="5" t="s">
        <v>11</v>
      </c>
      <c r="D15944" s="5" t="s">
        <v>12</v>
      </c>
      <c r="E15944" s="5" t="s">
        <v>772</v>
      </c>
    </row>
    <row r="15945" spans="1:5" x14ac:dyDescent="0.25">
      <c r="A15945" s="5">
        <f>15937</f>
      </c>
      <c r="B15945" s="5" t="s">
        <v>15216</v>
      </c>
      <c r="C15945" s="5" t="s">
        <v>11</v>
      </c>
      <c r="D15945" s="5" t="s">
        <v>12</v>
      </c>
      <c r="E15945" s="5" t="s">
        <v>3713</v>
      </c>
    </row>
    <row r="15946" spans="1:5" x14ac:dyDescent="0.25">
      <c r="A15946" s="5">
        <f>15938</f>
      </c>
      <c r="B15946" s="5" t="s">
        <v>15217</v>
      </c>
      <c r="C15946" s="5" t="s">
        <v>11</v>
      </c>
      <c r="D15946" s="5" t="s">
        <v>12</v>
      </c>
      <c r="E15946" s="5" t="s">
        <v>3955</v>
      </c>
    </row>
    <row r="15947" spans="1:5" x14ac:dyDescent="0.25">
      <c r="A15947" s="5">
        <f>15939</f>
      </c>
      <c r="B15947" s="5" t="s">
        <v>15218</v>
      </c>
      <c r="C15947" s="5" t="s">
        <v>11</v>
      </c>
      <c r="D15947" s="5" t="s">
        <v>12</v>
      </c>
      <c r="E15947" s="5" t="s">
        <v>3545</v>
      </c>
    </row>
    <row r="15948" spans="1:5" x14ac:dyDescent="0.25">
      <c r="A15948" s="5">
        <f>15940</f>
      </c>
      <c r="B15948" s="5" t="s">
        <v>15219</v>
      </c>
      <c r="C15948" s="5" t="s">
        <v>11</v>
      </c>
      <c r="D15948" s="5" t="s">
        <v>12</v>
      </c>
      <c r="E15948" s="5" t="s">
        <v>957</v>
      </c>
    </row>
    <row r="15949" spans="1:5" x14ac:dyDescent="0.25">
      <c r="A15949" s="5">
        <f>15941</f>
      </c>
      <c r="B15949" s="5" t="s">
        <v>15220</v>
      </c>
      <c r="C15949" s="5" t="s">
        <v>11</v>
      </c>
      <c r="D15949" s="5" t="s">
        <v>12</v>
      </c>
      <c r="E15949" s="5" t="s">
        <v>728</v>
      </c>
    </row>
    <row r="15950" spans="1:5" x14ac:dyDescent="0.25">
      <c r="A15950" s="5">
        <f>15942</f>
      </c>
      <c r="B15950" s="5" t="s">
        <v>15221</v>
      </c>
      <c r="C15950" s="5" t="s">
        <v>11</v>
      </c>
      <c r="D15950" s="5" t="s">
        <v>12</v>
      </c>
      <c r="E15950" s="5" t="s">
        <v>10059</v>
      </c>
    </row>
    <row r="15951" spans="1:5" x14ac:dyDescent="0.25">
      <c r="A15951" s="5">
        <f>15943</f>
      </c>
      <c r="B15951" s="5" t="s">
        <v>15222</v>
      </c>
      <c r="C15951" s="5" t="s">
        <v>11</v>
      </c>
      <c r="D15951" s="5" t="s">
        <v>12</v>
      </c>
      <c r="E15951" s="5" t="s">
        <v>2409</v>
      </c>
    </row>
    <row r="15952" spans="1:5" x14ac:dyDescent="0.25">
      <c r="A15952" s="5">
        <f>15944</f>
      </c>
      <c r="B15952" s="5" t="s">
        <v>15223</v>
      </c>
      <c r="C15952" s="5" t="s">
        <v>11</v>
      </c>
      <c r="D15952" s="5" t="s">
        <v>12</v>
      </c>
      <c r="E15952" s="5" t="s">
        <v>2409</v>
      </c>
    </row>
    <row r="15953" spans="1:5" x14ac:dyDescent="0.25">
      <c r="A15953" s="5">
        <f>15945</f>
      </c>
      <c r="B15953" s="5" t="s">
        <v>15224</v>
      </c>
      <c r="C15953" s="5" t="s">
        <v>11</v>
      </c>
      <c r="D15953" s="5" t="s">
        <v>12</v>
      </c>
      <c r="E15953" s="5" t="s">
        <v>2409</v>
      </c>
    </row>
    <row r="15954" spans="1:5" x14ac:dyDescent="0.25">
      <c r="A15954" s="5">
        <f>15946</f>
      </c>
      <c r="B15954" s="5" t="s">
        <v>15225</v>
      </c>
      <c r="C15954" s="5" t="s">
        <v>11</v>
      </c>
      <c r="D15954" s="5" t="s">
        <v>12</v>
      </c>
      <c r="E15954" s="5" t="s">
        <v>2409</v>
      </c>
    </row>
    <row r="15955" spans="1:5" x14ac:dyDescent="0.25">
      <c r="A15955" s="5">
        <f>15947</f>
      </c>
      <c r="B15955" s="5" t="s">
        <v>15226</v>
      </c>
      <c r="C15955" s="5" t="s">
        <v>11</v>
      </c>
      <c r="D15955" s="5" t="s">
        <v>12</v>
      </c>
      <c r="E15955" s="5" t="s">
        <v>2409</v>
      </c>
    </row>
    <row r="15956" spans="1:5" x14ac:dyDescent="0.25">
      <c r="A15956" s="5">
        <f>15948</f>
      </c>
      <c r="B15956" s="5" t="s">
        <v>15227</v>
      </c>
      <c r="C15956" s="5" t="s">
        <v>11</v>
      </c>
      <c r="D15956" s="5" t="s">
        <v>12</v>
      </c>
      <c r="E15956" s="5" t="s">
        <v>2409</v>
      </c>
    </row>
    <row r="15957" spans="1:5" x14ac:dyDescent="0.25">
      <c r="A15957" s="5">
        <f>15949</f>
      </c>
      <c r="B15957" s="5" t="s">
        <v>15228</v>
      </c>
      <c r="C15957" s="5" t="s">
        <v>11</v>
      </c>
      <c r="D15957" s="5" t="s">
        <v>12</v>
      </c>
      <c r="E15957" s="5" t="s">
        <v>2409</v>
      </c>
    </row>
    <row r="15958" spans="1:5" x14ac:dyDescent="0.25">
      <c r="A15958" s="5">
        <f>15950</f>
      </c>
      <c r="B15958" s="5" t="s">
        <v>15229</v>
      </c>
      <c r="C15958" s="5" t="s">
        <v>11</v>
      </c>
      <c r="D15958" s="5" t="s">
        <v>12</v>
      </c>
      <c r="E15958" s="5" t="s">
        <v>2409</v>
      </c>
    </row>
    <row r="15959" spans="1:5" x14ac:dyDescent="0.25">
      <c r="A15959" s="5">
        <f>15951</f>
      </c>
      <c r="B15959" s="5" t="s">
        <v>15230</v>
      </c>
      <c r="C15959" s="5" t="s">
        <v>11</v>
      </c>
      <c r="D15959" s="5" t="s">
        <v>12</v>
      </c>
      <c r="E15959" s="5" t="s">
        <v>2409</v>
      </c>
    </row>
    <row r="15960" spans="1:5" x14ac:dyDescent="0.25">
      <c r="A15960" s="5">
        <f>15952</f>
      </c>
      <c r="B15960" s="5" t="s">
        <v>15231</v>
      </c>
      <c r="C15960" s="5" t="s">
        <v>11</v>
      </c>
      <c r="D15960" s="5" t="s">
        <v>12</v>
      </c>
      <c r="E15960" s="5" t="s">
        <v>2409</v>
      </c>
    </row>
    <row r="15961" spans="1:5" x14ac:dyDescent="0.25">
      <c r="A15961" s="5">
        <f>15953</f>
      </c>
      <c r="B15961" s="5" t="s">
        <v>15232</v>
      </c>
      <c r="C15961" s="5" t="s">
        <v>11</v>
      </c>
      <c r="D15961" s="5" t="s">
        <v>12</v>
      </c>
      <c r="E15961" s="5" t="s">
        <v>2409</v>
      </c>
    </row>
    <row r="15962" spans="1:5" x14ac:dyDescent="0.25">
      <c r="A15962" s="5">
        <f>15954</f>
      </c>
      <c r="B15962" s="5" t="s">
        <v>15233</v>
      </c>
      <c r="C15962" s="5" t="s">
        <v>11</v>
      </c>
      <c r="D15962" s="5" t="s">
        <v>12</v>
      </c>
      <c r="E15962" s="5" t="s">
        <v>2409</v>
      </c>
    </row>
    <row r="15963" spans="1:5" x14ac:dyDescent="0.25">
      <c r="A15963" s="5">
        <f>15955</f>
      </c>
      <c r="B15963" s="5" t="s">
        <v>15234</v>
      </c>
      <c r="C15963" s="5" t="s">
        <v>11</v>
      </c>
      <c r="D15963" s="5" t="s">
        <v>12</v>
      </c>
      <c r="E15963" s="5" t="s">
        <v>2409</v>
      </c>
    </row>
    <row r="15964" spans="1:5" x14ac:dyDescent="0.25">
      <c r="A15964" s="5">
        <f>15956</f>
      </c>
      <c r="B15964" s="5" t="s">
        <v>15235</v>
      </c>
      <c r="C15964" s="5" t="s">
        <v>11</v>
      </c>
      <c r="D15964" s="5" t="s">
        <v>12</v>
      </c>
      <c r="E15964" s="5" t="s">
        <v>2409</v>
      </c>
    </row>
    <row r="15965" spans="1:5" x14ac:dyDescent="0.25">
      <c r="A15965" s="5">
        <f>15957</f>
      </c>
      <c r="B15965" s="5" t="s">
        <v>15236</v>
      </c>
      <c r="C15965" s="5" t="s">
        <v>11</v>
      </c>
      <c r="D15965" s="5" t="s">
        <v>12</v>
      </c>
      <c r="E15965" s="5" t="s">
        <v>2409</v>
      </c>
    </row>
    <row r="15966" spans="1:5" x14ac:dyDescent="0.25">
      <c r="A15966" s="5">
        <f>15958</f>
      </c>
      <c r="B15966" s="5" t="s">
        <v>15237</v>
      </c>
      <c r="C15966" s="5" t="s">
        <v>11</v>
      </c>
      <c r="D15966" s="5" t="s">
        <v>12</v>
      </c>
      <c r="E15966" s="5" t="s">
        <v>2409</v>
      </c>
    </row>
    <row r="15967" spans="1:5" x14ac:dyDescent="0.25">
      <c r="A15967" s="5">
        <f>15959</f>
      </c>
      <c r="B15967" s="5" t="s">
        <v>15238</v>
      </c>
      <c r="C15967" s="5" t="s">
        <v>11</v>
      </c>
      <c r="D15967" s="5" t="s">
        <v>12</v>
      </c>
      <c r="E15967" s="5" t="s">
        <v>2409</v>
      </c>
    </row>
    <row r="15968" spans="1:5" x14ac:dyDescent="0.25">
      <c r="A15968" s="5">
        <f>15960</f>
      </c>
      <c r="B15968" s="5" t="s">
        <v>15239</v>
      </c>
      <c r="C15968" s="5" t="s">
        <v>11</v>
      </c>
      <c r="D15968" s="5" t="s">
        <v>12</v>
      </c>
      <c r="E15968" s="5" t="s">
        <v>2409</v>
      </c>
    </row>
    <row r="15969" spans="1:5" x14ac:dyDescent="0.25">
      <c r="A15969" s="5">
        <f>15961</f>
      </c>
      <c r="B15969" s="5" t="s">
        <v>15240</v>
      </c>
      <c r="C15969" s="5" t="s">
        <v>11</v>
      </c>
      <c r="D15969" s="5" t="s">
        <v>12</v>
      </c>
      <c r="E15969" s="5" t="s">
        <v>2409</v>
      </c>
    </row>
    <row r="15970" spans="1:5" x14ac:dyDescent="0.25">
      <c r="A15970" s="5">
        <f>15962</f>
      </c>
      <c r="B15970" s="5" t="s">
        <v>15241</v>
      </c>
      <c r="C15970" s="5" t="s">
        <v>11</v>
      </c>
      <c r="D15970" s="5" t="s">
        <v>12</v>
      </c>
      <c r="E15970" s="5" t="s">
        <v>2409</v>
      </c>
    </row>
    <row r="15971" spans="1:5" x14ac:dyDescent="0.25">
      <c r="A15971" s="5">
        <f>15963</f>
      </c>
      <c r="B15971" s="5" t="s">
        <v>15242</v>
      </c>
      <c r="C15971" s="5" t="s">
        <v>11</v>
      </c>
      <c r="D15971" s="5" t="s">
        <v>12</v>
      </c>
      <c r="E15971" s="5" t="s">
        <v>2409</v>
      </c>
    </row>
    <row r="15972" spans="1:5" x14ac:dyDescent="0.25">
      <c r="A15972" s="5">
        <f>15964</f>
      </c>
      <c r="B15972" s="5" t="s">
        <v>15243</v>
      </c>
      <c r="C15972" s="5" t="s">
        <v>11</v>
      </c>
      <c r="D15972" s="5" t="s">
        <v>12</v>
      </c>
      <c r="E15972" s="5" t="s">
        <v>2409</v>
      </c>
    </row>
    <row r="15973" spans="1:5" x14ac:dyDescent="0.25">
      <c r="A15973" s="5">
        <f>15965</f>
      </c>
      <c r="B15973" s="5" t="s">
        <v>15244</v>
      </c>
      <c r="C15973" s="5" t="s">
        <v>11</v>
      </c>
      <c r="D15973" s="5" t="s">
        <v>12</v>
      </c>
      <c r="E15973" s="5" t="s">
        <v>2409</v>
      </c>
    </row>
    <row r="15974" spans="1:5" x14ac:dyDescent="0.25">
      <c r="A15974" s="5">
        <f>15966</f>
      </c>
      <c r="B15974" s="5" t="s">
        <v>15245</v>
      </c>
      <c r="C15974" s="5" t="s">
        <v>11</v>
      </c>
      <c r="D15974" s="5" t="s">
        <v>12</v>
      </c>
      <c r="E15974" s="5" t="s">
        <v>2409</v>
      </c>
    </row>
    <row r="15975" spans="1:5" x14ac:dyDescent="0.25">
      <c r="A15975" s="5">
        <f>15967</f>
      </c>
      <c r="B15975" s="5" t="s">
        <v>15246</v>
      </c>
      <c r="C15975" s="5" t="s">
        <v>11</v>
      </c>
      <c r="D15975" s="5" t="s">
        <v>12</v>
      </c>
      <c r="E15975" s="5" t="s">
        <v>2409</v>
      </c>
    </row>
    <row r="15976" spans="1:5" x14ac:dyDescent="0.25">
      <c r="A15976" s="5">
        <f>15968</f>
      </c>
      <c r="B15976" s="5" t="s">
        <v>15247</v>
      </c>
      <c r="C15976" s="5" t="s">
        <v>11</v>
      </c>
      <c r="D15976" s="5" t="s">
        <v>12</v>
      </c>
      <c r="E15976" s="5" t="s">
        <v>2409</v>
      </c>
    </row>
    <row r="15977" spans="1:5" x14ac:dyDescent="0.25">
      <c r="A15977" s="5">
        <f>15969</f>
      </c>
      <c r="B15977" s="5" t="s">
        <v>15248</v>
      </c>
      <c r="C15977" s="5" t="s">
        <v>11</v>
      </c>
      <c r="D15977" s="5" t="s">
        <v>12</v>
      </c>
      <c r="E15977" s="5" t="s">
        <v>2409</v>
      </c>
    </row>
    <row r="15978" spans="1:5" x14ac:dyDescent="0.25">
      <c r="A15978" s="5">
        <f>15970</f>
      </c>
      <c r="B15978" s="5" t="s">
        <v>15249</v>
      </c>
      <c r="C15978" s="5" t="s">
        <v>11</v>
      </c>
      <c r="D15978" s="5" t="s">
        <v>12</v>
      </c>
      <c r="E15978" s="5" t="s">
        <v>2409</v>
      </c>
    </row>
    <row r="15979" spans="1:5" x14ac:dyDescent="0.25">
      <c r="A15979" s="5">
        <f>15971</f>
      </c>
      <c r="B15979" s="5" t="s">
        <v>15250</v>
      </c>
      <c r="C15979" s="5" t="s">
        <v>11</v>
      </c>
      <c r="D15979" s="5" t="s">
        <v>12</v>
      </c>
      <c r="E15979" s="5" t="s">
        <v>2409</v>
      </c>
    </row>
    <row r="15980" spans="1:5" x14ac:dyDescent="0.25">
      <c r="A15980" s="5">
        <f>15972</f>
      </c>
      <c r="B15980" s="5" t="s">
        <v>15251</v>
      </c>
      <c r="C15980" s="5" t="s">
        <v>11</v>
      </c>
      <c r="D15980" s="5" t="s">
        <v>12</v>
      </c>
      <c r="E15980" s="5" t="s">
        <v>2409</v>
      </c>
    </row>
    <row r="15981" spans="1:5" x14ac:dyDescent="0.25">
      <c r="A15981" s="5">
        <f>15973</f>
      </c>
      <c r="B15981" s="5" t="s">
        <v>15252</v>
      </c>
      <c r="C15981" s="5" t="s">
        <v>11</v>
      </c>
      <c r="D15981" s="5" t="s">
        <v>12</v>
      </c>
      <c r="E15981" s="5" t="s">
        <v>2409</v>
      </c>
    </row>
    <row r="15982" spans="1:5" x14ac:dyDescent="0.25">
      <c r="A15982" s="5">
        <f>15974</f>
      </c>
      <c r="B15982" s="5" t="s">
        <v>15253</v>
      </c>
      <c r="C15982" s="5" t="s">
        <v>11</v>
      </c>
      <c r="D15982" s="5" t="s">
        <v>12</v>
      </c>
      <c r="E15982" s="5" t="s">
        <v>2409</v>
      </c>
    </row>
    <row r="15983" spans="1:5" x14ac:dyDescent="0.25">
      <c r="A15983" s="5">
        <f>15975</f>
      </c>
      <c r="B15983" s="5" t="s">
        <v>15254</v>
      </c>
      <c r="C15983" s="5" t="s">
        <v>11</v>
      </c>
      <c r="D15983" s="5" t="s">
        <v>12</v>
      </c>
      <c r="E15983" s="5" t="s">
        <v>2409</v>
      </c>
    </row>
    <row r="15984" spans="1:5" x14ac:dyDescent="0.25">
      <c r="A15984" s="5">
        <f>15976</f>
      </c>
      <c r="B15984" s="5" t="s">
        <v>15255</v>
      </c>
      <c r="C15984" s="5" t="s">
        <v>11</v>
      </c>
      <c r="D15984" s="5" t="s">
        <v>12</v>
      </c>
      <c r="E15984" s="5" t="s">
        <v>2409</v>
      </c>
    </row>
    <row r="15985" spans="1:5" x14ac:dyDescent="0.25">
      <c r="A15985" s="5">
        <f>15977</f>
      </c>
      <c r="B15985" s="5" t="s">
        <v>15256</v>
      </c>
      <c r="C15985" s="5" t="s">
        <v>11</v>
      </c>
      <c r="D15985" s="5" t="s">
        <v>12</v>
      </c>
      <c r="E15985" s="5" t="s">
        <v>2409</v>
      </c>
    </row>
    <row r="15986" spans="1:5" x14ac:dyDescent="0.25">
      <c r="A15986" s="5">
        <f>15978</f>
      </c>
      <c r="B15986" s="5" t="s">
        <v>15257</v>
      </c>
      <c r="C15986" s="5" t="s">
        <v>11</v>
      </c>
      <c r="D15986" s="5" t="s">
        <v>12</v>
      </c>
      <c r="E15986" s="5" t="s">
        <v>2409</v>
      </c>
    </row>
    <row r="15987" spans="1:5" x14ac:dyDescent="0.25">
      <c r="A15987" s="5">
        <f>15979</f>
      </c>
      <c r="B15987" s="5" t="s">
        <v>15258</v>
      </c>
      <c r="C15987" s="5" t="s">
        <v>11</v>
      </c>
      <c r="D15987" s="5" t="s">
        <v>12</v>
      </c>
      <c r="E15987" s="5" t="s">
        <v>2409</v>
      </c>
    </row>
    <row r="15988" spans="1:5" x14ac:dyDescent="0.25">
      <c r="A15988" s="5">
        <f>15980</f>
      </c>
      <c r="B15988" s="5" t="s">
        <v>15259</v>
      </c>
      <c r="C15988" s="5" t="s">
        <v>11</v>
      </c>
      <c r="D15988" s="5" t="s">
        <v>12</v>
      </c>
      <c r="E15988" s="5" t="s">
        <v>2409</v>
      </c>
    </row>
    <row r="15989" spans="1:5" x14ac:dyDescent="0.25">
      <c r="A15989" s="5">
        <f>15981</f>
      </c>
      <c r="B15989" s="5" t="s">
        <v>15260</v>
      </c>
      <c r="C15989" s="5" t="s">
        <v>11</v>
      </c>
      <c r="D15989" s="5" t="s">
        <v>12</v>
      </c>
      <c r="E15989" s="5" t="s">
        <v>2409</v>
      </c>
    </row>
    <row r="15990" spans="1:5" x14ac:dyDescent="0.25">
      <c r="A15990" s="5">
        <f>15982</f>
      </c>
      <c r="B15990" s="5" t="s">
        <v>15261</v>
      </c>
      <c r="C15990" s="5" t="s">
        <v>11</v>
      </c>
      <c r="D15990" s="5" t="s">
        <v>12</v>
      </c>
      <c r="E15990" s="5" t="s">
        <v>2883</v>
      </c>
    </row>
    <row r="15991" spans="1:5" x14ac:dyDescent="0.25">
      <c r="A15991" s="5">
        <f>15983</f>
      </c>
      <c r="B15991" s="5" t="s">
        <v>15262</v>
      </c>
      <c r="C15991" s="5" t="s">
        <v>11</v>
      </c>
      <c r="D15991" s="5" t="s">
        <v>12</v>
      </c>
      <c r="E15991" s="5" t="s">
        <v>2259</v>
      </c>
    </row>
    <row r="15992" spans="1:5" x14ac:dyDescent="0.25">
      <c r="A15992" s="5">
        <f>15984</f>
      </c>
      <c r="B15992" s="5" t="s">
        <v>15263</v>
      </c>
      <c r="C15992" s="5" t="s">
        <v>11</v>
      </c>
      <c r="D15992" s="5" t="s">
        <v>12</v>
      </c>
      <c r="E15992" s="5" t="s">
        <v>2333</v>
      </c>
    </row>
    <row r="15993" spans="1:5" x14ac:dyDescent="0.25">
      <c r="A15993" s="5">
        <f>15985</f>
      </c>
      <c r="B15993" s="5" t="s">
        <v>15264</v>
      </c>
      <c r="C15993" s="5" t="s">
        <v>11</v>
      </c>
      <c r="D15993" s="5" t="s">
        <v>12</v>
      </c>
      <c r="E15993" s="5" t="s">
        <v>2579</v>
      </c>
    </row>
    <row r="15994" spans="1:5" x14ac:dyDescent="0.25">
      <c r="A15994" s="5">
        <f>15986</f>
      </c>
      <c r="B15994" s="5" t="s">
        <v>15265</v>
      </c>
      <c r="C15994" s="5" t="s">
        <v>11</v>
      </c>
      <c r="D15994" s="5" t="s">
        <v>12</v>
      </c>
      <c r="E15994" s="5" t="s">
        <v>846</v>
      </c>
    </row>
    <row r="15995" spans="1:5" x14ac:dyDescent="0.25">
      <c r="A15995" s="5">
        <f>15987</f>
      </c>
      <c r="B15995" s="5" t="s">
        <v>15266</v>
      </c>
      <c r="C15995" s="5" t="s">
        <v>11</v>
      </c>
      <c r="D15995" s="5" t="s">
        <v>12</v>
      </c>
      <c r="E15995" s="5" t="s">
        <v>2883</v>
      </c>
    </row>
    <row r="15996" spans="1:5" x14ac:dyDescent="0.25">
      <c r="A15996" s="5">
        <f>15988</f>
      </c>
      <c r="B15996" s="5" t="s">
        <v>15267</v>
      </c>
      <c r="C15996" s="5" t="s">
        <v>11</v>
      </c>
      <c r="D15996" s="5" t="s">
        <v>12</v>
      </c>
      <c r="E15996" s="5" t="s">
        <v>2404</v>
      </c>
    </row>
    <row r="15997" spans="1:5" x14ac:dyDescent="0.25">
      <c r="A15997" s="5">
        <f>15989</f>
      </c>
      <c r="B15997" s="5" t="s">
        <v>15268</v>
      </c>
      <c r="C15997" s="5" t="s">
        <v>11</v>
      </c>
      <c r="D15997" s="5" t="s">
        <v>12</v>
      </c>
      <c r="E15997" s="5" t="s">
        <v>10843</v>
      </c>
    </row>
    <row r="15998" spans="1:5" x14ac:dyDescent="0.25">
      <c r="A15998" s="5">
        <f>15990</f>
      </c>
      <c r="B15998" s="5" t="s">
        <v>15269</v>
      </c>
      <c r="C15998" s="5" t="s">
        <v>11</v>
      </c>
      <c r="D15998" s="5" t="s">
        <v>12</v>
      </c>
      <c r="E15998" s="5" t="s">
        <v>3709</v>
      </c>
    </row>
    <row r="15999" spans="1:5" x14ac:dyDescent="0.25">
      <c r="A15999" s="5">
        <f>15991</f>
      </c>
      <c r="B15999" s="5" t="s">
        <v>15270</v>
      </c>
      <c r="C15999" s="5" t="s">
        <v>11</v>
      </c>
      <c r="D15999" s="5" t="s">
        <v>12</v>
      </c>
      <c r="E15999" s="5" t="s">
        <v>930</v>
      </c>
    </row>
    <row r="16000" spans="1:5" x14ac:dyDescent="0.25">
      <c r="A16000" s="5">
        <f>15992</f>
      </c>
      <c r="B16000" s="5" t="s">
        <v>15271</v>
      </c>
      <c r="C16000" s="5" t="s">
        <v>11</v>
      </c>
      <c r="D16000" s="5" t="s">
        <v>12</v>
      </c>
      <c r="E16000" s="5" t="s">
        <v>720</v>
      </c>
    </row>
    <row r="16001" spans="1:5" x14ac:dyDescent="0.25">
      <c r="A16001" s="5">
        <f>15993</f>
      </c>
      <c r="B16001" s="5" t="s">
        <v>15272</v>
      </c>
      <c r="C16001" s="5" t="s">
        <v>11</v>
      </c>
      <c r="D16001" s="5" t="s">
        <v>12</v>
      </c>
      <c r="E16001" s="5" t="s">
        <v>10640</v>
      </c>
    </row>
    <row r="16002" spans="1:5" x14ac:dyDescent="0.25">
      <c r="A16002" s="5">
        <f>15994</f>
      </c>
      <c r="B16002" s="5" t="s">
        <v>15273</v>
      </c>
      <c r="C16002" s="5" t="s">
        <v>11</v>
      </c>
      <c r="D16002" s="5" t="s">
        <v>12</v>
      </c>
      <c r="E16002" s="5" t="s">
        <v>736</v>
      </c>
    </row>
    <row r="16003" spans="1:5" x14ac:dyDescent="0.25">
      <c r="A16003" s="5">
        <f>15995</f>
      </c>
      <c r="B16003" s="5" t="s">
        <v>15274</v>
      </c>
      <c r="C16003" s="5" t="s">
        <v>11</v>
      </c>
      <c r="D16003" s="5" t="s">
        <v>12</v>
      </c>
      <c r="E16003" s="5" t="s">
        <v>2285</v>
      </c>
    </row>
    <row r="16004" spans="1:5" x14ac:dyDescent="0.25">
      <c r="A16004" s="5">
        <f>15996</f>
      </c>
      <c r="B16004" s="5" t="s">
        <v>15275</v>
      </c>
      <c r="C16004" s="5" t="s">
        <v>11</v>
      </c>
      <c r="D16004" s="5" t="s">
        <v>12</v>
      </c>
      <c r="E16004" s="5" t="s">
        <v>2661</v>
      </c>
    </row>
    <row r="16005" spans="1:5" x14ac:dyDescent="0.25">
      <c r="A16005" s="5">
        <f>15997</f>
      </c>
      <c r="B16005" s="5" t="s">
        <v>15276</v>
      </c>
      <c r="C16005" s="5" t="s">
        <v>11</v>
      </c>
      <c r="D16005" s="5" t="s">
        <v>12</v>
      </c>
      <c r="E16005" s="5" t="s">
        <v>4103</v>
      </c>
    </row>
    <row r="16006" spans="1:5" x14ac:dyDescent="0.25">
      <c r="A16006" s="5">
        <f>15998</f>
      </c>
      <c r="B16006" s="5" t="s">
        <v>15277</v>
      </c>
      <c r="C16006" s="5" t="s">
        <v>11</v>
      </c>
      <c r="D16006" s="5" t="s">
        <v>12</v>
      </c>
      <c r="E16006" s="5" t="s">
        <v>919</v>
      </c>
    </row>
    <row r="16007" spans="1:5" x14ac:dyDescent="0.25">
      <c r="A16007" s="5">
        <f>15999</f>
      </c>
      <c r="B16007" s="5" t="s">
        <v>15278</v>
      </c>
      <c r="C16007" s="5" t="s">
        <v>11</v>
      </c>
      <c r="D16007" s="5" t="s">
        <v>12</v>
      </c>
      <c r="E16007" s="5" t="s">
        <v>2247</v>
      </c>
    </row>
    <row r="16008" spans="1:5" x14ac:dyDescent="0.25">
      <c r="A16008" s="5">
        <f>16000</f>
      </c>
      <c r="B16008" s="5" t="s">
        <v>15279</v>
      </c>
      <c r="C16008" s="5" t="s">
        <v>11</v>
      </c>
      <c r="D16008" s="5" t="s">
        <v>12</v>
      </c>
      <c r="E16008" s="5" t="s">
        <v>2869</v>
      </c>
    </row>
    <row r="16009" spans="1:5" x14ac:dyDescent="0.25">
      <c r="A16009" s="5">
        <f>16001</f>
      </c>
      <c r="B16009" s="5" t="s">
        <v>15280</v>
      </c>
      <c r="C16009" s="5" t="s">
        <v>11</v>
      </c>
      <c r="D16009" s="5" t="s">
        <v>12</v>
      </c>
      <c r="E16009" s="5" t="s">
        <v>4075</v>
      </c>
    </row>
    <row r="16010" spans="1:5" x14ac:dyDescent="0.25">
      <c r="A16010" s="5">
        <f>16002</f>
      </c>
      <c r="B16010" s="5" t="s">
        <v>15281</v>
      </c>
      <c r="C16010" s="5" t="s">
        <v>11</v>
      </c>
      <c r="D16010" s="5" t="s">
        <v>12</v>
      </c>
      <c r="E16010" s="5" t="s">
        <v>1002</v>
      </c>
    </row>
    <row r="16011" spans="1:5" x14ac:dyDescent="0.25">
      <c r="A16011" s="5">
        <f>16003</f>
      </c>
      <c r="B16011" s="5" t="s">
        <v>15282</v>
      </c>
      <c r="C16011" s="5" t="s">
        <v>11</v>
      </c>
      <c r="D16011" s="5" t="s">
        <v>12</v>
      </c>
      <c r="E16011" s="5" t="s">
        <v>1002</v>
      </c>
    </row>
    <row r="16012" spans="1:5" x14ac:dyDescent="0.25">
      <c r="A16012" s="5">
        <f>16004</f>
      </c>
      <c r="B16012" s="5" t="s">
        <v>15283</v>
      </c>
      <c r="C16012" s="5" t="s">
        <v>11</v>
      </c>
      <c r="D16012" s="5" t="s">
        <v>12</v>
      </c>
      <c r="E16012" s="5" t="s">
        <v>1002</v>
      </c>
    </row>
    <row r="16013" spans="1:5" x14ac:dyDescent="0.25">
      <c r="A16013" s="5">
        <f>16005</f>
      </c>
      <c r="B16013" s="5" t="s">
        <v>15284</v>
      </c>
      <c r="C16013" s="5" t="s">
        <v>11</v>
      </c>
      <c r="D16013" s="5" t="s">
        <v>12</v>
      </c>
      <c r="E16013" s="5" t="s">
        <v>3520</v>
      </c>
    </row>
    <row r="16014" spans="1:5" x14ac:dyDescent="0.25">
      <c r="A16014" s="5">
        <f>16006</f>
      </c>
      <c r="B16014" s="5" t="s">
        <v>15285</v>
      </c>
      <c r="C16014" s="5" t="s">
        <v>11</v>
      </c>
      <c r="D16014" s="5" t="s">
        <v>12</v>
      </c>
      <c r="E16014" s="5" t="s">
        <v>3520</v>
      </c>
    </row>
    <row r="16015" spans="1:5" x14ac:dyDescent="0.25">
      <c r="A16015" s="5">
        <f>16007</f>
      </c>
      <c r="B16015" s="5" t="s">
        <v>15286</v>
      </c>
      <c r="C16015" s="5" t="s">
        <v>11</v>
      </c>
      <c r="D16015" s="5" t="s">
        <v>12</v>
      </c>
      <c r="E16015" s="5" t="s">
        <v>3520</v>
      </c>
    </row>
    <row r="16016" spans="1:5" x14ac:dyDescent="0.25">
      <c r="A16016" s="5">
        <f>16008</f>
      </c>
      <c r="B16016" s="5" t="s">
        <v>15287</v>
      </c>
      <c r="C16016" s="5" t="s">
        <v>11</v>
      </c>
      <c r="D16016" s="5" t="s">
        <v>12</v>
      </c>
      <c r="E16016" s="5" t="s">
        <v>3520</v>
      </c>
    </row>
    <row r="16017" spans="1:5" x14ac:dyDescent="0.25">
      <c r="A16017" s="5">
        <f>16009</f>
      </c>
      <c r="B16017" s="5" t="s">
        <v>15288</v>
      </c>
      <c r="C16017" s="5" t="s">
        <v>11</v>
      </c>
      <c r="D16017" s="5" t="s">
        <v>12</v>
      </c>
      <c r="E16017" s="5" t="s">
        <v>3626</v>
      </c>
    </row>
    <row r="16018" spans="1:5" x14ac:dyDescent="0.25">
      <c r="A16018" s="5">
        <f>16010</f>
      </c>
      <c r="B16018" s="5" t="s">
        <v>15289</v>
      </c>
      <c r="C16018" s="5" t="s">
        <v>11</v>
      </c>
      <c r="D16018" s="5" t="s">
        <v>12</v>
      </c>
      <c r="E16018" s="5" t="s">
        <v>3626</v>
      </c>
    </row>
    <row r="16019" spans="1:5" x14ac:dyDescent="0.25">
      <c r="A16019" s="5">
        <f>16011</f>
      </c>
      <c r="B16019" s="5" t="s">
        <v>15290</v>
      </c>
      <c r="C16019" s="5" t="s">
        <v>11</v>
      </c>
      <c r="D16019" s="5" t="s">
        <v>12</v>
      </c>
      <c r="E16019" s="5" t="s">
        <v>2325</v>
      </c>
    </row>
    <row r="16020" spans="1:5" x14ac:dyDescent="0.25">
      <c r="A16020" s="5">
        <f>16012</f>
      </c>
      <c r="B16020" s="5" t="s">
        <v>15291</v>
      </c>
      <c r="C16020" s="5" t="s">
        <v>11</v>
      </c>
      <c r="D16020" s="5" t="s">
        <v>12</v>
      </c>
      <c r="E16020" s="5" t="s">
        <v>3922</v>
      </c>
    </row>
    <row r="16021" spans="1:5" x14ac:dyDescent="0.25">
      <c r="A16021" s="5">
        <f>16013</f>
      </c>
      <c r="B16021" s="5" t="s">
        <v>15292</v>
      </c>
      <c r="C16021" s="5" t="s">
        <v>11</v>
      </c>
      <c r="D16021" s="5" t="s">
        <v>12</v>
      </c>
      <c r="E16021" s="5" t="s">
        <v>996</v>
      </c>
    </row>
    <row r="16022" spans="1:5" x14ac:dyDescent="0.25">
      <c r="A16022" s="5">
        <f>16014</f>
      </c>
      <c r="B16022" s="5" t="s">
        <v>15293</v>
      </c>
      <c r="C16022" s="5" t="s">
        <v>11</v>
      </c>
      <c r="D16022" s="5" t="s">
        <v>12</v>
      </c>
      <c r="E16022" s="5" t="s">
        <v>945</v>
      </c>
    </row>
    <row r="16023" spans="1:5" x14ac:dyDescent="0.25">
      <c r="A16023" s="5">
        <f>16015</f>
      </c>
      <c r="B16023" s="5" t="s">
        <v>15294</v>
      </c>
      <c r="C16023" s="5" t="s">
        <v>11</v>
      </c>
      <c r="D16023" s="5" t="s">
        <v>12</v>
      </c>
      <c r="E16023" s="5" t="s">
        <v>4072</v>
      </c>
    </row>
    <row r="16024" spans="1:5" x14ac:dyDescent="0.25">
      <c r="A16024" s="5">
        <f>16016</f>
      </c>
      <c r="B16024" s="5" t="s">
        <v>15295</v>
      </c>
      <c r="C16024" s="5" t="s">
        <v>11</v>
      </c>
      <c r="D16024" s="5" t="s">
        <v>12</v>
      </c>
      <c r="E16024" s="5" t="s">
        <v>2404</v>
      </c>
    </row>
    <row r="16025" spans="1:5" x14ac:dyDescent="0.25">
      <c r="A16025" s="5">
        <f>16017</f>
      </c>
      <c r="B16025" s="5" t="s">
        <v>15296</v>
      </c>
      <c r="C16025" s="5" t="s">
        <v>11</v>
      </c>
      <c r="D16025" s="5" t="s">
        <v>12</v>
      </c>
      <c r="E16025" s="5" t="s">
        <v>10843</v>
      </c>
    </row>
    <row r="16026" spans="1:5" x14ac:dyDescent="0.25">
      <c r="A16026" s="5">
        <f>16018</f>
      </c>
      <c r="B16026" s="5" t="s">
        <v>15297</v>
      </c>
      <c r="C16026" s="5" t="s">
        <v>11</v>
      </c>
      <c r="D16026" s="5" t="s">
        <v>12</v>
      </c>
      <c r="E16026" s="5" t="s">
        <v>2400</v>
      </c>
    </row>
    <row r="16027" spans="1:5" x14ac:dyDescent="0.25">
      <c r="A16027" s="5">
        <f>16019</f>
      </c>
      <c r="B16027" s="5" t="s">
        <v>15298</v>
      </c>
      <c r="C16027" s="5" t="s">
        <v>11</v>
      </c>
      <c r="D16027" s="5" t="s">
        <v>12</v>
      </c>
      <c r="E16027" s="5" t="s">
        <v>2400</v>
      </c>
    </row>
    <row r="16028" spans="1:5" x14ac:dyDescent="0.25">
      <c r="A16028" s="5">
        <f>16020</f>
      </c>
      <c r="B16028" s="5" t="s">
        <v>15299</v>
      </c>
      <c r="C16028" s="5" t="s">
        <v>11</v>
      </c>
      <c r="D16028" s="5" t="s">
        <v>12</v>
      </c>
      <c r="E16028" s="5" t="s">
        <v>1045</v>
      </c>
    </row>
    <row r="16029" spans="1:5" x14ac:dyDescent="0.25">
      <c r="A16029" s="5">
        <f>16021</f>
      </c>
      <c r="B16029" s="5" t="s">
        <v>15300</v>
      </c>
      <c r="C16029" s="5" t="s">
        <v>11</v>
      </c>
      <c r="D16029" s="5" t="s">
        <v>12</v>
      </c>
      <c r="E16029" s="5" t="s">
        <v>1045</v>
      </c>
    </row>
    <row r="16030" spans="1:5" x14ac:dyDescent="0.25">
      <c r="A16030" s="5">
        <f>16022</f>
      </c>
      <c r="B16030" s="5" t="s">
        <v>15301</v>
      </c>
      <c r="C16030" s="5" t="s">
        <v>11</v>
      </c>
      <c r="D16030" s="5" t="s">
        <v>12</v>
      </c>
      <c r="E16030" s="5" t="s">
        <v>2265</v>
      </c>
    </row>
    <row r="16031" spans="1:5" x14ac:dyDescent="0.25">
      <c r="A16031" s="5">
        <f>16023</f>
      </c>
      <c r="B16031" s="5" t="s">
        <v>15302</v>
      </c>
      <c r="C16031" s="5" t="s">
        <v>11</v>
      </c>
      <c r="D16031" s="5" t="s">
        <v>12</v>
      </c>
      <c r="E16031" s="5" t="s">
        <v>3962</v>
      </c>
    </row>
    <row r="16032" spans="1:5" x14ac:dyDescent="0.25">
      <c r="A16032" s="5">
        <f>16024</f>
      </c>
      <c r="B16032" s="5" t="s">
        <v>15303</v>
      </c>
      <c r="C16032" s="5" t="s">
        <v>11</v>
      </c>
      <c r="D16032" s="5" t="s">
        <v>12</v>
      </c>
      <c r="E16032" s="5" t="s">
        <v>3962</v>
      </c>
    </row>
    <row r="16033" spans="1:5" x14ac:dyDescent="0.25">
      <c r="A16033" s="5">
        <f>16025</f>
      </c>
      <c r="B16033" s="5" t="s">
        <v>15304</v>
      </c>
      <c r="C16033" s="5" t="s">
        <v>11</v>
      </c>
      <c r="D16033" s="5" t="s">
        <v>12</v>
      </c>
      <c r="E16033" s="5" t="s">
        <v>2241</v>
      </c>
    </row>
    <row r="16034" spans="1:5" x14ac:dyDescent="0.25">
      <c r="A16034" s="5">
        <f>16026</f>
      </c>
      <c r="B16034" s="5" t="s">
        <v>15305</v>
      </c>
      <c r="C16034" s="5" t="s">
        <v>11</v>
      </c>
      <c r="D16034" s="5" t="s">
        <v>12</v>
      </c>
      <c r="E16034" s="5" t="s">
        <v>2241</v>
      </c>
    </row>
    <row r="16035" spans="1:5" x14ac:dyDescent="0.25">
      <c r="A16035" s="5">
        <f>16027</f>
      </c>
      <c r="B16035" s="5" t="s">
        <v>15306</v>
      </c>
      <c r="C16035" s="5" t="s">
        <v>11</v>
      </c>
      <c r="D16035" s="5" t="s">
        <v>12</v>
      </c>
      <c r="E16035" s="5" t="s">
        <v>917</v>
      </c>
    </row>
    <row r="16036" spans="1:5" x14ac:dyDescent="0.25">
      <c r="A16036" s="5">
        <f>16028</f>
      </c>
      <c r="B16036" s="5" t="s">
        <v>15307</v>
      </c>
      <c r="C16036" s="5" t="s">
        <v>11</v>
      </c>
      <c r="D16036" s="5" t="s">
        <v>12</v>
      </c>
      <c r="E16036" s="5" t="s">
        <v>2304</v>
      </c>
    </row>
    <row r="16037" spans="1:5" x14ac:dyDescent="0.25">
      <c r="A16037" s="5">
        <f>16029</f>
      </c>
      <c r="B16037" s="5" t="s">
        <v>15308</v>
      </c>
      <c r="C16037" s="5" t="s">
        <v>11</v>
      </c>
      <c r="D16037" s="5" t="s">
        <v>12</v>
      </c>
      <c r="E16037" s="5" t="s">
        <v>2409</v>
      </c>
    </row>
    <row r="16038" spans="1:5" x14ac:dyDescent="0.25">
      <c r="A16038" s="5">
        <f>16030</f>
      </c>
      <c r="B16038" s="5" t="s">
        <v>15309</v>
      </c>
      <c r="C16038" s="5" t="s">
        <v>11</v>
      </c>
      <c r="D16038" s="5" t="s">
        <v>12</v>
      </c>
      <c r="E16038" s="5" t="s">
        <v>2409</v>
      </c>
    </row>
    <row r="16039" spans="1:5" x14ac:dyDescent="0.25">
      <c r="A16039" s="5">
        <f>16031</f>
      </c>
      <c r="B16039" s="5" t="s">
        <v>15310</v>
      </c>
      <c r="C16039" s="5" t="s">
        <v>11</v>
      </c>
      <c r="D16039" s="5" t="s">
        <v>12</v>
      </c>
      <c r="E16039" s="5" t="s">
        <v>873</v>
      </c>
    </row>
    <row r="16040" spans="1:5" x14ac:dyDescent="0.25">
      <c r="A16040" s="5">
        <f>16032</f>
      </c>
      <c r="B16040" s="5" t="s">
        <v>15311</v>
      </c>
      <c r="C16040" s="5" t="s">
        <v>11</v>
      </c>
      <c r="D16040" s="5" t="s">
        <v>12</v>
      </c>
      <c r="E16040" s="5" t="s">
        <v>2588</v>
      </c>
    </row>
    <row r="16041" spans="1:5" x14ac:dyDescent="0.25">
      <c r="A16041" s="5">
        <f>16033</f>
      </c>
      <c r="B16041" s="5" t="s">
        <v>15312</v>
      </c>
      <c r="C16041" s="5" t="s">
        <v>11</v>
      </c>
      <c r="D16041" s="5" t="s">
        <v>12</v>
      </c>
      <c r="E16041" s="5" t="s">
        <v>2826</v>
      </c>
    </row>
    <row r="16042" spans="1:5" x14ac:dyDescent="0.25">
      <c r="A16042" s="5">
        <f>16034</f>
      </c>
      <c r="B16042" s="5" t="s">
        <v>15313</v>
      </c>
      <c r="C16042" s="5" t="s">
        <v>11</v>
      </c>
      <c r="D16042" s="5" t="s">
        <v>12</v>
      </c>
      <c r="E16042" s="5" t="s">
        <v>2318</v>
      </c>
    </row>
    <row r="16043" spans="1:5" x14ac:dyDescent="0.25">
      <c r="A16043" s="5">
        <f>16035</f>
      </c>
      <c r="B16043" s="5" t="s">
        <v>15314</v>
      </c>
      <c r="C16043" s="5" t="s">
        <v>11</v>
      </c>
      <c r="D16043" s="5" t="s">
        <v>12</v>
      </c>
      <c r="E16043" s="5" t="s">
        <v>2251</v>
      </c>
    </row>
    <row r="16044" spans="1:5" x14ac:dyDescent="0.25">
      <c r="A16044" s="5">
        <f>16036</f>
      </c>
      <c r="B16044" s="5" t="s">
        <v>15315</v>
      </c>
      <c r="C16044" s="5" t="s">
        <v>11</v>
      </c>
      <c r="D16044" s="5" t="s">
        <v>12</v>
      </c>
      <c r="E16044" s="5" t="s">
        <v>1036</v>
      </c>
    </row>
    <row r="16045" spans="1:5" x14ac:dyDescent="0.25">
      <c r="A16045" s="5">
        <f>16037</f>
      </c>
      <c r="B16045" s="5" t="s">
        <v>15316</v>
      </c>
      <c r="C16045" s="5" t="s">
        <v>11</v>
      </c>
      <c r="D16045" s="5" t="s">
        <v>12</v>
      </c>
      <c r="E16045" s="5" t="s">
        <v>2588</v>
      </c>
    </row>
    <row r="16046" spans="1:5" x14ac:dyDescent="0.25">
      <c r="A16046" s="5">
        <f>16038</f>
      </c>
      <c r="B16046" s="5" t="s">
        <v>15317</v>
      </c>
      <c r="C16046" s="5" t="s">
        <v>11</v>
      </c>
      <c r="D16046" s="5" t="s">
        <v>12</v>
      </c>
      <c r="E16046" s="5" t="s">
        <v>2588</v>
      </c>
    </row>
    <row r="16047" spans="1:5" x14ac:dyDescent="0.25">
      <c r="A16047" s="5">
        <f>16039</f>
      </c>
      <c r="B16047" s="5" t="s">
        <v>15318</v>
      </c>
      <c r="C16047" s="5" t="s">
        <v>11</v>
      </c>
      <c r="D16047" s="5" t="s">
        <v>12</v>
      </c>
      <c r="E16047" s="5" t="s">
        <v>2304</v>
      </c>
    </row>
    <row r="16048" spans="1:5" x14ac:dyDescent="0.25">
      <c r="A16048" s="5">
        <f>16040</f>
      </c>
      <c r="B16048" s="5" t="s">
        <v>15319</v>
      </c>
      <c r="C16048" s="5" t="s">
        <v>11</v>
      </c>
      <c r="D16048" s="5" t="s">
        <v>12</v>
      </c>
      <c r="E16048" s="5" t="s">
        <v>2304</v>
      </c>
    </row>
    <row r="16049" spans="1:5" x14ac:dyDescent="0.25">
      <c r="A16049" s="5">
        <f>16041</f>
      </c>
      <c r="B16049" s="5" t="s">
        <v>15320</v>
      </c>
      <c r="C16049" s="5" t="s">
        <v>11</v>
      </c>
      <c r="D16049" s="5" t="s">
        <v>12</v>
      </c>
      <c r="E16049" s="5" t="s">
        <v>2304</v>
      </c>
    </row>
    <row r="16050" spans="1:5" x14ac:dyDescent="0.25">
      <c r="A16050" s="5">
        <f>16042</f>
      </c>
      <c r="B16050" s="5" t="s">
        <v>15321</v>
      </c>
      <c r="C16050" s="5" t="s">
        <v>11</v>
      </c>
      <c r="D16050" s="5" t="s">
        <v>12</v>
      </c>
      <c r="E16050" s="5" t="s">
        <v>10739</v>
      </c>
    </row>
    <row r="16051" spans="1:5" x14ac:dyDescent="0.25">
      <c r="A16051" s="5">
        <f>16043</f>
      </c>
      <c r="B16051" s="5" t="s">
        <v>15322</v>
      </c>
      <c r="C16051" s="5" t="s">
        <v>11</v>
      </c>
      <c r="D16051" s="5" t="s">
        <v>12</v>
      </c>
      <c r="E16051" s="5" t="s">
        <v>999</v>
      </c>
    </row>
    <row r="16052" spans="1:5" x14ac:dyDescent="0.25">
      <c r="A16052" s="5">
        <f>16044</f>
      </c>
      <c r="B16052" s="5" t="s">
        <v>15323</v>
      </c>
      <c r="C16052" s="5" t="s">
        <v>11</v>
      </c>
      <c r="D16052" s="5" t="s">
        <v>12</v>
      </c>
      <c r="E16052" s="5" t="s">
        <v>3716</v>
      </c>
    </row>
    <row r="16053" spans="1:5" x14ac:dyDescent="0.25">
      <c r="A16053" s="5">
        <f>16045</f>
      </c>
      <c r="B16053" s="5" t="s">
        <v>15324</v>
      </c>
      <c r="C16053" s="5" t="s">
        <v>11</v>
      </c>
      <c r="D16053" s="5" t="s">
        <v>12</v>
      </c>
      <c r="E16053" s="5" t="s">
        <v>1051</v>
      </c>
    </row>
    <row r="16054" spans="1:5" x14ac:dyDescent="0.25">
      <c r="A16054" s="5">
        <f>16046</f>
      </c>
      <c r="B16054" s="5" t="s">
        <v>15325</v>
      </c>
      <c r="C16054" s="5" t="s">
        <v>11</v>
      </c>
      <c r="D16054" s="5" t="s">
        <v>12</v>
      </c>
      <c r="E16054" s="5" t="s">
        <v>2639</v>
      </c>
    </row>
    <row r="16055" spans="1:5" x14ac:dyDescent="0.25">
      <c r="A16055" s="5">
        <f>16047</f>
      </c>
      <c r="B16055" s="5" t="s">
        <v>15326</v>
      </c>
      <c r="C16055" s="5" t="s">
        <v>11</v>
      </c>
      <c r="D16055" s="5" t="s">
        <v>12</v>
      </c>
      <c r="E16055" s="5" t="s">
        <v>3690</v>
      </c>
    </row>
    <row r="16056" spans="1:5" x14ac:dyDescent="0.25">
      <c r="A16056" s="5">
        <f>16048</f>
      </c>
      <c r="B16056" s="5" t="s">
        <v>15327</v>
      </c>
      <c r="C16056" s="5" t="s">
        <v>11</v>
      </c>
      <c r="D16056" s="5" t="s">
        <v>12</v>
      </c>
      <c r="E16056" s="5" t="s">
        <v>3771</v>
      </c>
    </row>
    <row r="16057" spans="1:5" x14ac:dyDescent="0.25">
      <c r="A16057" s="5">
        <f>16049</f>
      </c>
      <c r="B16057" s="5" t="s">
        <v>15328</v>
      </c>
      <c r="C16057" s="5" t="s">
        <v>11</v>
      </c>
      <c r="D16057" s="5" t="s">
        <v>12</v>
      </c>
      <c r="E16057" s="5" t="s">
        <v>2398</v>
      </c>
    </row>
    <row r="16058" spans="1:5" x14ac:dyDescent="0.25">
      <c r="A16058" s="5">
        <f>16050</f>
      </c>
      <c r="B16058" s="5" t="s">
        <v>15329</v>
      </c>
      <c r="C16058" s="5" t="s">
        <v>11</v>
      </c>
      <c r="D16058" s="5" t="s">
        <v>12</v>
      </c>
      <c r="E16058" s="5" t="s">
        <v>3527</v>
      </c>
    </row>
    <row r="16059" spans="1:5" x14ac:dyDescent="0.25">
      <c r="A16059" s="5">
        <f>16051</f>
      </c>
      <c r="B16059" s="5" t="s">
        <v>15330</v>
      </c>
      <c r="C16059" s="5" t="s">
        <v>11</v>
      </c>
      <c r="D16059" s="5" t="s">
        <v>12</v>
      </c>
      <c r="E16059" s="5" t="s">
        <v>1053</v>
      </c>
    </row>
    <row r="16060" spans="1:5" x14ac:dyDescent="0.25">
      <c r="A16060" s="5">
        <f>16052</f>
      </c>
      <c r="B16060" s="5" t="s">
        <v>15331</v>
      </c>
      <c r="C16060" s="5" t="s">
        <v>11</v>
      </c>
      <c r="D16060" s="5" t="s">
        <v>12</v>
      </c>
      <c r="E16060" s="5" t="s">
        <v>959</v>
      </c>
    </row>
    <row r="16061" spans="1:5" x14ac:dyDescent="0.25">
      <c r="A16061" s="5">
        <f>16053</f>
      </c>
      <c r="B16061" s="5" t="s">
        <v>15332</v>
      </c>
      <c r="C16061" s="5" t="s">
        <v>11</v>
      </c>
      <c r="D16061" s="5" t="s">
        <v>12</v>
      </c>
      <c r="E16061" s="5" t="s">
        <v>1053</v>
      </c>
    </row>
    <row r="16062" spans="1:5" x14ac:dyDescent="0.25">
      <c r="A16062" s="5">
        <f>16054</f>
      </c>
      <c r="B16062" s="5" t="s">
        <v>15333</v>
      </c>
      <c r="C16062" s="5" t="s">
        <v>11</v>
      </c>
      <c r="D16062" s="5" t="s">
        <v>12</v>
      </c>
      <c r="E16062" s="5" t="s">
        <v>2671</v>
      </c>
    </row>
    <row r="16063" spans="1:5" x14ac:dyDescent="0.25">
      <c r="A16063" s="5">
        <f>16055</f>
      </c>
      <c r="B16063" s="5" t="s">
        <v>15334</v>
      </c>
      <c r="C16063" s="5" t="s">
        <v>11</v>
      </c>
      <c r="D16063" s="5" t="s">
        <v>12</v>
      </c>
      <c r="E16063" s="5" t="s">
        <v>2671</v>
      </c>
    </row>
    <row r="16064" spans="1:5" x14ac:dyDescent="0.25">
      <c r="A16064" s="5">
        <f>16056</f>
      </c>
      <c r="B16064" s="5" t="s">
        <v>15335</v>
      </c>
      <c r="C16064" s="5" t="s">
        <v>11</v>
      </c>
      <c r="D16064" s="5" t="s">
        <v>12</v>
      </c>
      <c r="E16064" s="5" t="s">
        <v>966</v>
      </c>
    </row>
    <row r="16065" spans="1:5" x14ac:dyDescent="0.25">
      <c r="A16065" s="5">
        <f>16057</f>
      </c>
      <c r="B16065" s="5" t="s">
        <v>15336</v>
      </c>
      <c r="C16065" s="5" t="s">
        <v>11</v>
      </c>
      <c r="D16065" s="5" t="s">
        <v>12</v>
      </c>
      <c r="E16065" s="5" t="s">
        <v>849</v>
      </c>
    </row>
    <row r="16066" spans="1:5" x14ac:dyDescent="0.25">
      <c r="A16066" s="5">
        <f>16058</f>
      </c>
      <c r="B16066" s="5" t="s">
        <v>15337</v>
      </c>
      <c r="C16066" s="5" t="s">
        <v>11</v>
      </c>
      <c r="D16066" s="5" t="s">
        <v>12</v>
      </c>
      <c r="E16066" s="5" t="s">
        <v>3524</v>
      </c>
    </row>
    <row r="16067" spans="1:5" x14ac:dyDescent="0.25">
      <c r="A16067" s="5">
        <f>16059</f>
      </c>
      <c r="B16067" s="5" t="s">
        <v>15338</v>
      </c>
      <c r="C16067" s="5" t="s">
        <v>11</v>
      </c>
      <c r="D16067" s="5" t="s">
        <v>12</v>
      </c>
      <c r="E16067" s="5" t="s">
        <v>3524</v>
      </c>
    </row>
    <row r="16068" spans="1:5" x14ac:dyDescent="0.25">
      <c r="A16068" s="5">
        <f>16060</f>
      </c>
      <c r="B16068" s="5" t="s">
        <v>15339</v>
      </c>
      <c r="C16068" s="5" t="s">
        <v>11</v>
      </c>
      <c r="D16068" s="5" t="s">
        <v>12</v>
      </c>
      <c r="E16068" s="5" t="s">
        <v>975</v>
      </c>
    </row>
    <row r="16069" spans="1:5" x14ac:dyDescent="0.25">
      <c r="A16069" s="5">
        <f>16061</f>
      </c>
      <c r="B16069" s="5" t="s">
        <v>15340</v>
      </c>
      <c r="C16069" s="5" t="s">
        <v>11</v>
      </c>
      <c r="D16069" s="5" t="s">
        <v>12</v>
      </c>
      <c r="E16069" s="5" t="s">
        <v>975</v>
      </c>
    </row>
    <row r="16070" spans="1:5" x14ac:dyDescent="0.25">
      <c r="A16070" s="5">
        <f>16062</f>
      </c>
      <c r="B16070" s="5" t="s">
        <v>15341</v>
      </c>
      <c r="C16070" s="5" t="s">
        <v>11</v>
      </c>
      <c r="D16070" s="5" t="s">
        <v>12</v>
      </c>
      <c r="E16070" s="5" t="s">
        <v>10640</v>
      </c>
    </row>
    <row r="16071" spans="1:5" x14ac:dyDescent="0.25">
      <c r="A16071" s="5">
        <f>16063</f>
      </c>
      <c r="B16071" s="5" t="s">
        <v>15342</v>
      </c>
      <c r="C16071" s="5" t="s">
        <v>11</v>
      </c>
      <c r="D16071" s="5" t="s">
        <v>12</v>
      </c>
      <c r="E16071" s="5" t="s">
        <v>10640</v>
      </c>
    </row>
    <row r="16072" spans="1:5" x14ac:dyDescent="0.25">
      <c r="A16072" s="5">
        <f>16064</f>
      </c>
      <c r="B16072" s="5" t="s">
        <v>15343</v>
      </c>
      <c r="C16072" s="5" t="s">
        <v>11</v>
      </c>
      <c r="D16072" s="5" t="s">
        <v>12</v>
      </c>
      <c r="E16072" s="5" t="s">
        <v>772</v>
      </c>
    </row>
    <row r="16073" spans="1:5" x14ac:dyDescent="0.25">
      <c r="A16073" s="5">
        <f>16065</f>
      </c>
      <c r="B16073" s="5" t="s">
        <v>15344</v>
      </c>
      <c r="C16073" s="5" t="s">
        <v>11</v>
      </c>
      <c r="D16073" s="5" t="s">
        <v>12</v>
      </c>
      <c r="E16073" s="5" t="s">
        <v>772</v>
      </c>
    </row>
    <row r="16074" spans="1:5" x14ac:dyDescent="0.25">
      <c r="A16074" s="5">
        <f>16066</f>
      </c>
      <c r="B16074" s="5" t="s">
        <v>15345</v>
      </c>
      <c r="C16074" s="5" t="s">
        <v>11</v>
      </c>
      <c r="D16074" s="5" t="s">
        <v>12</v>
      </c>
      <c r="E16074" s="5" t="s">
        <v>772</v>
      </c>
    </row>
    <row r="16075" spans="1:5" x14ac:dyDescent="0.25">
      <c r="A16075" s="5">
        <f>16067</f>
      </c>
      <c r="B16075" s="5" t="s">
        <v>15346</v>
      </c>
      <c r="C16075" s="5" t="s">
        <v>11</v>
      </c>
      <c r="D16075" s="5" t="s">
        <v>12</v>
      </c>
      <c r="E16075" s="5" t="s">
        <v>772</v>
      </c>
    </row>
    <row r="16076" spans="1:5" x14ac:dyDescent="0.25">
      <c r="A16076" s="5">
        <f>16068</f>
      </c>
      <c r="B16076" s="5" t="s">
        <v>15347</v>
      </c>
      <c r="C16076" s="5" t="s">
        <v>11</v>
      </c>
      <c r="D16076" s="5" t="s">
        <v>12</v>
      </c>
      <c r="E16076" s="5" t="s">
        <v>772</v>
      </c>
    </row>
    <row r="16077" spans="1:5" x14ac:dyDescent="0.25">
      <c r="A16077" s="5">
        <f>16069</f>
      </c>
      <c r="B16077" s="5" t="s">
        <v>15348</v>
      </c>
      <c r="C16077" s="5" t="s">
        <v>11</v>
      </c>
      <c r="D16077" s="5" t="s">
        <v>12</v>
      </c>
      <c r="E16077" s="5" t="s">
        <v>772</v>
      </c>
    </row>
    <row r="16078" spans="1:5" x14ac:dyDescent="0.25">
      <c r="A16078" s="5">
        <f>16070</f>
      </c>
      <c r="B16078" s="5" t="s">
        <v>15349</v>
      </c>
      <c r="C16078" s="5" t="s">
        <v>11</v>
      </c>
      <c r="D16078" s="5" t="s">
        <v>12</v>
      </c>
      <c r="E16078" s="5" t="s">
        <v>772</v>
      </c>
    </row>
    <row r="16079" spans="1:5" x14ac:dyDescent="0.25">
      <c r="A16079" s="5">
        <f>16071</f>
      </c>
      <c r="B16079" s="5" t="s">
        <v>15350</v>
      </c>
      <c r="C16079" s="5" t="s">
        <v>11</v>
      </c>
      <c r="D16079" s="5" t="s">
        <v>12</v>
      </c>
      <c r="E16079" s="5" t="s">
        <v>772</v>
      </c>
    </row>
    <row r="16080" spans="1:5" x14ac:dyDescent="0.25">
      <c r="A16080" s="5">
        <f>16072</f>
      </c>
      <c r="B16080" s="5" t="s">
        <v>15351</v>
      </c>
      <c r="C16080" s="5" t="s">
        <v>11</v>
      </c>
      <c r="D16080" s="5" t="s">
        <v>12</v>
      </c>
      <c r="E16080" s="5" t="s">
        <v>2639</v>
      </c>
    </row>
    <row r="16081" spans="1:5" x14ac:dyDescent="0.25">
      <c r="A16081" s="5">
        <f>16073</f>
      </c>
      <c r="B16081" s="5" t="s">
        <v>15352</v>
      </c>
      <c r="C16081" s="5" t="s">
        <v>11</v>
      </c>
      <c r="D16081" s="5" t="s">
        <v>12</v>
      </c>
      <c r="E16081" s="5" t="s">
        <v>1002</v>
      </c>
    </row>
    <row r="16082" spans="1:5" x14ac:dyDescent="0.25">
      <c r="A16082" s="5">
        <f>16074</f>
      </c>
      <c r="B16082" s="5" t="s">
        <v>15353</v>
      </c>
      <c r="C16082" s="5" t="s">
        <v>11</v>
      </c>
      <c r="D16082" s="5" t="s">
        <v>12</v>
      </c>
      <c r="E16082" s="5" t="s">
        <v>2381</v>
      </c>
    </row>
    <row r="16083" spans="1:5" x14ac:dyDescent="0.25">
      <c r="A16083" s="5">
        <f>16075</f>
      </c>
      <c r="B16083" s="5" t="s">
        <v>15354</v>
      </c>
      <c r="C16083" s="5" t="s">
        <v>11</v>
      </c>
      <c r="D16083" s="5" t="s">
        <v>12</v>
      </c>
      <c r="E16083" s="5" t="s">
        <v>2381</v>
      </c>
    </row>
    <row r="16084" spans="1:5" x14ac:dyDescent="0.25">
      <c r="A16084" s="5">
        <f>16076</f>
      </c>
      <c r="B16084" s="5" t="s">
        <v>15355</v>
      </c>
      <c r="C16084" s="5" t="s">
        <v>11</v>
      </c>
      <c r="D16084" s="5" t="s">
        <v>12</v>
      </c>
      <c r="E16084" s="5" t="s">
        <v>2590</v>
      </c>
    </row>
    <row r="16085" spans="1:5" x14ac:dyDescent="0.25">
      <c r="A16085" s="5">
        <f>16077</f>
      </c>
      <c r="B16085" s="5" t="s">
        <v>15356</v>
      </c>
      <c r="C16085" s="5" t="s">
        <v>11</v>
      </c>
      <c r="D16085" s="5" t="s">
        <v>12</v>
      </c>
      <c r="E16085" s="5" t="s">
        <v>787</v>
      </c>
    </row>
    <row r="16086" spans="1:5" x14ac:dyDescent="0.25">
      <c r="A16086" s="5">
        <f>16078</f>
      </c>
      <c r="B16086" s="5" t="s">
        <v>15357</v>
      </c>
      <c r="C16086" s="5" t="s">
        <v>11</v>
      </c>
      <c r="D16086" s="5" t="s">
        <v>12</v>
      </c>
      <c r="E16086" s="5" t="s">
        <v>2586</v>
      </c>
    </row>
    <row r="16087" spans="1:5" x14ac:dyDescent="0.25">
      <c r="A16087" s="5">
        <f>16079</f>
      </c>
      <c r="B16087" s="5" t="s">
        <v>15358</v>
      </c>
      <c r="C16087" s="5" t="s">
        <v>11</v>
      </c>
      <c r="D16087" s="5" t="s">
        <v>12</v>
      </c>
      <c r="E16087" s="5" t="s">
        <v>2590</v>
      </c>
    </row>
    <row r="16088" spans="1:5" x14ac:dyDescent="0.25">
      <c r="A16088" s="5">
        <f>16080</f>
      </c>
      <c r="B16088" s="5" t="s">
        <v>15359</v>
      </c>
      <c r="C16088" s="5" t="s">
        <v>11</v>
      </c>
      <c r="D16088" s="5" t="s">
        <v>12</v>
      </c>
      <c r="E16088" s="5" t="s">
        <v>3536</v>
      </c>
    </row>
    <row r="16089" spans="1:5" x14ac:dyDescent="0.25">
      <c r="A16089" s="5">
        <f>16081</f>
      </c>
      <c r="B16089" s="5" t="s">
        <v>15360</v>
      </c>
      <c r="C16089" s="5" t="s">
        <v>11</v>
      </c>
      <c r="D16089" s="5" t="s">
        <v>12</v>
      </c>
      <c r="E16089" s="5" t="s">
        <v>879</v>
      </c>
    </row>
    <row r="16090" spans="1:5" x14ac:dyDescent="0.25">
      <c r="A16090" s="5">
        <f>16082</f>
      </c>
      <c r="B16090" s="5" t="s">
        <v>15361</v>
      </c>
      <c r="C16090" s="5" t="s">
        <v>11</v>
      </c>
      <c r="D16090" s="5" t="s">
        <v>12</v>
      </c>
      <c r="E16090" s="5" t="s">
        <v>3543</v>
      </c>
    </row>
    <row r="16091" spans="1:5" x14ac:dyDescent="0.25">
      <c r="A16091" s="5">
        <f>16083</f>
      </c>
      <c r="B16091" s="5" t="s">
        <v>15362</v>
      </c>
      <c r="C16091" s="5" t="s">
        <v>11</v>
      </c>
      <c r="D16091" s="5" t="s">
        <v>12</v>
      </c>
      <c r="E16091" s="5" t="s">
        <v>3543</v>
      </c>
    </row>
    <row r="16092" spans="1:5" x14ac:dyDescent="0.25">
      <c r="A16092" s="5">
        <f>16084</f>
      </c>
      <c r="B16092" s="5" t="s">
        <v>15363</v>
      </c>
      <c r="C16092" s="5" t="s">
        <v>11</v>
      </c>
      <c r="D16092" s="5" t="s">
        <v>12</v>
      </c>
      <c r="E16092" s="5" t="s">
        <v>4286</v>
      </c>
    </row>
    <row r="16093" spans="1:5" x14ac:dyDescent="0.25">
      <c r="A16093" s="5">
        <f>16085</f>
      </c>
      <c r="B16093" s="5" t="s">
        <v>15364</v>
      </c>
      <c r="C16093" s="5" t="s">
        <v>11</v>
      </c>
      <c r="D16093" s="5" t="s">
        <v>12</v>
      </c>
      <c r="E16093" s="5" t="s">
        <v>3621</v>
      </c>
    </row>
    <row r="16094" spans="1:5" x14ac:dyDescent="0.25">
      <c r="A16094" s="5">
        <f>16086</f>
      </c>
      <c r="B16094" s="5" t="s">
        <v>15365</v>
      </c>
      <c r="C16094" s="5" t="s">
        <v>11</v>
      </c>
      <c r="D16094" s="5" t="s">
        <v>12</v>
      </c>
      <c r="E16094" s="5" t="s">
        <v>3493</v>
      </c>
    </row>
    <row r="16095" spans="1:5" x14ac:dyDescent="0.25">
      <c r="A16095" s="5">
        <f>16087</f>
      </c>
      <c r="B16095" s="5" t="s">
        <v>15366</v>
      </c>
      <c r="C16095" s="5" t="s">
        <v>11</v>
      </c>
      <c r="D16095" s="5" t="s">
        <v>12</v>
      </c>
      <c r="E16095" s="5" t="s">
        <v>879</v>
      </c>
    </row>
    <row r="16096" spans="1:5" x14ac:dyDescent="0.25">
      <c r="A16096" s="5">
        <f>16088</f>
      </c>
      <c r="B16096" s="5" t="s">
        <v>15367</v>
      </c>
      <c r="C16096" s="5" t="s">
        <v>11</v>
      </c>
      <c r="D16096" s="5" t="s">
        <v>12</v>
      </c>
      <c r="E16096" s="5" t="s">
        <v>2412</v>
      </c>
    </row>
    <row r="16097" spans="1:5" x14ac:dyDescent="0.25">
      <c r="A16097" s="5">
        <f>16089</f>
      </c>
      <c r="B16097" s="5" t="s">
        <v>15368</v>
      </c>
      <c r="C16097" s="5" t="s">
        <v>11</v>
      </c>
      <c r="D16097" s="5" t="s">
        <v>12</v>
      </c>
      <c r="E16097" s="5" t="s">
        <v>2610</v>
      </c>
    </row>
    <row r="16098" spans="1:5" x14ac:dyDescent="0.25">
      <c r="A16098" s="5">
        <f>16090</f>
      </c>
      <c r="B16098" s="5" t="s">
        <v>15369</v>
      </c>
      <c r="C16098" s="5" t="s">
        <v>11</v>
      </c>
      <c r="D16098" s="5" t="s">
        <v>12</v>
      </c>
      <c r="E16098" s="5" t="s">
        <v>2869</v>
      </c>
    </row>
    <row r="16099" spans="1:5" x14ac:dyDescent="0.25">
      <c r="A16099" s="5">
        <f>16091</f>
      </c>
      <c r="B16099" s="5" t="s">
        <v>15370</v>
      </c>
      <c r="C16099" s="5" t="s">
        <v>11</v>
      </c>
      <c r="D16099" s="5" t="s">
        <v>12</v>
      </c>
      <c r="E16099" s="5" t="s">
        <v>838</v>
      </c>
    </row>
    <row r="16100" spans="1:5" x14ac:dyDescent="0.25">
      <c r="A16100" s="5">
        <f>16092</f>
      </c>
      <c r="B16100" s="5" t="s">
        <v>15371</v>
      </c>
      <c r="C16100" s="5" t="s">
        <v>11</v>
      </c>
      <c r="D16100" s="5" t="s">
        <v>12</v>
      </c>
      <c r="E16100" s="5" t="s">
        <v>2668</v>
      </c>
    </row>
    <row r="16101" spans="1:5" x14ac:dyDescent="0.25">
      <c r="A16101" s="5">
        <f>16093</f>
      </c>
      <c r="B16101" s="5" t="s">
        <v>15372</v>
      </c>
      <c r="C16101" s="5" t="s">
        <v>11</v>
      </c>
      <c r="D16101" s="5" t="s">
        <v>12</v>
      </c>
      <c r="E16101" s="5" t="s">
        <v>2398</v>
      </c>
    </row>
    <row r="16102" spans="1:5" x14ac:dyDescent="0.25">
      <c r="A16102" s="5">
        <f>16094</f>
      </c>
      <c r="B16102" s="5" t="s">
        <v>15373</v>
      </c>
      <c r="C16102" s="5" t="s">
        <v>11</v>
      </c>
      <c r="D16102" s="5" t="s">
        <v>12</v>
      </c>
      <c r="E16102" s="5" t="s">
        <v>3555</v>
      </c>
    </row>
    <row r="16103" spans="1:5" x14ac:dyDescent="0.25">
      <c r="A16103" s="5">
        <f>16095</f>
      </c>
      <c r="B16103" s="5" t="s">
        <v>15374</v>
      </c>
      <c r="C16103" s="5" t="s">
        <v>11</v>
      </c>
      <c r="D16103" s="5" t="s">
        <v>12</v>
      </c>
      <c r="E16103" s="5" t="s">
        <v>2600</v>
      </c>
    </row>
    <row r="16104" spans="1:5" x14ac:dyDescent="0.25">
      <c r="A16104" s="5">
        <f>16096</f>
      </c>
      <c r="B16104" s="5" t="s">
        <v>15375</v>
      </c>
      <c r="C16104" s="5" t="s">
        <v>11</v>
      </c>
      <c r="D16104" s="5" t="s">
        <v>12</v>
      </c>
      <c r="E16104" s="5" t="s">
        <v>2386</v>
      </c>
    </row>
    <row r="16105" spans="1:5" x14ac:dyDescent="0.25">
      <c r="A16105" s="5">
        <f>16097</f>
      </c>
      <c r="B16105" s="5" t="s">
        <v>15376</v>
      </c>
      <c r="C16105" s="5" t="s">
        <v>11</v>
      </c>
      <c r="D16105" s="5" t="s">
        <v>12</v>
      </c>
      <c r="E16105" s="5" t="s">
        <v>4051</v>
      </c>
    </row>
    <row r="16106" spans="1:5" x14ac:dyDescent="0.25">
      <c r="A16106" s="5">
        <f>16098</f>
      </c>
      <c r="B16106" s="5" t="s">
        <v>15377</v>
      </c>
      <c r="C16106" s="5" t="s">
        <v>11</v>
      </c>
      <c r="D16106" s="5" t="s">
        <v>12</v>
      </c>
      <c r="E16106" s="5" t="s">
        <v>10640</v>
      </c>
    </row>
    <row r="16107" spans="1:5" x14ac:dyDescent="0.25">
      <c r="A16107" s="5">
        <f>16099</f>
      </c>
      <c r="B16107" s="5" t="s">
        <v>15378</v>
      </c>
      <c r="C16107" s="5" t="s">
        <v>11</v>
      </c>
      <c r="D16107" s="5" t="s">
        <v>12</v>
      </c>
      <c r="E16107" s="5" t="s">
        <v>10557</v>
      </c>
    </row>
    <row r="16108" spans="1:5" x14ac:dyDescent="0.25">
      <c r="A16108" s="5">
        <f>16100</f>
      </c>
      <c r="B16108" s="5" t="s">
        <v>15379</v>
      </c>
      <c r="C16108" s="5" t="s">
        <v>11</v>
      </c>
      <c r="D16108" s="5" t="s">
        <v>12</v>
      </c>
      <c r="E16108" s="5" t="s">
        <v>832</v>
      </c>
    </row>
    <row r="16109" spans="1:5" x14ac:dyDescent="0.25">
      <c r="A16109" s="5">
        <f>16101</f>
      </c>
      <c r="B16109" s="5" t="s">
        <v>15380</v>
      </c>
      <c r="C16109" s="5" t="s">
        <v>11</v>
      </c>
      <c r="D16109" s="5" t="s">
        <v>12</v>
      </c>
      <c r="E16109" s="5" t="s">
        <v>1025</v>
      </c>
    </row>
    <row r="16110" spans="1:5" x14ac:dyDescent="0.25">
      <c r="A16110" s="5">
        <f>16102</f>
      </c>
      <c r="B16110" s="5" t="s">
        <v>15381</v>
      </c>
      <c r="C16110" s="5" t="s">
        <v>11</v>
      </c>
      <c r="D16110" s="5" t="s">
        <v>12</v>
      </c>
      <c r="E16110" s="5" t="s">
        <v>1034</v>
      </c>
    </row>
    <row r="16111" spans="1:5" x14ac:dyDescent="0.25">
      <c r="A16111" s="5">
        <f>16103</f>
      </c>
      <c r="B16111" s="5" t="s">
        <v>15382</v>
      </c>
      <c r="C16111" s="5" t="s">
        <v>11</v>
      </c>
      <c r="D16111" s="5" t="s">
        <v>12</v>
      </c>
      <c r="E16111" s="5" t="s">
        <v>2594</v>
      </c>
    </row>
    <row r="16112" spans="1:5" x14ac:dyDescent="0.25">
      <c r="A16112" s="5">
        <f>16104</f>
      </c>
      <c r="B16112" s="5" t="s">
        <v>15383</v>
      </c>
      <c r="C16112" s="5" t="s">
        <v>11</v>
      </c>
      <c r="D16112" s="5" t="s">
        <v>12</v>
      </c>
      <c r="E16112" s="5" t="s">
        <v>3690</v>
      </c>
    </row>
    <row r="16113" spans="1:5" x14ac:dyDescent="0.25">
      <c r="A16113" s="5">
        <f>16105</f>
      </c>
      <c r="B16113" s="5" t="s">
        <v>15384</v>
      </c>
      <c r="C16113" s="5" t="s">
        <v>11</v>
      </c>
      <c r="D16113" s="5" t="s">
        <v>12</v>
      </c>
      <c r="E16113" s="5" t="s">
        <v>3490</v>
      </c>
    </row>
    <row r="16114" spans="1:5" x14ac:dyDescent="0.25">
      <c r="A16114" s="5">
        <f>16106</f>
      </c>
      <c r="B16114" s="5" t="s">
        <v>15385</v>
      </c>
      <c r="C16114" s="5" t="s">
        <v>11</v>
      </c>
      <c r="D16114" s="5" t="s">
        <v>12</v>
      </c>
      <c r="E16114" s="5" t="s">
        <v>871</v>
      </c>
    </row>
    <row r="16115" spans="1:5" x14ac:dyDescent="0.25">
      <c r="A16115" s="5">
        <f>16107</f>
      </c>
      <c r="B16115" s="5" t="s">
        <v>15386</v>
      </c>
      <c r="C16115" s="5" t="s">
        <v>11</v>
      </c>
      <c r="D16115" s="5" t="s">
        <v>12</v>
      </c>
      <c r="E16115" s="5" t="s">
        <v>871</v>
      </c>
    </row>
    <row r="16116" spans="1:5" x14ac:dyDescent="0.25">
      <c r="A16116" s="5">
        <f>16108</f>
      </c>
      <c r="B16116" s="5" t="s">
        <v>15387</v>
      </c>
      <c r="C16116" s="5" t="s">
        <v>11</v>
      </c>
      <c r="D16116" s="5" t="s">
        <v>12</v>
      </c>
      <c r="E16116" s="5" t="s">
        <v>3759</v>
      </c>
    </row>
    <row r="16117" spans="1:5" x14ac:dyDescent="0.25">
      <c r="A16117" s="5">
        <f>16109</f>
      </c>
      <c r="B16117" s="5" t="s">
        <v>15388</v>
      </c>
      <c r="C16117" s="5" t="s">
        <v>11</v>
      </c>
      <c r="D16117" s="5" t="s">
        <v>12</v>
      </c>
      <c r="E16117" s="5" t="s">
        <v>3713</v>
      </c>
    </row>
    <row r="16118" spans="1:5" x14ac:dyDescent="0.25">
      <c r="A16118" s="5">
        <f>16110</f>
      </c>
      <c r="B16118" s="5" t="s">
        <v>15389</v>
      </c>
      <c r="C16118" s="5" t="s">
        <v>11</v>
      </c>
      <c r="D16118" s="5" t="s">
        <v>12</v>
      </c>
      <c r="E16118" s="5" t="s">
        <v>3713</v>
      </c>
    </row>
    <row r="16119" spans="1:5" x14ac:dyDescent="0.25">
      <c r="A16119" s="5">
        <f>16111</f>
      </c>
      <c r="B16119" s="5" t="s">
        <v>15390</v>
      </c>
      <c r="C16119" s="5" t="s">
        <v>11</v>
      </c>
      <c r="D16119" s="5" t="s">
        <v>12</v>
      </c>
      <c r="E16119" s="5" t="s">
        <v>10557</v>
      </c>
    </row>
    <row r="16120" spans="1:5" x14ac:dyDescent="0.25">
      <c r="A16120" s="5">
        <f>16112</f>
      </c>
      <c r="B16120" s="5" t="s">
        <v>15391</v>
      </c>
      <c r="C16120" s="5" t="s">
        <v>11</v>
      </c>
      <c r="D16120" s="5" t="s">
        <v>12</v>
      </c>
      <c r="E16120" s="5" t="s">
        <v>3774</v>
      </c>
    </row>
    <row r="16121" spans="1:5" x14ac:dyDescent="0.25">
      <c r="A16121" s="5">
        <f>16113</f>
      </c>
      <c r="B16121" s="5" t="s">
        <v>15392</v>
      </c>
      <c r="C16121" s="5" t="s">
        <v>11</v>
      </c>
      <c r="D16121" s="5" t="s">
        <v>12</v>
      </c>
      <c r="E16121" s="5" t="s">
        <v>2754</v>
      </c>
    </row>
    <row r="16122" spans="1:5" x14ac:dyDescent="0.25">
      <c r="A16122" s="5">
        <f>16114</f>
      </c>
      <c r="B16122" s="5" t="s">
        <v>15393</v>
      </c>
      <c r="C16122" s="5" t="s">
        <v>11</v>
      </c>
      <c r="D16122" s="5" t="s">
        <v>12</v>
      </c>
      <c r="E16122" s="5" t="s">
        <v>1020</v>
      </c>
    </row>
    <row r="16123" spans="1:5" x14ac:dyDescent="0.25">
      <c r="A16123" s="5">
        <f>16115</f>
      </c>
      <c r="B16123" s="5" t="s">
        <v>15394</v>
      </c>
      <c r="C16123" s="5" t="s">
        <v>11</v>
      </c>
      <c r="D16123" s="5" t="s">
        <v>12</v>
      </c>
      <c r="E16123" s="5" t="s">
        <v>1074</v>
      </c>
    </row>
    <row r="16124" spans="1:5" x14ac:dyDescent="0.25">
      <c r="A16124" s="5">
        <f>16116</f>
      </c>
      <c r="B16124" s="5" t="s">
        <v>15395</v>
      </c>
      <c r="C16124" s="5" t="s">
        <v>11</v>
      </c>
      <c r="D16124" s="5" t="s">
        <v>12</v>
      </c>
      <c r="E16124" s="5" t="s">
        <v>787</v>
      </c>
    </row>
    <row r="16125" spans="1:5" x14ac:dyDescent="0.25">
      <c r="A16125" s="5">
        <f>16117</f>
      </c>
      <c r="B16125" s="5" t="s">
        <v>15396</v>
      </c>
      <c r="C16125" s="5" t="s">
        <v>11</v>
      </c>
      <c r="D16125" s="5" t="s">
        <v>12</v>
      </c>
      <c r="E16125" s="5" t="s">
        <v>966</v>
      </c>
    </row>
    <row r="16126" spans="1:5" x14ac:dyDescent="0.25">
      <c r="A16126" s="5">
        <f>16118</f>
      </c>
      <c r="B16126" s="5" t="s">
        <v>15397</v>
      </c>
      <c r="C16126" s="5" t="s">
        <v>11</v>
      </c>
      <c r="D16126" s="5" t="s">
        <v>12</v>
      </c>
      <c r="E16126" s="5" t="s">
        <v>3536</v>
      </c>
    </row>
    <row r="16127" spans="1:5" x14ac:dyDescent="0.25">
      <c r="A16127" s="5">
        <f>16119</f>
      </c>
      <c r="B16127" s="5" t="s">
        <v>15398</v>
      </c>
      <c r="C16127" s="5" t="s">
        <v>11</v>
      </c>
      <c r="D16127" s="5" t="s">
        <v>12</v>
      </c>
      <c r="E16127" s="5" t="s">
        <v>892</v>
      </c>
    </row>
    <row r="16128" spans="1:5" x14ac:dyDescent="0.25">
      <c r="A16128" s="5">
        <f>16120</f>
      </c>
      <c r="B16128" s="5" t="s">
        <v>15399</v>
      </c>
      <c r="C16128" s="5" t="s">
        <v>11</v>
      </c>
      <c r="D16128" s="5" t="s">
        <v>12</v>
      </c>
      <c r="E16128" s="5" t="s">
        <v>2754</v>
      </c>
    </row>
    <row r="16129" spans="1:5" x14ac:dyDescent="0.25">
      <c r="A16129" s="5">
        <f>16121</f>
      </c>
      <c r="B16129" s="5" t="s">
        <v>15400</v>
      </c>
      <c r="C16129" s="5" t="s">
        <v>11</v>
      </c>
      <c r="D16129" s="5" t="s">
        <v>12</v>
      </c>
      <c r="E16129" s="5" t="s">
        <v>1056</v>
      </c>
    </row>
    <row r="16130" spans="1:5" x14ac:dyDescent="0.25">
      <c r="A16130" s="5">
        <f>16122</f>
      </c>
      <c r="B16130" s="5" t="s">
        <v>15401</v>
      </c>
      <c r="C16130" s="5" t="s">
        <v>11</v>
      </c>
      <c r="D16130" s="5" t="s">
        <v>12</v>
      </c>
      <c r="E16130" s="5" t="s">
        <v>4156</v>
      </c>
    </row>
    <row r="16131" spans="1:5" x14ac:dyDescent="0.25">
      <c r="A16131" s="5">
        <f>16123</f>
      </c>
      <c r="B16131" s="5" t="s">
        <v>15402</v>
      </c>
      <c r="C16131" s="5" t="s">
        <v>11</v>
      </c>
      <c r="D16131" s="5" t="s">
        <v>12</v>
      </c>
      <c r="E16131" s="5" t="s">
        <v>4156</v>
      </c>
    </row>
    <row r="16132" spans="1:5" x14ac:dyDescent="0.25">
      <c r="A16132" s="5">
        <f>16124</f>
      </c>
      <c r="B16132" s="5" t="s">
        <v>15403</v>
      </c>
      <c r="C16132" s="5" t="s">
        <v>11</v>
      </c>
      <c r="D16132" s="5" t="s">
        <v>12</v>
      </c>
      <c r="E16132" s="5" t="s">
        <v>2876</v>
      </c>
    </row>
    <row r="16133" spans="1:5" x14ac:dyDescent="0.25">
      <c r="A16133" s="5">
        <f>16125</f>
      </c>
      <c r="B16133" s="5" t="s">
        <v>15404</v>
      </c>
      <c r="C16133" s="5" t="s">
        <v>11</v>
      </c>
      <c r="D16133" s="5" t="s">
        <v>12</v>
      </c>
      <c r="E16133" s="5" t="s">
        <v>917</v>
      </c>
    </row>
    <row r="16134" spans="1:5" x14ac:dyDescent="0.25">
      <c r="A16134" s="5">
        <f>16126</f>
      </c>
      <c r="B16134" s="5" t="s">
        <v>15405</v>
      </c>
      <c r="C16134" s="5" t="s">
        <v>11</v>
      </c>
      <c r="D16134" s="5" t="s">
        <v>12</v>
      </c>
      <c r="E16134" s="5" t="s">
        <v>2265</v>
      </c>
    </row>
    <row r="16135" spans="1:5" x14ac:dyDescent="0.25">
      <c r="A16135" s="5">
        <f>16127</f>
      </c>
      <c r="B16135" s="5" t="s">
        <v>15406</v>
      </c>
      <c r="C16135" s="5" t="s">
        <v>11</v>
      </c>
      <c r="D16135" s="5" t="s">
        <v>12</v>
      </c>
      <c r="E16135" s="5" t="s">
        <v>3604</v>
      </c>
    </row>
    <row r="16136" spans="1:5" x14ac:dyDescent="0.25">
      <c r="A16136" s="5">
        <f>16128</f>
      </c>
      <c r="B16136" s="5" t="s">
        <v>15407</v>
      </c>
      <c r="C16136" s="5" t="s">
        <v>11</v>
      </c>
      <c r="D16136" s="5" t="s">
        <v>12</v>
      </c>
      <c r="E16136" s="5" t="s">
        <v>3924</v>
      </c>
    </row>
    <row r="16137" spans="1:5" x14ac:dyDescent="0.25">
      <c r="A16137" s="5">
        <f>16129</f>
      </c>
      <c r="B16137" s="5" t="s">
        <v>15408</v>
      </c>
      <c r="C16137" s="5" t="s">
        <v>11</v>
      </c>
      <c r="D16137" s="5" t="s">
        <v>12</v>
      </c>
      <c r="E16137" s="5" t="s">
        <v>3860</v>
      </c>
    </row>
    <row r="16138" spans="1:5" x14ac:dyDescent="0.25">
      <c r="A16138" s="5">
        <f>16130</f>
      </c>
      <c r="B16138" s="5" t="s">
        <v>15409</v>
      </c>
      <c r="C16138" s="5" t="s">
        <v>11</v>
      </c>
      <c r="D16138" s="5" t="s">
        <v>12</v>
      </c>
      <c r="E16138" s="5" t="s">
        <v>2296</v>
      </c>
    </row>
    <row r="16139" spans="1:5" x14ac:dyDescent="0.25">
      <c r="A16139" s="5">
        <f>16131</f>
      </c>
      <c r="B16139" s="5" t="s">
        <v>15410</v>
      </c>
      <c r="C16139" s="5" t="s">
        <v>11</v>
      </c>
      <c r="D16139" s="5" t="s">
        <v>12</v>
      </c>
      <c r="E16139" s="5" t="s">
        <v>2614</v>
      </c>
    </row>
    <row r="16140" spans="1:5" x14ac:dyDescent="0.25">
      <c r="A16140" s="5">
        <f>16132</f>
      </c>
      <c r="B16140" s="5" t="s">
        <v>15411</v>
      </c>
      <c r="C16140" s="5" t="s">
        <v>11</v>
      </c>
      <c r="D16140" s="5" t="s">
        <v>12</v>
      </c>
      <c r="E16140" s="5" t="s">
        <v>11414</v>
      </c>
    </row>
    <row r="16141" spans="1:5" x14ac:dyDescent="0.25">
      <c r="A16141" s="5">
        <f>16133</f>
      </c>
      <c r="B16141" s="5" t="s">
        <v>15412</v>
      </c>
      <c r="C16141" s="5" t="s">
        <v>11</v>
      </c>
      <c r="D16141" s="5" t="s">
        <v>12</v>
      </c>
      <c r="E16141" s="5" t="s">
        <v>3496</v>
      </c>
    </row>
    <row r="16142" spans="1:5" x14ac:dyDescent="0.25">
      <c r="A16142" s="5">
        <f>16134</f>
      </c>
      <c r="B16142" s="5" t="s">
        <v>15413</v>
      </c>
      <c r="C16142" s="5" t="s">
        <v>11</v>
      </c>
      <c r="D16142" s="5" t="s">
        <v>12</v>
      </c>
      <c r="E16142" s="5" t="s">
        <v>3606</v>
      </c>
    </row>
    <row r="16143" spans="1:5" x14ac:dyDescent="0.25">
      <c r="A16143" s="5">
        <f>16135</f>
      </c>
      <c r="B16143" s="5" t="s">
        <v>15414</v>
      </c>
      <c r="C16143" s="5" t="s">
        <v>11</v>
      </c>
      <c r="D16143" s="5" t="s">
        <v>12</v>
      </c>
      <c r="E16143" s="5" t="s">
        <v>919</v>
      </c>
    </row>
    <row r="16144" spans="1:5" x14ac:dyDescent="0.25">
      <c r="A16144" s="5">
        <f>16136</f>
      </c>
      <c r="B16144" s="5" t="s">
        <v>15415</v>
      </c>
      <c r="C16144" s="5" t="s">
        <v>11</v>
      </c>
      <c r="D16144" s="5" t="s">
        <v>12</v>
      </c>
      <c r="E16144" s="5" t="s">
        <v>830</v>
      </c>
    </row>
    <row r="16145" spans="1:5" x14ac:dyDescent="0.25">
      <c r="A16145" s="5"/>
      <c r="B16145" s="5"/>
      <c r="C16145" s="5"/>
      <c r="D16145" s="5"/>
      <c r="E16145" s="5"/>
    </row>
    <row r="16146" spans="8:8" x14ac:dyDescent="0.25">
      <c r="H16146" s="6" t="s">
        <v>15416</v>
      </c>
    </row>
    <row r="16147" spans="1:8" x14ac:dyDescent="0.25">
      <c r="A16147" s="7" t="s">
        <v>15417</v>
      </c>
      <c r="E16147" s="7" t="s">
        <v>15418</v>
      </c>
      <c r="H16147" s="7" t="s">
        <v>15419</v>
      </c>
    </row>
    <row r="16148" spans="1:8" x14ac:dyDescent="0.25">
      <c r="A16148" s="8" t="s">
        <v>15420</v>
      </c>
      <c r="E16148" s="8" t="s">
        <v>15420</v>
      </c>
      <c r="H16148" s="8" t="s">
        <v>15420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2022-11-12T07:52:48Z</dcterms:created>
  <dcterms:modified xsi:type="dcterms:W3CDTF">2022-11-12T07:52:48Z</dcterms:modified>
</cp:coreProperties>
</file>