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<sst xmlns="http://schemas.openxmlformats.org/spreadsheetml/2006/main" count="18993" uniqueCount="3069">
  <si>
    <t>Công ty tổ hợp cơ khí</t>
  </si>
  <si>
    <t>Địa chỉ:  Thaco Chu Lai</t>
  </si>
  <si>
    <t>Hotline: + 090 180 64 11</t>
  </si>
  <si>
    <t>BÁO CÁO SẢN XUẤT</t>
  </si>
  <si>
    <t>Ngày in biểu: Thứ bảy,12/11/2022 15:16:27</t>
  </si>
  <si>
    <t>STT</t>
  </si>
  <si>
    <t>Thời gian</t>
  </si>
  <si>
    <t>Khu vực</t>
  </si>
  <si>
    <t>Tên thiết bị</t>
  </si>
  <si>
    <t>Loại lỗi</t>
  </si>
  <si>
    <t>2022-11-11 13:23:02</t>
  </si>
  <si>
    <t>khu vực 1</t>
  </si>
  <si>
    <t>QU04</t>
  </si>
  <si>
    <t>Lỗi thứ hai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</si>
  <si>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</si>
  <si>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</si>
  <si>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</si>
  <si>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</si>
  <si>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</si>
  <si>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</si>
  <si>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</si>
  <si>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</si>
  <si>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</si>
  <si>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</si>
  <si>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</si>
  <si>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</si>
  <si>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</si>
  <si>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</si>
  <si>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</si>
  <si>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</si>
  <si>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</si>
  <si>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</si>
  <si>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</si>
  <si>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</si>
  <si>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</si>
  <si>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</si>
  <si>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</si>
  <si>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</si>
  <si>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</si>
  <si>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</si>
  <si>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</si>
  <si>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</si>
  <si>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</si>
  <si>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</si>
  <si>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</si>
  <si>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</si>
  <si>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</si>
  <si>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</si>
  <si>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</si>
  <si>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</si>
  <si>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</si>
  <si>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</si>
  <si>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</si>
  <si>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</si>
  <si>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</si>
  <si>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</si>
  <si>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</si>
  <si>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</si>
  <si>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</si>
  <si>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</si>
  <si>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</si>
  <si>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</si>
  <si>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</si>
  <si>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</si>
  <si>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</si>
  <si>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</si>
  <si>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</si>
  <si>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</si>
  <si>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</si>
  <si>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</si>
  <si>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</si>
  <si>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</si>
  <si>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</si>
  <si>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</si>
  <si>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</si>
  <si>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</si>
  <si>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</si>
  <si>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</si>
  <si>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</si>
  <si>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</si>
  <si>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</si>
  <si>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</si>
  <si>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</si>
  <si>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</si>
  <si>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</si>
  <si>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</si>
  <si>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</si>
  <si>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</si>
  <si>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</si>
  <si>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</si>
  <si>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</si>
  <si>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</si>
  <si>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</si>
  <si>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</si>
  <si>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</si>
  <si>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</si>
  <si>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</si>
  <si>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</si>
  <si>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</si>
  <si>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</si>
  <si>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</si>
  <si>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</si>
  <si>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</si>
  <si>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</si>
  <si>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</si>
  <si>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</si>
  <si>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</si>
  <si>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</si>
  <si>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</si>
  <si>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</si>
  <si>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</si>
  <si>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</si>
  <si>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</si>
  <si>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</si>
  <si>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</si>
  <si>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</si>
  <si>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</si>
  <si>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</si>
  <si>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</si>
  <si>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</si>
  <si>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</si>
  <si>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</si>
  <si>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</si>
  <si>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</si>
  <si>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</si>
  <si>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</si>
  <si>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</si>
  <si>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</si>
  <si>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</si>
  <si>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</si>
  <si>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</si>
  <si>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</si>
  <si>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</si>
  <si>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</si>
  <si>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</si>
  <si>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</si>
  <si>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</si>
  <si>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</si>
  <si>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</si>
  <si>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</si>
  <si>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</si>
  <si>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</si>
  <si>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</si>
  <si>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</si>
  <si>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</si>
  <si>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</si>
  <si>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</si>
  <si>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</si>
  <si>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</si>
  <si>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</si>
  <si>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</si>
  <si>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</si>
  <si>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</si>
  <si>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</si>
  <si>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</si>
  <si>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</si>
  <si>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</si>
  <si>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</si>
  <si>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</si>
  <si>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</si>
  <si>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</si>
  <si>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</si>
  <si>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</si>
  <si>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</si>
  <si>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</si>
  <si>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</si>
  <si>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</si>
  <si>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</si>
  <si>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</si>
  <si>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</si>
  <si>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</si>
  <si>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</si>
  <si>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</si>
  <si>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</si>
  <si>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</si>
  <si>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</si>
  <si>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</si>
  <si>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</si>
  <si>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</si>
  <si>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</si>
  <si>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</si>
  <si>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</si>
  <si>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</si>
  <si>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</si>
  <si>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</si>
  <si>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</si>
  <si>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</si>
  <si>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</si>
  <si>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</si>
  <si>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</si>
  <si>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</si>
  <si>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</si>
  <si>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</si>
  <si>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</si>
  <si>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</si>
  <si>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</si>
  <si>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</si>
  <si>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</si>
  <si>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</si>
  <si>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</si>
  <si>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</si>
  <si>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</si>
  <si>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</si>
  <si>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</si>
  <si>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</si>
  <si>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</si>
  <si>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</si>
  <si>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</si>
  <si>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</si>
  <si>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</si>
  <si>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</si>
  <si>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</si>
  <si>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</si>
  <si>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</si>
  <si>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</si>
  <si>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</si>
  <si>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</si>
  <si>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</si>
  <si>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</si>
  <si>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</si>
  <si>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</si>
  <si>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</si>
  <si>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</si>
  <si>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</si>
  <si>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</si>
  <si>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</si>
  <si>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</si>
  <si>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</si>
  <si>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</si>
  <si>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</si>
  <si>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</si>
  <si>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</si>
  <si>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</si>
  <si>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</si>
  <si>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</si>
  <si>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</si>
  <si>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</si>
  <si>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</si>
  <si>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</si>
  <si>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</si>
  <si>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</si>
  <si>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</si>
  <si>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</si>
  <si>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</si>
  <si>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</si>
  <si>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</si>
  <si>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</si>
  <si>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</si>
  <si>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</si>
  <si>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</si>
  <si>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</si>
  <si>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</si>
  <si>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</si>
  <si>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</si>
  <si>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</si>
  <si>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</si>
  <si>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</si>
  <si>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</si>
  <si>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</si>
  <si>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</si>
  <si>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</si>
  <si>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</si>
  <si>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</si>
  <si>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</si>
  <si>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</si>
  <si>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</si>
  <si>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</si>
  <si>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</si>
  <si>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</si>
  <si>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</si>
  <si>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</si>
  <si>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</si>
  <si>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</si>
  <si>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</si>
  <si>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</si>
  <si>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</si>
  <si>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</si>
  <si>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</si>
  <si>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</si>
  <si>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</si>
  <si>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</si>
  <si>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</si>
  <si>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</si>
  <si>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</si>
  <si>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</si>
  <si>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</si>
  <si>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</si>
  <si>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</si>
  <si>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</si>
  <si>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</si>
  <si>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</si>
  <si>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</si>
  <si>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</si>
  <si>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</si>
  <si>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</si>
  <si>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</si>
  <si>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</si>
  <si>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</si>
  <si>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</si>
  <si>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</si>
  <si>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</si>
  <si>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</si>
  <si>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</si>
  <si>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</si>
  <si>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</si>
  <si>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</si>
  <si>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</si>
  <si>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</si>
  <si>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</si>
  <si>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</si>
  <si>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</si>
  <si>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</si>
  <si>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</si>
  <si>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</si>
  <si>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</si>
  <si>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</si>
  <si>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</si>
  <si>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</si>
  <si>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</si>
  <si>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</si>
  <si>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</si>
  <si>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</si>
  <si>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</si>
  <si>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</si>
  <si>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</si>
  <si>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</si>
  <si>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</si>
  <si>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</si>
  <si>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</si>
  <si>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</si>
  <si>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</si>
  <si>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</si>
  <si>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</si>
  <si>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</si>
  <si>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</si>
  <si>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</si>
  <si>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</si>
  <si>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</si>
  <si>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</si>
  <si>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</si>
  <si>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</si>
  <si>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</si>
  <si>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</si>
  <si>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</si>
  <si>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</si>
  <si>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</si>
  <si>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</si>
  <si>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</si>
  <si>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</si>
  <si>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</si>
  <si>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</si>
  <si>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</si>
  <si>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</si>
  <si>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</si>
  <si>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</si>
  <si>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</si>
  <si>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</si>
  <si>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</si>
  <si>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</si>
  <si>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</si>
  <si>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</si>
  <si>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</si>
  <si>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</si>
  <si>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</si>
  <si>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</si>
  <si>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</si>
  <si>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</si>
  <si>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</si>
  <si>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</si>
  <si>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</si>
  <si>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</si>
  <si>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</si>
  <si>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</si>
  <si>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</si>
  <si>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</si>
  <si>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</si>
  <si>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</si>
  <si>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</si>
  <si>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</si>
  <si>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</si>
  <si>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</si>
  <si>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</si>
  <si>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</si>
  <si>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</si>
  <si>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</si>
  <si>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</si>
  <si>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</si>
  <si>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</si>
  <si>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</si>
  <si>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</si>
  <si>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</si>
  <si>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</si>
  <si>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</si>
  <si>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</si>
  <si>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</si>
  <si>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</si>
  <si>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</si>
  <si>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</si>
  <si>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</si>
  <si>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</si>
  <si>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</si>
  <si>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</si>
  <si>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</si>
  <si>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</si>
  <si>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</si>
  <si>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</si>
  <si>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</si>
  <si>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</si>
  <si>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</si>
  <si>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</si>
  <si>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</si>
  <si>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</si>
  <si>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</si>
  <si>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</si>
  <si>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</si>
  <si>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</si>
  <si>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</si>
  <si>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</si>
  <si>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</si>
  <si>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</si>
  <si>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</si>
  <si>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</si>
  <si>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</si>
  <si>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</si>
  <si>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</si>
  <si>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</si>
  <si>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</si>
  <si>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</si>
  <si>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</si>
  <si>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</si>
  <si>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</si>
  <si>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</si>
  <si>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</si>
  <si>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</si>
  <si>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</si>
  <si>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</si>
  <si>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</si>
  <si>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</si>
  <si>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</si>
  <si>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</si>
  <si>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</si>
  <si>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</si>
  <si>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</si>
  <si>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</si>
  <si>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</si>
  <si>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</si>
  <si>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</si>
  <si>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</si>
  <si>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</si>
  <si>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</si>
  <si>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</si>
  <si>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</si>
  <si>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</si>
  <si>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</si>
  <si>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</si>
  <si>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</si>
  <si>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</si>
  <si>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</si>
  <si>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</si>
  <si>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</si>
  <si>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</si>
  <si>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</si>
  <si>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</si>
  <si>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</si>
  <si>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</si>
  <si>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</si>
  <si>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</si>
  <si>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</si>
  <si>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</si>
  <si>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</si>
  <si>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</si>
  <si>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</si>
  <si>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</si>
  <si>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</si>
  <si>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</si>
  <si>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</si>
  <si>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</si>
  <si>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</si>
  <si>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</si>
  <si>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</si>
  <si>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</si>
  <si>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</si>
  <si>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</si>
  <si>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</si>
  <si>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</si>
  <si>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</si>
  <si>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</si>
  <si>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</si>
  <si>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</si>
  <si>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</si>
  <si>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</si>
  <si>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</si>
  <si>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</si>
  <si>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</si>
  <si>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</si>
  <si>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</si>
  <si>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</si>
  <si>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</si>
  <si>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</si>
  <si>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</si>
  <si>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</si>
  <si>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</si>
  <si>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</si>
  <si>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</si>
  <si>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</si>
  <si>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</si>
  <si>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</si>
  <si>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</si>
  <si>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</si>
  <si>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</si>
  <si>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</si>
  <si>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</si>
  <si>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</si>
  <si>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</si>
  <si>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</si>
  <si>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</si>
  <si>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</si>
  <si>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</si>
  <si>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</si>
  <si>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</si>
  <si>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</si>
  <si>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</si>
  <si>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</si>
  <si>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</si>
  <si>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</si>
  <si>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</si>
  <si>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</si>
  <si>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</si>
  <si>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</si>
  <si>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</si>
  <si>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</si>
  <si>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</si>
  <si>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</si>
  <si>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</si>
  <si>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</si>
  <si>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</si>
  <si>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</si>
  <si>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</si>
  <si>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</si>
  <si>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</si>
  <si>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</si>
  <si>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</si>
  <si>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</si>
  <si>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</si>
  <si>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</si>
  <si>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</si>
  <si>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</si>
  <si>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</si>
  <si>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</si>
  <si>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</si>
  <si>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</si>
  <si>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</si>
  <si>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</si>
  <si>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</si>
  <si>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</si>
  <si>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</si>
  <si>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</si>
  <si>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</si>
  <si>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</si>
  <si>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</si>
  <si>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</si>
  <si>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</si>
  <si>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</si>
  <si>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</si>
  <si>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</si>
  <si>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</si>
  <si>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</si>
  <si>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</si>
  <si>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</si>
  <si>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</si>
  <si>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</si>
  <si>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</si>
  <si>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</si>
  <si>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</si>
  <si>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</si>
  <si>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</si>
  <si>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</si>
  <si>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</si>
  <si>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</si>
  <si>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</si>
  <si>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</si>
  <si>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</si>
  <si>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</si>
  <si>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</si>
  <si>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</si>
  <si>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</si>
  <si>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</si>
  <si>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</si>
  <si>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</si>
  <si>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</si>
  <si>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</si>
  <si>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</si>
  <si>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</si>
  <si>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</si>
  <si>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</si>
  <si>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</si>
  <si>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</si>
  <si>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</si>
  <si>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</si>
  <si>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</si>
  <si>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</si>
  <si>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</si>
  <si>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</si>
  <si>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</si>
  <si>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</si>
  <si>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</si>
  <si>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</si>
  <si>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</si>
  <si>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</si>
  <si>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</si>
  <si>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</si>
  <si>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</si>
  <si>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</si>
  <si>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</si>
  <si>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</si>
  <si>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</si>
  <si>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</si>
  <si>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</si>
  <si>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</si>
  <si>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</si>
  <si>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</si>
  <si>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</si>
  <si>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</si>
  <si>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</si>
  <si>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</si>
  <si>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</si>
  <si>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</si>
  <si>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</si>
  <si>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</si>
  <si>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</si>
  <si>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</si>
  <si>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</si>
  <si>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</si>
  <si>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</si>
  <si>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</si>
  <si>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</si>
  <si>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</si>
  <si>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</si>
  <si>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</si>
  <si>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</si>
  <si>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</si>
  <si>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</si>
  <si>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</si>
  <si>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</si>
  <si>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</si>
  <si>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</si>
  <si>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</si>
  <si>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</si>
  <si>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</si>
  <si>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</si>
  <si>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</si>
  <si>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</si>
  <si>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</si>
  <si>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</si>
  <si>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</si>
  <si>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</si>
  <si>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</si>
  <si>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</si>
  <si>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</si>
  <si>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</si>
  <si>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</si>
  <si>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</si>
  <si>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</si>
  <si>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</si>
  <si>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</si>
  <si>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</si>
  <si>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</si>
  <si>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</si>
  <si>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</si>
  <si>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</si>
  <si>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</si>
  <si>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</si>
  <si>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</si>
  <si>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</si>
  <si>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</si>
  <si>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</si>
  <si>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</si>
  <si>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</si>
  <si>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</si>
  <si>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</si>
  <si>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</si>
  <si>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</si>
  <si>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</si>
  <si>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</si>
  <si>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</si>
  <si>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</si>
  <si>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</si>
  <si>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</si>
  <si>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</si>
  <si>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</si>
  <si>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</si>
  <si>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</si>
  <si>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</si>
  <si>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</si>
  <si>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</si>
  <si>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</si>
  <si>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</si>
  <si>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</si>
  <si>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</si>
  <si>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</si>
  <si>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</si>
  <si>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</si>
  <si>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</si>
  <si>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</si>
  <si>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</si>
  <si>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</si>
  <si>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</si>
  <si>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</si>
  <si>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</si>
  <si>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</si>
  <si>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</si>
  <si>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</si>
  <si>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</si>
  <si>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</si>
  <si>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</si>
  <si>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</si>
  <si>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</si>
  <si>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</si>
  <si>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</si>
  <si>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</si>
  <si>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</si>
  <si>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</si>
  <si>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</si>
  <si>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</si>
  <si>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</si>
  <si>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</si>
  <si>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</si>
  <si>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</si>
  <si>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</si>
  <si>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</si>
  <si>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</si>
  <si>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</si>
  <si>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</si>
  <si>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</si>
  <si>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</si>
  <si>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</si>
  <si>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</si>
  <si>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</si>
  <si>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</si>
  <si>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</si>
  <si>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</si>
  <si>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</si>
  <si>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</si>
  <si>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</si>
  <si>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</si>
  <si>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</si>
  <si>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</si>
  <si>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</si>
  <si>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</si>
  <si>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</si>
  <si>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</si>
  <si>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</si>
  <si>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</si>
  <si>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</si>
  <si>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</si>
  <si>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</si>
  <si>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</si>
  <si>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</si>
  <si>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</si>
  <si>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</si>
  <si>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</si>
  <si>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</si>
  <si>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</si>
  <si>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</si>
  <si>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</si>
  <si>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</si>
  <si>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</si>
  <si>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</si>
  <si>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</si>
  <si>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</si>
  <si>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</si>
  <si>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</si>
  <si>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</si>
  <si>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</si>
  <si>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</si>
  <si>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</si>
  <si>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</si>
  <si>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</si>
  <si>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</si>
  <si>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</si>
  <si>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</si>
  <si>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</si>
  <si>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</si>
  <si>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</si>
  <si>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</si>
  <si>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</si>
  <si>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</si>
  <si>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</si>
  <si>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</si>
  <si>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</si>
  <si>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</si>
  <si>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</si>
  <si>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</si>
  <si>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</si>
  <si>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</si>
  <si>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</si>
  <si>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</si>
  <si>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</si>
  <si>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</si>
  <si>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</si>
  <si>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</si>
  <si>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</si>
  <si>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</si>
  <si>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</si>
  <si>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</si>
  <si>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</si>
  <si>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</si>
  <si>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</si>
  <si>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</si>
  <si>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</si>
  <si>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</si>
  <si>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</si>
  <si>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</si>
  <si>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</si>
  <si>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</si>
  <si>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</si>
  <si>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</si>
  <si>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</si>
  <si>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</si>
  <si>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</si>
  <si>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</si>
  <si>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</si>
  <si>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</si>
  <si>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</si>
  <si>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</si>
  <si>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</si>
  <si>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</si>
  <si>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</si>
  <si>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</si>
  <si>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</si>
  <si>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</si>
  <si>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</si>
  <si>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</si>
  <si>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</si>
  <si>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</si>
  <si>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</si>
  <si>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</si>
  <si>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</si>
  <si>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</si>
  <si>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</si>
  <si>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</si>
  <si>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</si>
  <si>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</si>
  <si>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</si>
  <si>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</si>
  <si>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</si>
  <si>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</si>
  <si>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</si>
  <si>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</si>
  <si>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</si>
  <si>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</si>
  <si>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</si>
  <si>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</si>
  <si>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</si>
  <si>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</si>
  <si>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</si>
  <si>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</si>
  <si>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</si>
  <si>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</si>
  <si>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</si>
  <si>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</si>
  <si>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</si>
  <si>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</si>
  <si>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</si>
  <si>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</si>
  <si>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</si>
  <si>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</si>
  <si>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</si>
  <si>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</si>
  <si>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</si>
  <si>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</si>
  <si>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</si>
  <si>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</si>
  <si>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</si>
  <si>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</si>
  <si>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</si>
  <si>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</si>
  <si>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</si>
  <si>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</si>
  <si>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</si>
  <si>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</si>
  <si>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</si>
  <si>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</si>
  <si>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</si>
  <si>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</si>
  <si>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</si>
  <si>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</si>
  <si>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</si>
  <si>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</si>
  <si>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</si>
  <si>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</si>
  <si>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</si>
  <si>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</si>
  <si>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</si>
  <si>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</si>
  <si>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</si>
  <si>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</si>
  <si>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</si>
  <si>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</si>
  <si>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</si>
  <si>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</si>
  <si>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</si>
  <si>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</si>
  <si>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</si>
  <si>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</si>
  <si>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</si>
  <si>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</si>
  <si>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</si>
  <si>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</si>
  <si>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</si>
  <si>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</si>
  <si>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</si>
  <si>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</si>
  <si>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</si>
  <si>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</si>
  <si>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</si>
  <si>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</si>
  <si>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</si>
  <si>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</si>
  <si>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</si>
  <si>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</si>
  <si>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</si>
  <si>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</si>
  <si>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</si>
  <si>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</si>
  <si>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</si>
  <si>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</si>
  <si>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</si>
  <si>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</si>
  <si>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</si>
  <si>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</si>
  <si>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</si>
  <si>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</si>
  <si>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</si>
  <si>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</si>
  <si>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</si>
  <si>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</si>
  <si>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</si>
  <si>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</si>
  <si>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</si>
  <si>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</si>
  <si>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</si>
  <si>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</si>
  <si>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</si>
  <si>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</si>
  <si>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</si>
  <si>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</si>
  <si>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</si>
  <si>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</si>
  <si>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</si>
  <si>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</si>
  <si>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</si>
  <si>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</si>
  <si>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</si>
  <si>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</si>
  <si>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</si>
  <si>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</si>
  <si>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</si>
  <si>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</si>
  <si>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</si>
  <si>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</si>
  <si>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</si>
  <si>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</si>
  <si>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</si>
  <si>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</si>
  <si>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</si>
  <si>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</si>
  <si>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</si>
  <si>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</si>
  <si>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</si>
  <si>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</si>
  <si>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</si>
  <si>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</si>
  <si>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</si>
  <si>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</si>
  <si>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</si>
  <si>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</si>
  <si>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</si>
  <si>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</si>
  <si>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</si>
  <si>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</si>
  <si>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</si>
  <si>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</si>
  <si>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</si>
  <si>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</si>
  <si>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</si>
  <si>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</si>
  <si>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</si>
  <si>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</si>
  <si>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</si>
  <si>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</si>
  <si>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</si>
  <si>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</si>
  <si>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</si>
  <si>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</si>
  <si>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</si>
  <si>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</si>
  <si>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</si>
  <si>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</si>
  <si>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</si>
  <si>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</si>
  <si>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</si>
  <si>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</si>
  <si>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</si>
  <si>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</si>
  <si>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</si>
  <si>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</si>
  <si>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</si>
  <si>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</si>
  <si>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</si>
  <si>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</si>
  <si>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</si>
  <si>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</si>
  <si>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</si>
  <si>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</si>
  <si>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</si>
  <si>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</si>
  <si>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</si>
  <si>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</si>
  <si>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</si>
  <si>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</si>
  <si>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</si>
  <si>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</si>
  <si>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</si>
  <si>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</si>
  <si>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</si>
  <si>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</si>
  <si>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</si>
  <si>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</si>
  <si>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</si>
  <si>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</si>
  <si>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</si>
  <si>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</si>
  <si>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</si>
  <si>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</si>
  <si>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</si>
  <si>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</si>
  <si>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</si>
  <si>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</si>
  <si>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</si>
  <si>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</si>
  <si>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</si>
  <si>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</si>
  <si>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</si>
  <si>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</si>
  <si>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</si>
  <si>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</si>
  <si>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</si>
  <si>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</si>
  <si>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</si>
  <si>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</si>
  <si>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</si>
  <si>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</si>
  <si>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</si>
  <si>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</si>
  <si>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</si>
  <si>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</si>
  <si>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</si>
  <si>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</si>
  <si>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</si>
  <si>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</si>
  <si>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</si>
  <si>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</si>
  <si>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</si>
  <si>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</si>
  <si>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</si>
  <si>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</si>
  <si>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</si>
  <si>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</si>
  <si>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</si>
  <si>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</si>
  <si>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</si>
  <si>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</si>
  <si>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</si>
  <si>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</si>
  <si>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</si>
  <si>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</si>
  <si>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</si>
  <si>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</si>
  <si>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</si>
  <si>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</si>
  <si>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</si>
  <si>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</si>
  <si>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</si>
  <si>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</si>
  <si>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</si>
  <si>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</si>
  <si>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</si>
  <si>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</si>
  <si>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</si>
  <si>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</si>
  <si>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</si>
  <si>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</si>
  <si>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</si>
  <si>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</si>
  <si>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</si>
  <si>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</si>
  <si>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</si>
  <si>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</si>
  <si>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</si>
  <si>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</si>
  <si>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</si>
  <si>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</si>
  <si>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</si>
  <si>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</si>
  <si>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</si>
  <si>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</si>
  <si>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</si>
  <si>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</si>
  <si>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</si>
  <si>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</si>
  <si>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</si>
  <si>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</si>
  <si>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</si>
  <si>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</si>
  <si>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</si>
  <si>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</si>
  <si>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</si>
  <si>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</si>
  <si>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</si>
  <si>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</si>
  <si>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</si>
  <si>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</si>
  <si>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</si>
  <si>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</si>
  <si>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</si>
  <si>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</si>
  <si>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</si>
  <si>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</si>
  <si>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</si>
  <si>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</si>
  <si>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</si>
  <si>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</si>
  <si>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</si>
  <si>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</si>
  <si>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</si>
  <si>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</si>
  <si>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</si>
  <si>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</si>
  <si>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</si>
  <si>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</si>
  <si>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</si>
  <si>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</si>
  <si>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</si>
  <si>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</si>
  <si>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</si>
  <si>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</si>
  <si>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</si>
  <si>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</si>
  <si>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</si>
  <si>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</si>
  <si>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</si>
  <si>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</si>
  <si>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</si>
  <si>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</si>
  <si>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</si>
  <si>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</si>
  <si>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</si>
  <si>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</si>
  <si>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</si>
  <si>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</si>
  <si>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</si>
  <si>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</si>
  <si>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</si>
  <si>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</si>
  <si>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</si>
  <si>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</si>
  <si>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</si>
  <si>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</si>
  <si>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</si>
  <si>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</si>
  <si>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</si>
  <si>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</si>
  <si>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</si>
  <si>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</si>
  <si>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</si>
  <si>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</si>
  <si>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</si>
  <si>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</si>
  <si>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</si>
  <si>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</si>
  <si>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</si>
  <si>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</si>
  <si>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</si>
  <si>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</si>
  <si>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</si>
  <si>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</si>
  <si>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</si>
  <si>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</si>
  <si>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</si>
  <si>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</si>
  <si>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</si>
  <si>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</si>
  <si>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</si>
  <si>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</si>
  <si>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</si>
  <si>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</si>
  <si>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</si>
  <si>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</si>
  <si>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</si>
  <si>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</si>
  <si>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</si>
  <si>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</si>
  <si>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</si>
  <si>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</si>
  <si>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</si>
  <si>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</si>
  <si>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</si>
  <si>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</si>
  <si>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</si>
  <si>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</si>
  <si>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</si>
  <si>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</si>
  <si>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</si>
  <si>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</si>
  <si>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</si>
  <si>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</si>
  <si>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</si>
  <si>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</si>
  <si>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</si>
  <si>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</si>
  <si>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</si>
  <si>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</si>
  <si>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</si>
  <si>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</si>
  <si>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</si>
  <si>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</si>
  <si>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</si>
  <si>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</si>
  <si>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</si>
  <si>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</si>
  <si>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</si>
  <si>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</si>
  <si>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</si>
  <si>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</si>
  <si>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</si>
  <si>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</si>
  <si>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</si>
  <si>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</si>
  <si>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</si>
  <si>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</si>
  <si>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</si>
  <si>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</si>
  <si>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</si>
  <si>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</si>
  <si>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</si>
  <si>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</si>
  <si>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</si>
  <si>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</si>
  <si>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</si>
  <si>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</si>
  <si>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</si>
  <si>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</si>
  <si>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</si>
  <si>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</si>
  <si>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</si>
  <si>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</si>
  <si>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</si>
  <si>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</si>
  <si>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</si>
  <si>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</si>
  <si>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</si>
  <si>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</si>
  <si>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</si>
  <si>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</si>
  <si>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</si>
  <si>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</si>
  <si>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</si>
  <si>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</si>
  <si>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</si>
  <si>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</si>
  <si>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</si>
  <si>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</si>
  <si>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</si>
  <si>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</si>
  <si>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</si>
  <si>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</si>
  <si>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</si>
  <si>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</si>
  <si>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</si>
  <si>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</si>
  <si>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</si>
  <si>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</si>
  <si>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</si>
  <si>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</si>
  <si>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</si>
  <si>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</si>
  <si>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</si>
  <si>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</si>
  <si>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</si>
  <si>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</si>
  <si>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</si>
  <si>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</si>
  <si>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</si>
  <si>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</si>
  <si>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</si>
  <si>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</si>
  <si>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</si>
  <si>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</si>
  <si>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</si>
  <si>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</si>
  <si>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</si>
  <si>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</si>
  <si>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</si>
  <si>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</si>
  <si>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</si>
  <si>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</si>
  <si>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</si>
  <si>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</si>
  <si>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</si>
  <si>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</si>
  <si>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</si>
  <si>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</si>
  <si>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</si>
  <si>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</si>
  <si>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</si>
  <si>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</si>
  <si>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</si>
  <si>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</si>
  <si>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</si>
  <si>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</si>
  <si>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</si>
  <si>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</si>
  <si>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</si>
  <si>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</si>
  <si>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</si>
  <si>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</si>
  <si>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</si>
  <si>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</si>
  <si>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</si>
  <si>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</si>
  <si>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</si>
  <si>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</si>
  <si>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</si>
  <si>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</si>
  <si>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</si>
  <si>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</si>
  <si>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</si>
  <si>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</si>
  <si>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</si>
  <si>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</si>
  <si>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</si>
  <si>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</si>
  <si>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</si>
  <si>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</si>
  <si>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</si>
  <si>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</si>
  <si>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</si>
  <si>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</si>
  <si>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</si>
  <si>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</si>
  <si>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</si>
  <si>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</si>
  <si>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</si>
  <si>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</si>
  <si>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</si>
  <si>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</si>
  <si>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</si>
  <si>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</si>
  <si>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</si>
  <si>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</si>
  <si>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</si>
  <si>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</si>
  <si>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</si>
  <si>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</si>
  <si>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</si>
  <si>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</si>
  <si>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</si>
  <si>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</si>
  <si>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</si>
  <si>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</si>
  <si>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</si>
  <si>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</si>
  <si>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</si>
  <si>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</si>
  <si>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</si>
  <si>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</si>
  <si>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</si>
  <si>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</si>
  <si>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</si>
  <si>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</si>
  <si>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</si>
  <si>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</si>
  <si>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</si>
  <si>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</si>
  <si>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</si>
  <si>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</si>
  <si>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</si>
  <si>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</si>
  <si>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</si>
  <si>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</si>
  <si>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</si>
  <si>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</si>
  <si>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</si>
  <si>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</si>
  <si>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</si>
  <si>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</si>
  <si>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</si>
  <si>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</si>
  <si>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</si>
  <si>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</si>
  <si>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</si>
  <si>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</si>
  <si>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</si>
  <si>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</si>
  <si>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</si>
  <si>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</si>
  <si>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</si>
  <si>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</si>
  <si>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</si>
  <si>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</si>
  <si>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</si>
  <si>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</si>
  <si>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</si>
  <si>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</si>
  <si>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</si>
  <si>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</si>
  <si>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</si>
  <si>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</si>
  <si>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</si>
  <si>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</si>
  <si>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</si>
  <si>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</si>
  <si>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</si>
  <si>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</si>
  <si>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</si>
  <si>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</si>
  <si>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</si>
  <si>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</si>
  <si>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</si>
  <si>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</si>
  <si>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</si>
  <si>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</si>
  <si>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</si>
  <si>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</si>
  <si>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</si>
  <si>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</si>
  <si>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</si>
  <si>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</si>
  <si>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</si>
  <si>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</si>
  <si>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</si>
  <si>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</si>
  <si>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</si>
  <si>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</si>
  <si>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</si>
  <si>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</si>
  <si>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</si>
  <si>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</si>
  <si>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</si>
  <si>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</si>
  <si>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</si>
  <si>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</si>
  <si>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</si>
  <si>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</si>
  <si>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</si>
  <si>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</si>
  <si>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</si>
  <si>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</si>
  <si>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</si>
  <si>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</si>
  <si>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</si>
  <si>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</si>
  <si>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</si>
  <si>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</si>
  <si>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</si>
  <si>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</si>
  <si>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</si>
  <si>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</si>
  <si>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</si>
  <si>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</si>
  <si>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</si>
  <si>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</si>
  <si>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</si>
  <si>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</si>
  <si>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</si>
  <si>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</si>
  <si>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</si>
  <si>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</si>
  <si>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</si>
  <si>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</si>
  <si>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</si>
  <si>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</si>
  <si>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</si>
  <si>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</si>
  <si>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</si>
  <si>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</si>
  <si>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</si>
  <si>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</si>
  <si>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</si>
  <si>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</si>
  <si>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</si>
  <si>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</si>
  <si>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</si>
  <si>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</si>
  <si>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</si>
  <si>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</si>
  <si>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</si>
  <si>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</si>
  <si>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</si>
  <si>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</si>
  <si>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</si>
  <si>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</si>
  <si>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</si>
  <si>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</si>
  <si>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</si>
  <si>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</si>
  <si>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</si>
  <si>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</si>
  <si>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</si>
  <si>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</si>
  <si>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</si>
  <si>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</si>
  <si>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</si>
  <si>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</si>
  <si>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</si>
  <si>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</si>
  <si>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</si>
  <si>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</si>
  <si>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</si>
  <si>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</si>
  <si>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</si>
  <si>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</si>
  <si>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</si>
  <si>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</si>
  <si>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</si>
  <si>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</si>
  <si>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</si>
  <si>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</si>
  <si>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</si>
  <si>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</si>
  <si>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</si>
  <si>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</si>
  <si>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</si>
  <si>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</si>
  <si>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</si>
  <si>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</si>
  <si>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</si>
  <si>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</si>
  <si>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</si>
  <si>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</si>
  <si>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</si>
  <si>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</si>
  <si>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</si>
  <si>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</si>
  <si>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</si>
  <si>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</si>
  <si>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</si>
  <si>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</si>
  <si>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</si>
  <si>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</si>
  <si>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</si>
  <si>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</si>
  <si>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</si>
  <si>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</si>
  <si>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</si>
  <si>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</si>
  <si>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</si>
  <si>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</si>
  <si>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</si>
  <si>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</si>
  <si>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</si>
  <si>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</si>
  <si>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</si>
  <si>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</si>
  <si>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</si>
  <si>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</si>
  <si>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</si>
  <si>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</si>
  <si>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</si>
  <si>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</si>
  <si>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</si>
  <si>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</si>
  <si>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</si>
  <si>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</si>
  <si>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</si>
  <si>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</si>
  <si>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</si>
  <si>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</si>
  <si>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</si>
  <si>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</si>
  <si>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</si>
  <si>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</si>
  <si>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</si>
  <si>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</si>
  <si>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</si>
  <si>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</si>
  <si>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</si>
  <si>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</si>
  <si>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</si>
  <si>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</si>
  <si>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</si>
  <si>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</si>
  <si>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</si>
  <si>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</si>
  <si>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</si>
  <si>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</si>
  <si>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</si>
  <si>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</si>
  <si>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</si>
  <si>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</si>
  <si>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</si>
  <si>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</si>
  <si>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</si>
  <si>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</si>
  <si>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</si>
  <si>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</si>
  <si>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</si>
  <si>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</si>
  <si>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</si>
  <si>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</si>
  <si>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</si>
  <si>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</si>
  <si>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</si>
  <si>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</si>
  <si>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</si>
  <si>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</si>
  <si>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</si>
  <si>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</si>
  <si>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</si>
  <si>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</si>
  <si>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</si>
  <si>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</si>
  <si>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</si>
  <si>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</si>
  <si>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</si>
  <si>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</si>
  <si>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</si>
  <si>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</si>
  <si>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</si>
  <si>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</si>
  <si>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</si>
  <si>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</si>
  <si>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</si>
  <si>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</si>
  <si>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</si>
  <si>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</si>
  <si>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</si>
  <si>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</si>
  <si>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</si>
  <si>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</si>
  <si>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</si>
  <si>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</si>
  <si>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</si>
  <si>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</si>
  <si>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</si>
  <si>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</si>
  <si>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</si>
  <si>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</si>
  <si>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</si>
  <si>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</si>
  <si>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</si>
  <si>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</si>
  <si>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</si>
  <si>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</si>
  <si>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</si>
  <si>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</si>
  <si>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</si>
  <si>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</si>
  <si>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</si>
  <si>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</si>
  <si>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</si>
  <si>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</si>
  <si>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</si>
  <si>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</si>
  <si>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</si>
  <si>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</si>
  <si>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</si>
  <si>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</si>
  <si>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</si>
  <si>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</si>
  <si>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</si>
  <si>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</si>
  <si>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</si>
  <si>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</si>
  <si>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</si>
  <si>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</si>
  <si>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</si>
  <si>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</si>
  <si>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</si>
  <si>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Lỗi thứ ba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</si>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</sst>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756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1301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1302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1302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1303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1303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1304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1304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1305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1305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1306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1306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1307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1307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1308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1308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1309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1309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1310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1310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1311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1311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1312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1312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1313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1313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1314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1314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1315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1315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1316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1316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1317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1317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1318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1318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1319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1319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1320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1320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1321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1321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1322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1322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1323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1323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1324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1324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1325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1325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1326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1326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1327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1327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1328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1328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1329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1329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1330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1330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1331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1331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1332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1332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1333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1333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1334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1334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1335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1335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1336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1336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1337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1338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1339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1339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1340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1340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1341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1341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1342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1342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1343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1343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1344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1344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1345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1345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1346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1346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1347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1347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1348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1348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1349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1349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1350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1350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1351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1351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1352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1352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1353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1353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1354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1354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1355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1355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1356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1356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1357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1357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1358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1358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1359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1359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1360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1360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1361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1361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1362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1362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1363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1363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1364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1364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1365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1365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1366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1366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1367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1367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1368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1368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1369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1369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1370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1370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1371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1371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1372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1372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1373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1373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1374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1374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1375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1375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1376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1376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1377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1377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1378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1378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1379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1379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1380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1380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1381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1381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1382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1382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1383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1383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1384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1384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1385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1385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1386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1386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1387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1387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1388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1388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1389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1389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1390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1390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1391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1391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1392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1392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1393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1393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1394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1394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1395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1395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1396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1396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1397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1397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1398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1398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1399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1399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1400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1400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1401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1401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1402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1402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1403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1403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1404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1404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1405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1405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1406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1406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1407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1407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1408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1408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1409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1409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1410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1410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1411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1411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1412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1412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1413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1413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1414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1414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1415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1415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1416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1416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1417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1417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1418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1418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1419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1419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1420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1420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1421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1421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1422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1422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1423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1423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1424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1424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1425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1425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1426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1426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1427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1427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1428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1428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1429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1429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1430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1430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1431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1431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1432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1432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1433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1433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1434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1434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1435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1435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1436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1436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1437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1437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1438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1438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1439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1439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1440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1440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1441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1441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1442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1442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1443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1443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1444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1444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1445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1445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1446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1446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1447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1447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1448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1448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1449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1449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1450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1450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1451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1451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1452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1452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1453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1453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1454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1454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1455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1455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1456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1456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1457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1457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1458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1458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1459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1459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1460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1460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1461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1461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1462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1462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1463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1463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1464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1464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1465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1465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1466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1466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1467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1467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1468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1468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1469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1469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1470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1470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1471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1471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1472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1472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1473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1473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1474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1474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1475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1475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1476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1476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1477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1477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1478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1478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1479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1479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1480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1480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1481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1481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1482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1482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1483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1483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1484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1484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1485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1485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1486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1486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1487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1487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1488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1488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1489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1489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1490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1490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1491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1491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1492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1492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1493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1493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1494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1494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1495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1495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1496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1496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1497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1497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1498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1498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1499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1499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1500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1500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1501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1501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1502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1502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1503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1503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1504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1504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1505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1505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1506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1506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1507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1507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1508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1508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1509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1509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1510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1510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1511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1511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1512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1512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1513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1513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1514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1514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1515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1515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1516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1516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1517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1517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1518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1518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1519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1519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1520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1520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1521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1521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1522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1522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1523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1523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1524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1524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1525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1525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1526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1526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1527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1527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1528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1528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1529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1529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1530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1530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1531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1531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1532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1532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1533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1533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1534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1534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1535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1535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1536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1536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1537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1537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1538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1538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1539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1539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1540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1540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1541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1541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1542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1542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1543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1543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1544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1544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1545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1545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1546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1546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1547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1547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1548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1548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1549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1549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1550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1550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1551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1551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1552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1552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1553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1553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1554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1554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1555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1555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1556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1556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1557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1557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1558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1558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1559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1559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1560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1560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1561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1561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1562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1562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1563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1563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1564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1564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1565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1565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1566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1566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1567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1567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1568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1568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1569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1569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1570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1570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1571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1571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1572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1572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1573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1573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1574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1574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1575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1575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1576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1576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1577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1577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1578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1578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1579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1579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1580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1580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1581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1581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1582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1582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1583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1583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1584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1584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1585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1585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1586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1586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1587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1587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1588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1588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1589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1589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1590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1590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1591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1591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1592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1592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1593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1593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1594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1594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1595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1595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1596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1596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1597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1597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1598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1598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1599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1599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1600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1600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1601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1601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1602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1602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1603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1603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1604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1604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1605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1605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1606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1606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1607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1607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1608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1608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1609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1609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1610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1610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1611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1612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1613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1614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1615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1616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1617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1618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1619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1620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1621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1622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1623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1624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1625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1626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1627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1628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1629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1630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1631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1632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1633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1634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1635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1636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1637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1638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1639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1640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1641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1642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1643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1644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1645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1646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1647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1648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1649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1650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1651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1652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1653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1654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1655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1656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1657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1658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1659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1660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1661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1662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1663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1664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1665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1666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1667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1668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1669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1670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1671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1672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1673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1674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1675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1676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1677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1678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1679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1679</v>
      </c>
      <c r="C1986" s="5" t="s">
        <v>11</v>
      </c>
      <c r="D1986" s="5" t="s">
        <v>12</v>
      </c>
      <c r="E1986" s="5" t="s">
        <v>1680</v>
      </c>
    </row>
    <row r="1987" spans="1:5" x14ac:dyDescent="0.25">
      <c r="A1987" s="5">
        <f>1979</f>
      </c>
      <c r="B1987" s="5" t="s">
        <v>1681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1681</v>
      </c>
      <c r="C1988" s="5" t="s">
        <v>11</v>
      </c>
      <c r="D1988" s="5" t="s">
        <v>12</v>
      </c>
      <c r="E1988" s="5" t="s">
        <v>1680</v>
      </c>
    </row>
    <row r="1989" spans="1:5" x14ac:dyDescent="0.25">
      <c r="A1989" s="5">
        <f>1981</f>
      </c>
      <c r="B1989" s="5" t="s">
        <v>1682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1682</v>
      </c>
      <c r="C1990" s="5" t="s">
        <v>11</v>
      </c>
      <c r="D1990" s="5" t="s">
        <v>12</v>
      </c>
      <c r="E1990" s="5" t="s">
        <v>1680</v>
      </c>
    </row>
    <row r="1991" spans="1:5" x14ac:dyDescent="0.25">
      <c r="A1991" s="5">
        <f>1983</f>
      </c>
      <c r="B1991" s="5" t="s">
        <v>1683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1683</v>
      </c>
      <c r="C1992" s="5" t="s">
        <v>11</v>
      </c>
      <c r="D1992" s="5" t="s">
        <v>12</v>
      </c>
      <c r="E1992" s="5" t="s">
        <v>1680</v>
      </c>
    </row>
    <row r="1993" spans="1:5" x14ac:dyDescent="0.25">
      <c r="A1993" s="5">
        <f>1985</f>
      </c>
      <c r="B1993" s="5" t="s">
        <v>1684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1684</v>
      </c>
      <c r="C1994" s="5" t="s">
        <v>11</v>
      </c>
      <c r="D1994" s="5" t="s">
        <v>12</v>
      </c>
      <c r="E1994" s="5" t="s">
        <v>1680</v>
      </c>
    </row>
    <row r="1995" spans="1:5" x14ac:dyDescent="0.25">
      <c r="A1995" s="5">
        <f>1987</f>
      </c>
      <c r="B1995" s="5" t="s">
        <v>1685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1685</v>
      </c>
      <c r="C1996" s="5" t="s">
        <v>11</v>
      </c>
      <c r="D1996" s="5" t="s">
        <v>12</v>
      </c>
      <c r="E1996" s="5" t="s">
        <v>1680</v>
      </c>
    </row>
    <row r="1997" spans="1:5" x14ac:dyDescent="0.25">
      <c r="A1997" s="5">
        <f>1989</f>
      </c>
      <c r="B1997" s="5" t="s">
        <v>1686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1686</v>
      </c>
      <c r="C1998" s="5" t="s">
        <v>11</v>
      </c>
      <c r="D1998" s="5" t="s">
        <v>12</v>
      </c>
      <c r="E1998" s="5" t="s">
        <v>1680</v>
      </c>
    </row>
    <row r="1999" spans="1:5" x14ac:dyDescent="0.25">
      <c r="A1999" s="5">
        <f>1991</f>
      </c>
      <c r="B1999" s="5" t="s">
        <v>1687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1687</v>
      </c>
      <c r="C2000" s="5" t="s">
        <v>11</v>
      </c>
      <c r="D2000" s="5" t="s">
        <v>12</v>
      </c>
      <c r="E2000" s="5" t="s">
        <v>1680</v>
      </c>
    </row>
    <row r="2001" spans="1:5" x14ac:dyDescent="0.25">
      <c r="A2001" s="5">
        <f>1993</f>
      </c>
      <c r="B2001" s="5" t="s">
        <v>1688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1688</v>
      </c>
      <c r="C2002" s="5" t="s">
        <v>11</v>
      </c>
      <c r="D2002" s="5" t="s">
        <v>12</v>
      </c>
      <c r="E2002" s="5" t="s">
        <v>1680</v>
      </c>
    </row>
    <row r="2003" spans="1:5" x14ac:dyDescent="0.25">
      <c r="A2003" s="5">
        <f>1995</f>
      </c>
      <c r="B2003" s="5" t="s">
        <v>1689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1689</v>
      </c>
      <c r="C2004" s="5" t="s">
        <v>11</v>
      </c>
      <c r="D2004" s="5" t="s">
        <v>12</v>
      </c>
      <c r="E2004" s="5" t="s">
        <v>1680</v>
      </c>
    </row>
    <row r="2005" spans="1:5" x14ac:dyDescent="0.25">
      <c r="A2005" s="5">
        <f>1997</f>
      </c>
      <c r="B2005" s="5" t="s">
        <v>1690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1690</v>
      </c>
      <c r="C2006" s="5" t="s">
        <v>11</v>
      </c>
      <c r="D2006" s="5" t="s">
        <v>12</v>
      </c>
      <c r="E2006" s="5" t="s">
        <v>1680</v>
      </c>
    </row>
    <row r="2007" spans="1:5" x14ac:dyDescent="0.25">
      <c r="A2007" s="5">
        <f>1999</f>
      </c>
      <c r="B2007" s="5" t="s">
        <v>1691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1691</v>
      </c>
      <c r="C2008" s="5" t="s">
        <v>11</v>
      </c>
      <c r="D2008" s="5" t="s">
        <v>12</v>
      </c>
      <c r="E2008" s="5" t="s">
        <v>1680</v>
      </c>
    </row>
    <row r="2009" spans="1:5" x14ac:dyDescent="0.25">
      <c r="A2009" s="5">
        <f>2001</f>
      </c>
      <c r="B2009" s="5" t="s">
        <v>1692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1692</v>
      </c>
      <c r="C2010" s="5" t="s">
        <v>11</v>
      </c>
      <c r="D2010" s="5" t="s">
        <v>12</v>
      </c>
      <c r="E2010" s="5" t="s">
        <v>1680</v>
      </c>
    </row>
    <row r="2011" spans="1:5" x14ac:dyDescent="0.25">
      <c r="A2011" s="5">
        <f>2003</f>
      </c>
      <c r="B2011" s="5" t="s">
        <v>1693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1693</v>
      </c>
      <c r="C2012" s="5" t="s">
        <v>11</v>
      </c>
      <c r="D2012" s="5" t="s">
        <v>12</v>
      </c>
      <c r="E2012" s="5" t="s">
        <v>1680</v>
      </c>
    </row>
    <row r="2013" spans="1:5" x14ac:dyDescent="0.25">
      <c r="A2013" s="5">
        <f>2005</f>
      </c>
      <c r="B2013" s="5" t="s">
        <v>1694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1694</v>
      </c>
      <c r="C2014" s="5" t="s">
        <v>11</v>
      </c>
      <c r="D2014" s="5" t="s">
        <v>12</v>
      </c>
      <c r="E2014" s="5" t="s">
        <v>1680</v>
      </c>
    </row>
    <row r="2015" spans="1:5" x14ac:dyDescent="0.25">
      <c r="A2015" s="5">
        <f>2007</f>
      </c>
      <c r="B2015" s="5" t="s">
        <v>1695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1695</v>
      </c>
      <c r="C2016" s="5" t="s">
        <v>11</v>
      </c>
      <c r="D2016" s="5" t="s">
        <v>12</v>
      </c>
      <c r="E2016" s="5" t="s">
        <v>1680</v>
      </c>
    </row>
    <row r="2017" spans="1:5" x14ac:dyDescent="0.25">
      <c r="A2017" s="5">
        <f>2009</f>
      </c>
      <c r="B2017" s="5" t="s">
        <v>1696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1696</v>
      </c>
      <c r="C2018" s="5" t="s">
        <v>11</v>
      </c>
      <c r="D2018" s="5" t="s">
        <v>12</v>
      </c>
      <c r="E2018" s="5" t="s">
        <v>1680</v>
      </c>
    </row>
    <row r="2019" spans="1:5" x14ac:dyDescent="0.25">
      <c r="A2019" s="5">
        <f>2011</f>
      </c>
      <c r="B2019" s="5" t="s">
        <v>1697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1697</v>
      </c>
      <c r="C2020" s="5" t="s">
        <v>11</v>
      </c>
      <c r="D2020" s="5" t="s">
        <v>12</v>
      </c>
      <c r="E2020" s="5" t="s">
        <v>1680</v>
      </c>
    </row>
    <row r="2021" spans="1:5" x14ac:dyDescent="0.25">
      <c r="A2021" s="5">
        <f>2013</f>
      </c>
      <c r="B2021" s="5" t="s">
        <v>1698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1698</v>
      </c>
      <c r="C2022" s="5" t="s">
        <v>11</v>
      </c>
      <c r="D2022" s="5" t="s">
        <v>12</v>
      </c>
      <c r="E2022" s="5" t="s">
        <v>1680</v>
      </c>
    </row>
    <row r="2023" spans="1:5" x14ac:dyDescent="0.25">
      <c r="A2023" s="5">
        <f>2015</f>
      </c>
      <c r="B2023" s="5" t="s">
        <v>1699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1699</v>
      </c>
      <c r="C2024" s="5" t="s">
        <v>11</v>
      </c>
      <c r="D2024" s="5" t="s">
        <v>12</v>
      </c>
      <c r="E2024" s="5" t="s">
        <v>1680</v>
      </c>
    </row>
    <row r="2025" spans="1:5" x14ac:dyDescent="0.25">
      <c r="A2025" s="5">
        <f>2017</f>
      </c>
      <c r="B2025" s="5" t="s">
        <v>1700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1700</v>
      </c>
      <c r="C2026" s="5" t="s">
        <v>11</v>
      </c>
      <c r="D2026" s="5" t="s">
        <v>12</v>
      </c>
      <c r="E2026" s="5" t="s">
        <v>1680</v>
      </c>
    </row>
    <row r="2027" spans="1:5" x14ac:dyDescent="0.25">
      <c r="A2027" s="5">
        <f>2019</f>
      </c>
      <c r="B2027" s="5" t="s">
        <v>1701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1701</v>
      </c>
      <c r="C2028" s="5" t="s">
        <v>11</v>
      </c>
      <c r="D2028" s="5" t="s">
        <v>12</v>
      </c>
      <c r="E2028" s="5" t="s">
        <v>1680</v>
      </c>
    </row>
    <row r="2029" spans="1:5" x14ac:dyDescent="0.25">
      <c r="A2029" s="5">
        <f>2021</f>
      </c>
      <c r="B2029" s="5" t="s">
        <v>1702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1702</v>
      </c>
      <c r="C2030" s="5" t="s">
        <v>11</v>
      </c>
      <c r="D2030" s="5" t="s">
        <v>12</v>
      </c>
      <c r="E2030" s="5" t="s">
        <v>1680</v>
      </c>
    </row>
    <row r="2031" spans="1:5" x14ac:dyDescent="0.25">
      <c r="A2031" s="5">
        <f>2023</f>
      </c>
      <c r="B2031" s="5" t="s">
        <v>1703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1703</v>
      </c>
      <c r="C2032" s="5" t="s">
        <v>11</v>
      </c>
      <c r="D2032" s="5" t="s">
        <v>12</v>
      </c>
      <c r="E2032" s="5" t="s">
        <v>1680</v>
      </c>
    </row>
    <row r="2033" spans="1:5" x14ac:dyDescent="0.25">
      <c r="A2033" s="5">
        <f>2025</f>
      </c>
      <c r="B2033" s="5" t="s">
        <v>1704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1704</v>
      </c>
      <c r="C2034" s="5" t="s">
        <v>11</v>
      </c>
      <c r="D2034" s="5" t="s">
        <v>12</v>
      </c>
      <c r="E2034" s="5" t="s">
        <v>1680</v>
      </c>
    </row>
    <row r="2035" spans="1:5" x14ac:dyDescent="0.25">
      <c r="A2035" s="5">
        <f>2027</f>
      </c>
      <c r="B2035" s="5" t="s">
        <v>1705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1705</v>
      </c>
      <c r="C2036" s="5" t="s">
        <v>11</v>
      </c>
      <c r="D2036" s="5" t="s">
        <v>12</v>
      </c>
      <c r="E2036" s="5" t="s">
        <v>1680</v>
      </c>
    </row>
    <row r="2037" spans="1:5" x14ac:dyDescent="0.25">
      <c r="A2037" s="5">
        <f>2029</f>
      </c>
      <c r="B2037" s="5" t="s">
        <v>1706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1706</v>
      </c>
      <c r="C2038" s="5" t="s">
        <v>11</v>
      </c>
      <c r="D2038" s="5" t="s">
        <v>12</v>
      </c>
      <c r="E2038" s="5" t="s">
        <v>1680</v>
      </c>
    </row>
    <row r="2039" spans="1:5" x14ac:dyDescent="0.25">
      <c r="A2039" s="5">
        <f>2031</f>
      </c>
      <c r="B2039" s="5" t="s">
        <v>1707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1707</v>
      </c>
      <c r="C2040" s="5" t="s">
        <v>11</v>
      </c>
      <c r="D2040" s="5" t="s">
        <v>12</v>
      </c>
      <c r="E2040" s="5" t="s">
        <v>1680</v>
      </c>
    </row>
    <row r="2041" spans="1:5" x14ac:dyDescent="0.25">
      <c r="A2041" s="5">
        <f>2033</f>
      </c>
      <c r="B2041" s="5" t="s">
        <v>1708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1708</v>
      </c>
      <c r="C2042" s="5" t="s">
        <v>11</v>
      </c>
      <c r="D2042" s="5" t="s">
        <v>12</v>
      </c>
      <c r="E2042" s="5" t="s">
        <v>1680</v>
      </c>
    </row>
    <row r="2043" spans="1:5" x14ac:dyDescent="0.25">
      <c r="A2043" s="5">
        <f>2035</f>
      </c>
      <c r="B2043" s="5" t="s">
        <v>1709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1709</v>
      </c>
      <c r="C2044" s="5" t="s">
        <v>11</v>
      </c>
      <c r="D2044" s="5" t="s">
        <v>12</v>
      </c>
      <c r="E2044" s="5" t="s">
        <v>1680</v>
      </c>
    </row>
    <row r="2045" spans="1:5" x14ac:dyDescent="0.25">
      <c r="A2045" s="5">
        <f>2037</f>
      </c>
      <c r="B2045" s="5" t="s">
        <v>1710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1710</v>
      </c>
      <c r="C2046" s="5" t="s">
        <v>11</v>
      </c>
      <c r="D2046" s="5" t="s">
        <v>12</v>
      </c>
      <c r="E2046" s="5" t="s">
        <v>1680</v>
      </c>
    </row>
    <row r="2047" spans="1:5" x14ac:dyDescent="0.25">
      <c r="A2047" s="5">
        <f>2039</f>
      </c>
      <c r="B2047" s="5" t="s">
        <v>1711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1711</v>
      </c>
      <c r="C2048" s="5" t="s">
        <v>11</v>
      </c>
      <c r="D2048" s="5" t="s">
        <v>12</v>
      </c>
      <c r="E2048" s="5" t="s">
        <v>1680</v>
      </c>
    </row>
    <row r="2049" spans="1:5" x14ac:dyDescent="0.25">
      <c r="A2049" s="5">
        <f>2041</f>
      </c>
      <c r="B2049" s="5" t="s">
        <v>1712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1712</v>
      </c>
      <c r="C2050" s="5" t="s">
        <v>11</v>
      </c>
      <c r="D2050" s="5" t="s">
        <v>12</v>
      </c>
      <c r="E2050" s="5" t="s">
        <v>1680</v>
      </c>
    </row>
    <row r="2051" spans="1:5" x14ac:dyDescent="0.25">
      <c r="A2051" s="5">
        <f>2043</f>
      </c>
      <c r="B2051" s="5" t="s">
        <v>1713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1713</v>
      </c>
      <c r="C2052" s="5" t="s">
        <v>11</v>
      </c>
      <c r="D2052" s="5" t="s">
        <v>12</v>
      </c>
      <c r="E2052" s="5" t="s">
        <v>1680</v>
      </c>
    </row>
    <row r="2053" spans="1:5" x14ac:dyDescent="0.25">
      <c r="A2053" s="5">
        <f>2045</f>
      </c>
      <c r="B2053" s="5" t="s">
        <v>1714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1714</v>
      </c>
      <c r="C2054" s="5" t="s">
        <v>11</v>
      </c>
      <c r="D2054" s="5" t="s">
        <v>12</v>
      </c>
      <c r="E2054" s="5" t="s">
        <v>1680</v>
      </c>
    </row>
    <row r="2055" spans="1:5" x14ac:dyDescent="0.25">
      <c r="A2055" s="5">
        <f>2047</f>
      </c>
      <c r="B2055" s="5" t="s">
        <v>1715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1715</v>
      </c>
      <c r="C2056" s="5" t="s">
        <v>11</v>
      </c>
      <c r="D2056" s="5" t="s">
        <v>12</v>
      </c>
      <c r="E2056" s="5" t="s">
        <v>1680</v>
      </c>
    </row>
    <row r="2057" spans="1:5" x14ac:dyDescent="0.25">
      <c r="A2057" s="5">
        <f>2049</f>
      </c>
      <c r="B2057" s="5" t="s">
        <v>1716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1716</v>
      </c>
      <c r="C2058" s="5" t="s">
        <v>11</v>
      </c>
      <c r="D2058" s="5" t="s">
        <v>12</v>
      </c>
      <c r="E2058" s="5" t="s">
        <v>1680</v>
      </c>
    </row>
    <row r="2059" spans="1:5" x14ac:dyDescent="0.25">
      <c r="A2059" s="5">
        <f>2051</f>
      </c>
      <c r="B2059" s="5" t="s">
        <v>1717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1717</v>
      </c>
      <c r="C2060" s="5" t="s">
        <v>11</v>
      </c>
      <c r="D2060" s="5" t="s">
        <v>12</v>
      </c>
      <c r="E2060" s="5" t="s">
        <v>1680</v>
      </c>
    </row>
    <row r="2061" spans="1:5" x14ac:dyDescent="0.25">
      <c r="A2061" s="5">
        <f>2053</f>
      </c>
      <c r="B2061" s="5" t="s">
        <v>1718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1718</v>
      </c>
      <c r="C2062" s="5" t="s">
        <v>11</v>
      </c>
      <c r="D2062" s="5" t="s">
        <v>12</v>
      </c>
      <c r="E2062" s="5" t="s">
        <v>1680</v>
      </c>
    </row>
    <row r="2063" spans="1:5" x14ac:dyDescent="0.25">
      <c r="A2063" s="5">
        <f>2055</f>
      </c>
      <c r="B2063" s="5" t="s">
        <v>1719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1719</v>
      </c>
      <c r="C2064" s="5" t="s">
        <v>11</v>
      </c>
      <c r="D2064" s="5" t="s">
        <v>12</v>
      </c>
      <c r="E2064" s="5" t="s">
        <v>1680</v>
      </c>
    </row>
    <row r="2065" spans="1:5" x14ac:dyDescent="0.25">
      <c r="A2065" s="5">
        <f>2057</f>
      </c>
      <c r="B2065" s="5" t="s">
        <v>1720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1720</v>
      </c>
      <c r="C2066" s="5" t="s">
        <v>11</v>
      </c>
      <c r="D2066" s="5" t="s">
        <v>12</v>
      </c>
      <c r="E2066" s="5" t="s">
        <v>1680</v>
      </c>
    </row>
    <row r="2067" spans="1:5" x14ac:dyDescent="0.25">
      <c r="A2067" s="5">
        <f>2059</f>
      </c>
      <c r="B2067" s="5" t="s">
        <v>1721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1721</v>
      </c>
      <c r="C2068" s="5" t="s">
        <v>11</v>
      </c>
      <c r="D2068" s="5" t="s">
        <v>12</v>
      </c>
      <c r="E2068" s="5" t="s">
        <v>1680</v>
      </c>
    </row>
    <row r="2069" spans="1:5" x14ac:dyDescent="0.25">
      <c r="A2069" s="5">
        <f>2061</f>
      </c>
      <c r="B2069" s="5" t="s">
        <v>1722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1722</v>
      </c>
      <c r="C2070" s="5" t="s">
        <v>11</v>
      </c>
      <c r="D2070" s="5" t="s">
        <v>12</v>
      </c>
      <c r="E2070" s="5" t="s">
        <v>1680</v>
      </c>
    </row>
    <row r="2071" spans="1:5" x14ac:dyDescent="0.25">
      <c r="A2071" s="5">
        <f>2063</f>
      </c>
      <c r="B2071" s="5" t="s">
        <v>1723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1723</v>
      </c>
      <c r="C2072" s="5" t="s">
        <v>11</v>
      </c>
      <c r="D2072" s="5" t="s">
        <v>12</v>
      </c>
      <c r="E2072" s="5" t="s">
        <v>1680</v>
      </c>
    </row>
    <row r="2073" spans="1:5" x14ac:dyDescent="0.25">
      <c r="A2073" s="5">
        <f>2065</f>
      </c>
      <c r="B2073" s="5" t="s">
        <v>1724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1724</v>
      </c>
      <c r="C2074" s="5" t="s">
        <v>11</v>
      </c>
      <c r="D2074" s="5" t="s">
        <v>12</v>
      </c>
      <c r="E2074" s="5" t="s">
        <v>1680</v>
      </c>
    </row>
    <row r="2075" spans="1:5" x14ac:dyDescent="0.25">
      <c r="A2075" s="5">
        <f>2067</f>
      </c>
      <c r="B2075" s="5" t="s">
        <v>1725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1725</v>
      </c>
      <c r="C2076" s="5" t="s">
        <v>11</v>
      </c>
      <c r="D2076" s="5" t="s">
        <v>12</v>
      </c>
      <c r="E2076" s="5" t="s">
        <v>1680</v>
      </c>
    </row>
    <row r="2077" spans="1:5" x14ac:dyDescent="0.25">
      <c r="A2077" s="5">
        <f>2069</f>
      </c>
      <c r="B2077" s="5" t="s">
        <v>1726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1726</v>
      </c>
      <c r="C2078" s="5" t="s">
        <v>11</v>
      </c>
      <c r="D2078" s="5" t="s">
        <v>12</v>
      </c>
      <c r="E2078" s="5" t="s">
        <v>1680</v>
      </c>
    </row>
    <row r="2079" spans="1:5" x14ac:dyDescent="0.25">
      <c r="A2079" s="5">
        <f>2071</f>
      </c>
      <c r="B2079" s="5" t="s">
        <v>1727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1727</v>
      </c>
      <c r="C2080" s="5" t="s">
        <v>11</v>
      </c>
      <c r="D2080" s="5" t="s">
        <v>12</v>
      </c>
      <c r="E2080" s="5" t="s">
        <v>1680</v>
      </c>
    </row>
    <row r="2081" spans="1:5" x14ac:dyDescent="0.25">
      <c r="A2081" s="5">
        <f>2073</f>
      </c>
      <c r="B2081" s="5" t="s">
        <v>1728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1728</v>
      </c>
      <c r="C2082" s="5" t="s">
        <v>11</v>
      </c>
      <c r="D2082" s="5" t="s">
        <v>12</v>
      </c>
      <c r="E2082" s="5" t="s">
        <v>1680</v>
      </c>
    </row>
    <row r="2083" spans="1:5" x14ac:dyDescent="0.25">
      <c r="A2083" s="5">
        <f>2075</f>
      </c>
      <c r="B2083" s="5" t="s">
        <v>1729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1729</v>
      </c>
      <c r="C2084" s="5" t="s">
        <v>11</v>
      </c>
      <c r="D2084" s="5" t="s">
        <v>12</v>
      </c>
      <c r="E2084" s="5" t="s">
        <v>1680</v>
      </c>
    </row>
    <row r="2085" spans="1:5" x14ac:dyDescent="0.25">
      <c r="A2085" s="5">
        <f>2077</f>
      </c>
      <c r="B2085" s="5" t="s">
        <v>1730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1730</v>
      </c>
      <c r="C2086" s="5" t="s">
        <v>11</v>
      </c>
      <c r="D2086" s="5" t="s">
        <v>12</v>
      </c>
      <c r="E2086" s="5" t="s">
        <v>1680</v>
      </c>
    </row>
    <row r="2087" spans="1:5" x14ac:dyDescent="0.25">
      <c r="A2087" s="5">
        <f>2079</f>
      </c>
      <c r="B2087" s="5" t="s">
        <v>1731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1731</v>
      </c>
      <c r="C2088" s="5" t="s">
        <v>11</v>
      </c>
      <c r="D2088" s="5" t="s">
        <v>12</v>
      </c>
      <c r="E2088" s="5" t="s">
        <v>1680</v>
      </c>
    </row>
    <row r="2089" spans="1:5" x14ac:dyDescent="0.25">
      <c r="A2089" s="5">
        <f>2081</f>
      </c>
      <c r="B2089" s="5" t="s">
        <v>1732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1732</v>
      </c>
      <c r="C2090" s="5" t="s">
        <v>11</v>
      </c>
      <c r="D2090" s="5" t="s">
        <v>12</v>
      </c>
      <c r="E2090" s="5" t="s">
        <v>1680</v>
      </c>
    </row>
    <row r="2091" spans="1:5" x14ac:dyDescent="0.25">
      <c r="A2091" s="5">
        <f>2083</f>
      </c>
      <c r="B2091" s="5" t="s">
        <v>1733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1733</v>
      </c>
      <c r="C2092" s="5" t="s">
        <v>11</v>
      </c>
      <c r="D2092" s="5" t="s">
        <v>12</v>
      </c>
      <c r="E2092" s="5" t="s">
        <v>1680</v>
      </c>
    </row>
    <row r="2093" spans="1:5" x14ac:dyDescent="0.25">
      <c r="A2093" s="5">
        <f>2085</f>
      </c>
      <c r="B2093" s="5" t="s">
        <v>1734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1734</v>
      </c>
      <c r="C2094" s="5" t="s">
        <v>11</v>
      </c>
      <c r="D2094" s="5" t="s">
        <v>12</v>
      </c>
      <c r="E2094" s="5" t="s">
        <v>1680</v>
      </c>
    </row>
    <row r="2095" spans="1:5" x14ac:dyDescent="0.25">
      <c r="A2095" s="5">
        <f>2087</f>
      </c>
      <c r="B2095" s="5" t="s">
        <v>1735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1735</v>
      </c>
      <c r="C2096" s="5" t="s">
        <v>11</v>
      </c>
      <c r="D2096" s="5" t="s">
        <v>12</v>
      </c>
      <c r="E2096" s="5" t="s">
        <v>1680</v>
      </c>
    </row>
    <row r="2097" spans="1:5" x14ac:dyDescent="0.25">
      <c r="A2097" s="5">
        <f>2089</f>
      </c>
      <c r="B2097" s="5" t="s">
        <v>1736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1736</v>
      </c>
      <c r="C2098" s="5" t="s">
        <v>11</v>
      </c>
      <c r="D2098" s="5" t="s">
        <v>12</v>
      </c>
      <c r="E2098" s="5" t="s">
        <v>1680</v>
      </c>
    </row>
    <row r="2099" spans="1:5" x14ac:dyDescent="0.25">
      <c r="A2099" s="5">
        <f>2091</f>
      </c>
      <c r="B2099" s="5" t="s">
        <v>1737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1737</v>
      </c>
      <c r="C2100" s="5" t="s">
        <v>11</v>
      </c>
      <c r="D2100" s="5" t="s">
        <v>12</v>
      </c>
      <c r="E2100" s="5" t="s">
        <v>1680</v>
      </c>
    </row>
    <row r="2101" spans="1:5" x14ac:dyDescent="0.25">
      <c r="A2101" s="5">
        <f>2093</f>
      </c>
      <c r="B2101" s="5" t="s">
        <v>1738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1738</v>
      </c>
      <c r="C2102" s="5" t="s">
        <v>11</v>
      </c>
      <c r="D2102" s="5" t="s">
        <v>12</v>
      </c>
      <c r="E2102" s="5" t="s">
        <v>1680</v>
      </c>
    </row>
    <row r="2103" spans="1:5" x14ac:dyDescent="0.25">
      <c r="A2103" s="5">
        <f>2095</f>
      </c>
      <c r="B2103" s="5" t="s">
        <v>1739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1739</v>
      </c>
      <c r="C2104" s="5" t="s">
        <v>11</v>
      </c>
      <c r="D2104" s="5" t="s">
        <v>12</v>
      </c>
      <c r="E2104" s="5" t="s">
        <v>1680</v>
      </c>
    </row>
    <row r="2105" spans="1:5" x14ac:dyDescent="0.25">
      <c r="A2105" s="5">
        <f>2097</f>
      </c>
      <c r="B2105" s="5" t="s">
        <v>1740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1740</v>
      </c>
      <c r="C2106" s="5" t="s">
        <v>11</v>
      </c>
      <c r="D2106" s="5" t="s">
        <v>12</v>
      </c>
      <c r="E2106" s="5" t="s">
        <v>1680</v>
      </c>
    </row>
    <row r="2107" spans="1:5" x14ac:dyDescent="0.25">
      <c r="A2107" s="5">
        <f>2099</f>
      </c>
      <c r="B2107" s="5" t="s">
        <v>1741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1741</v>
      </c>
      <c r="C2108" s="5" t="s">
        <v>11</v>
      </c>
      <c r="D2108" s="5" t="s">
        <v>12</v>
      </c>
      <c r="E2108" s="5" t="s">
        <v>1680</v>
      </c>
    </row>
    <row r="2109" spans="1:5" x14ac:dyDescent="0.25">
      <c r="A2109" s="5">
        <f>2101</f>
      </c>
      <c r="B2109" s="5" t="s">
        <v>1742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1742</v>
      </c>
      <c r="C2110" s="5" t="s">
        <v>11</v>
      </c>
      <c r="D2110" s="5" t="s">
        <v>12</v>
      </c>
      <c r="E2110" s="5" t="s">
        <v>1680</v>
      </c>
    </row>
    <row r="2111" spans="1:5" x14ac:dyDescent="0.25">
      <c r="A2111" s="5">
        <f>2103</f>
      </c>
      <c r="B2111" s="5" t="s">
        <v>1743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1743</v>
      </c>
      <c r="C2112" s="5" t="s">
        <v>11</v>
      </c>
      <c r="D2112" s="5" t="s">
        <v>12</v>
      </c>
      <c r="E2112" s="5" t="s">
        <v>1680</v>
      </c>
    </row>
    <row r="2113" spans="1:5" x14ac:dyDescent="0.25">
      <c r="A2113" s="5">
        <f>2105</f>
      </c>
      <c r="B2113" s="5" t="s">
        <v>1744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1744</v>
      </c>
      <c r="C2114" s="5" t="s">
        <v>11</v>
      </c>
      <c r="D2114" s="5" t="s">
        <v>12</v>
      </c>
      <c r="E2114" s="5" t="s">
        <v>1680</v>
      </c>
    </row>
    <row r="2115" spans="1:5" x14ac:dyDescent="0.25">
      <c r="A2115" s="5">
        <f>2107</f>
      </c>
      <c r="B2115" s="5" t="s">
        <v>1745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1745</v>
      </c>
      <c r="C2116" s="5" t="s">
        <v>11</v>
      </c>
      <c r="D2116" s="5" t="s">
        <v>12</v>
      </c>
      <c r="E2116" s="5" t="s">
        <v>1680</v>
      </c>
    </row>
    <row r="2117" spans="1:5" x14ac:dyDescent="0.25">
      <c r="A2117" s="5">
        <f>2109</f>
      </c>
      <c r="B2117" s="5" t="s">
        <v>1746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1746</v>
      </c>
      <c r="C2118" s="5" t="s">
        <v>11</v>
      </c>
      <c r="D2118" s="5" t="s">
        <v>12</v>
      </c>
      <c r="E2118" s="5" t="s">
        <v>1680</v>
      </c>
    </row>
    <row r="2119" spans="1:5" x14ac:dyDescent="0.25">
      <c r="A2119" s="5">
        <f>2111</f>
      </c>
      <c r="B2119" s="5" t="s">
        <v>1747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1747</v>
      </c>
      <c r="C2120" s="5" t="s">
        <v>11</v>
      </c>
      <c r="D2120" s="5" t="s">
        <v>12</v>
      </c>
      <c r="E2120" s="5" t="s">
        <v>1680</v>
      </c>
    </row>
    <row r="2121" spans="1:5" x14ac:dyDescent="0.25">
      <c r="A2121" s="5">
        <f>2113</f>
      </c>
      <c r="B2121" s="5" t="s">
        <v>1748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1748</v>
      </c>
      <c r="C2122" s="5" t="s">
        <v>11</v>
      </c>
      <c r="D2122" s="5" t="s">
        <v>12</v>
      </c>
      <c r="E2122" s="5" t="s">
        <v>1680</v>
      </c>
    </row>
    <row r="2123" spans="1:5" x14ac:dyDescent="0.25">
      <c r="A2123" s="5">
        <f>2115</f>
      </c>
      <c r="B2123" s="5" t="s">
        <v>1749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1749</v>
      </c>
      <c r="C2124" s="5" t="s">
        <v>11</v>
      </c>
      <c r="D2124" s="5" t="s">
        <v>12</v>
      </c>
      <c r="E2124" s="5" t="s">
        <v>1680</v>
      </c>
    </row>
    <row r="2125" spans="1:5" x14ac:dyDescent="0.25">
      <c r="A2125" s="5">
        <f>2117</f>
      </c>
      <c r="B2125" s="5" t="s">
        <v>1750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1750</v>
      </c>
      <c r="C2126" s="5" t="s">
        <v>11</v>
      </c>
      <c r="D2126" s="5" t="s">
        <v>12</v>
      </c>
      <c r="E2126" s="5" t="s">
        <v>1680</v>
      </c>
    </row>
    <row r="2127" spans="1:5" x14ac:dyDescent="0.25">
      <c r="A2127" s="5">
        <f>2119</f>
      </c>
      <c r="B2127" s="5" t="s">
        <v>1751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1751</v>
      </c>
      <c r="C2128" s="5" t="s">
        <v>11</v>
      </c>
      <c r="D2128" s="5" t="s">
        <v>12</v>
      </c>
      <c r="E2128" s="5" t="s">
        <v>1680</v>
      </c>
    </row>
    <row r="2129" spans="1:5" x14ac:dyDescent="0.25">
      <c r="A2129" s="5">
        <f>2121</f>
      </c>
      <c r="B2129" s="5" t="s">
        <v>1752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1752</v>
      </c>
      <c r="C2130" s="5" t="s">
        <v>11</v>
      </c>
      <c r="D2130" s="5" t="s">
        <v>12</v>
      </c>
      <c r="E2130" s="5" t="s">
        <v>1680</v>
      </c>
    </row>
    <row r="2131" spans="1:5" x14ac:dyDescent="0.25">
      <c r="A2131" s="5">
        <f>2123</f>
      </c>
      <c r="B2131" s="5" t="s">
        <v>1753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1753</v>
      </c>
      <c r="C2132" s="5" t="s">
        <v>11</v>
      </c>
      <c r="D2132" s="5" t="s">
        <v>12</v>
      </c>
      <c r="E2132" s="5" t="s">
        <v>1680</v>
      </c>
    </row>
    <row r="2133" spans="1:5" x14ac:dyDescent="0.25">
      <c r="A2133" s="5">
        <f>2125</f>
      </c>
      <c r="B2133" s="5" t="s">
        <v>1754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1754</v>
      </c>
      <c r="C2134" s="5" t="s">
        <v>11</v>
      </c>
      <c r="D2134" s="5" t="s">
        <v>12</v>
      </c>
      <c r="E2134" s="5" t="s">
        <v>1680</v>
      </c>
    </row>
    <row r="2135" spans="1:5" x14ac:dyDescent="0.25">
      <c r="A2135" s="5">
        <f>2127</f>
      </c>
      <c r="B2135" s="5" t="s">
        <v>1755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1755</v>
      </c>
      <c r="C2136" s="5" t="s">
        <v>11</v>
      </c>
      <c r="D2136" s="5" t="s">
        <v>12</v>
      </c>
      <c r="E2136" s="5" t="s">
        <v>1680</v>
      </c>
    </row>
    <row r="2137" spans="1:5" x14ac:dyDescent="0.25">
      <c r="A2137" s="5">
        <f>2129</f>
      </c>
      <c r="B2137" s="5" t="s">
        <v>1756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1756</v>
      </c>
      <c r="C2138" s="5" t="s">
        <v>11</v>
      </c>
      <c r="D2138" s="5" t="s">
        <v>12</v>
      </c>
      <c r="E2138" s="5" t="s">
        <v>1680</v>
      </c>
    </row>
    <row r="2139" spans="1:5" x14ac:dyDescent="0.25">
      <c r="A2139" s="5">
        <f>2131</f>
      </c>
      <c r="B2139" s="5" t="s">
        <v>1757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1757</v>
      </c>
      <c r="C2140" s="5" t="s">
        <v>11</v>
      </c>
      <c r="D2140" s="5" t="s">
        <v>12</v>
      </c>
      <c r="E2140" s="5" t="s">
        <v>1680</v>
      </c>
    </row>
    <row r="2141" spans="1:5" x14ac:dyDescent="0.25">
      <c r="A2141" s="5">
        <f>2133</f>
      </c>
      <c r="B2141" s="5" t="s">
        <v>1758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1758</v>
      </c>
      <c r="C2142" s="5" t="s">
        <v>11</v>
      </c>
      <c r="D2142" s="5" t="s">
        <v>12</v>
      </c>
      <c r="E2142" s="5" t="s">
        <v>1680</v>
      </c>
    </row>
    <row r="2143" spans="1:5" x14ac:dyDescent="0.25">
      <c r="A2143" s="5">
        <f>2135</f>
      </c>
      <c r="B2143" s="5" t="s">
        <v>1759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1759</v>
      </c>
      <c r="C2144" s="5" t="s">
        <v>11</v>
      </c>
      <c r="D2144" s="5" t="s">
        <v>12</v>
      </c>
      <c r="E2144" s="5" t="s">
        <v>1680</v>
      </c>
    </row>
    <row r="2145" spans="1:5" x14ac:dyDescent="0.25">
      <c r="A2145" s="5">
        <f>2137</f>
      </c>
      <c r="B2145" s="5" t="s">
        <v>1760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1760</v>
      </c>
      <c r="C2146" s="5" t="s">
        <v>11</v>
      </c>
      <c r="D2146" s="5" t="s">
        <v>12</v>
      </c>
      <c r="E2146" s="5" t="s">
        <v>1680</v>
      </c>
    </row>
    <row r="2147" spans="1:5" x14ac:dyDescent="0.25">
      <c r="A2147" s="5">
        <f>2139</f>
      </c>
      <c r="B2147" s="5" t="s">
        <v>1761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1761</v>
      </c>
      <c r="C2148" s="5" t="s">
        <v>11</v>
      </c>
      <c r="D2148" s="5" t="s">
        <v>12</v>
      </c>
      <c r="E2148" s="5" t="s">
        <v>1680</v>
      </c>
    </row>
    <row r="2149" spans="1:5" x14ac:dyDescent="0.25">
      <c r="A2149" s="5">
        <f>2141</f>
      </c>
      <c r="B2149" s="5" t="s">
        <v>1762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1762</v>
      </c>
      <c r="C2150" s="5" t="s">
        <v>11</v>
      </c>
      <c r="D2150" s="5" t="s">
        <v>12</v>
      </c>
      <c r="E2150" s="5" t="s">
        <v>1680</v>
      </c>
    </row>
    <row r="2151" spans="1:5" x14ac:dyDescent="0.25">
      <c r="A2151" s="5">
        <f>2143</f>
      </c>
      <c r="B2151" s="5" t="s">
        <v>1763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1763</v>
      </c>
      <c r="C2152" s="5" t="s">
        <v>11</v>
      </c>
      <c r="D2152" s="5" t="s">
        <v>12</v>
      </c>
      <c r="E2152" s="5" t="s">
        <v>1680</v>
      </c>
    </row>
    <row r="2153" spans="1:5" x14ac:dyDescent="0.25">
      <c r="A2153" s="5">
        <f>2145</f>
      </c>
      <c r="B2153" s="5" t="s">
        <v>1764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1764</v>
      </c>
      <c r="C2154" s="5" t="s">
        <v>11</v>
      </c>
      <c r="D2154" s="5" t="s">
        <v>12</v>
      </c>
      <c r="E2154" s="5" t="s">
        <v>1680</v>
      </c>
    </row>
    <row r="2155" spans="1:5" x14ac:dyDescent="0.25">
      <c r="A2155" s="5">
        <f>2147</f>
      </c>
      <c r="B2155" s="5" t="s">
        <v>1765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1765</v>
      </c>
      <c r="C2156" s="5" t="s">
        <v>11</v>
      </c>
      <c r="D2156" s="5" t="s">
        <v>12</v>
      </c>
      <c r="E2156" s="5" t="s">
        <v>1680</v>
      </c>
    </row>
    <row r="2157" spans="1:5" x14ac:dyDescent="0.25">
      <c r="A2157" s="5">
        <f>2149</f>
      </c>
      <c r="B2157" s="5" t="s">
        <v>1766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1766</v>
      </c>
      <c r="C2158" s="5" t="s">
        <v>11</v>
      </c>
      <c r="D2158" s="5" t="s">
        <v>12</v>
      </c>
      <c r="E2158" s="5" t="s">
        <v>1680</v>
      </c>
    </row>
    <row r="2159" spans="1:5" x14ac:dyDescent="0.25">
      <c r="A2159" s="5">
        <f>2151</f>
      </c>
      <c r="B2159" s="5" t="s">
        <v>1767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1767</v>
      </c>
      <c r="C2160" s="5" t="s">
        <v>11</v>
      </c>
      <c r="D2160" s="5" t="s">
        <v>12</v>
      </c>
      <c r="E2160" s="5" t="s">
        <v>1680</v>
      </c>
    </row>
    <row r="2161" spans="1:5" x14ac:dyDescent="0.25">
      <c r="A2161" s="5">
        <f>2153</f>
      </c>
      <c r="B2161" s="5" t="s">
        <v>1768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1768</v>
      </c>
      <c r="C2162" s="5" t="s">
        <v>11</v>
      </c>
      <c r="D2162" s="5" t="s">
        <v>12</v>
      </c>
      <c r="E2162" s="5" t="s">
        <v>1680</v>
      </c>
    </row>
    <row r="2163" spans="1:5" x14ac:dyDescent="0.25">
      <c r="A2163" s="5">
        <f>2155</f>
      </c>
      <c r="B2163" s="5" t="s">
        <v>1769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1769</v>
      </c>
      <c r="C2164" s="5" t="s">
        <v>11</v>
      </c>
      <c r="D2164" s="5" t="s">
        <v>12</v>
      </c>
      <c r="E2164" s="5" t="s">
        <v>1680</v>
      </c>
    </row>
    <row r="2165" spans="1:5" x14ac:dyDescent="0.25">
      <c r="A2165" s="5">
        <f>2157</f>
      </c>
      <c r="B2165" s="5" t="s">
        <v>1770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1770</v>
      </c>
      <c r="C2166" s="5" t="s">
        <v>11</v>
      </c>
      <c r="D2166" s="5" t="s">
        <v>12</v>
      </c>
      <c r="E2166" s="5" t="s">
        <v>1680</v>
      </c>
    </row>
    <row r="2167" spans="1:5" x14ac:dyDescent="0.25">
      <c r="A2167" s="5">
        <f>2159</f>
      </c>
      <c r="B2167" s="5" t="s">
        <v>1771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1771</v>
      </c>
      <c r="C2168" s="5" t="s">
        <v>11</v>
      </c>
      <c r="D2168" s="5" t="s">
        <v>12</v>
      </c>
      <c r="E2168" s="5" t="s">
        <v>1680</v>
      </c>
    </row>
    <row r="2169" spans="1:5" x14ac:dyDescent="0.25">
      <c r="A2169" s="5">
        <f>2161</f>
      </c>
      <c r="B2169" s="5" t="s">
        <v>1772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1772</v>
      </c>
      <c r="C2170" s="5" t="s">
        <v>11</v>
      </c>
      <c r="D2170" s="5" t="s">
        <v>12</v>
      </c>
      <c r="E2170" s="5" t="s">
        <v>1680</v>
      </c>
    </row>
    <row r="2171" spans="1:5" x14ac:dyDescent="0.25">
      <c r="A2171" s="5">
        <f>2163</f>
      </c>
      <c r="B2171" s="5" t="s">
        <v>1773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1773</v>
      </c>
      <c r="C2172" s="5" t="s">
        <v>11</v>
      </c>
      <c r="D2172" s="5" t="s">
        <v>12</v>
      </c>
      <c r="E2172" s="5" t="s">
        <v>1680</v>
      </c>
    </row>
    <row r="2173" spans="1:5" x14ac:dyDescent="0.25">
      <c r="A2173" s="5">
        <f>2165</f>
      </c>
      <c r="B2173" s="5" t="s">
        <v>1774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1774</v>
      </c>
      <c r="C2174" s="5" t="s">
        <v>11</v>
      </c>
      <c r="D2174" s="5" t="s">
        <v>12</v>
      </c>
      <c r="E2174" s="5" t="s">
        <v>1680</v>
      </c>
    </row>
    <row r="2175" spans="1:5" x14ac:dyDescent="0.25">
      <c r="A2175" s="5">
        <f>2167</f>
      </c>
      <c r="B2175" s="5" t="s">
        <v>1775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1775</v>
      </c>
      <c r="C2176" s="5" t="s">
        <v>11</v>
      </c>
      <c r="D2176" s="5" t="s">
        <v>12</v>
      </c>
      <c r="E2176" s="5" t="s">
        <v>1680</v>
      </c>
    </row>
    <row r="2177" spans="1:5" x14ac:dyDescent="0.25">
      <c r="A2177" s="5">
        <f>2169</f>
      </c>
      <c r="B2177" s="5" t="s">
        <v>1776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1776</v>
      </c>
      <c r="C2178" s="5" t="s">
        <v>11</v>
      </c>
      <c r="D2178" s="5" t="s">
        <v>12</v>
      </c>
      <c r="E2178" s="5" t="s">
        <v>1680</v>
      </c>
    </row>
    <row r="2179" spans="1:5" x14ac:dyDescent="0.25">
      <c r="A2179" s="5">
        <f>2171</f>
      </c>
      <c r="B2179" s="5" t="s">
        <v>1777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1777</v>
      </c>
      <c r="C2180" s="5" t="s">
        <v>11</v>
      </c>
      <c r="D2180" s="5" t="s">
        <v>12</v>
      </c>
      <c r="E2180" s="5" t="s">
        <v>1680</v>
      </c>
    </row>
    <row r="2181" spans="1:5" x14ac:dyDescent="0.25">
      <c r="A2181" s="5">
        <f>2173</f>
      </c>
      <c r="B2181" s="5" t="s">
        <v>1778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1778</v>
      </c>
      <c r="C2182" s="5" t="s">
        <v>11</v>
      </c>
      <c r="D2182" s="5" t="s">
        <v>12</v>
      </c>
      <c r="E2182" s="5" t="s">
        <v>1680</v>
      </c>
    </row>
    <row r="2183" spans="1:5" x14ac:dyDescent="0.25">
      <c r="A2183" s="5">
        <f>2175</f>
      </c>
      <c r="B2183" s="5" t="s">
        <v>1779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1779</v>
      </c>
      <c r="C2184" s="5" t="s">
        <v>11</v>
      </c>
      <c r="D2184" s="5" t="s">
        <v>12</v>
      </c>
      <c r="E2184" s="5" t="s">
        <v>1680</v>
      </c>
    </row>
    <row r="2185" spans="1:5" x14ac:dyDescent="0.25">
      <c r="A2185" s="5">
        <f>2177</f>
      </c>
      <c r="B2185" s="5" t="s">
        <v>1780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1780</v>
      </c>
      <c r="C2186" s="5" t="s">
        <v>11</v>
      </c>
      <c r="D2186" s="5" t="s">
        <v>12</v>
      </c>
      <c r="E2186" s="5" t="s">
        <v>1680</v>
      </c>
    </row>
    <row r="2187" spans="1:5" x14ac:dyDescent="0.25">
      <c r="A2187" s="5">
        <f>2179</f>
      </c>
      <c r="B2187" s="5" t="s">
        <v>1781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1781</v>
      </c>
      <c r="C2188" s="5" t="s">
        <v>11</v>
      </c>
      <c r="D2188" s="5" t="s">
        <v>12</v>
      </c>
      <c r="E2188" s="5" t="s">
        <v>1680</v>
      </c>
    </row>
    <row r="2189" spans="1:5" x14ac:dyDescent="0.25">
      <c r="A2189" s="5">
        <f>2181</f>
      </c>
      <c r="B2189" s="5" t="s">
        <v>1782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1782</v>
      </c>
      <c r="C2190" s="5" t="s">
        <v>11</v>
      </c>
      <c r="D2190" s="5" t="s">
        <v>12</v>
      </c>
      <c r="E2190" s="5" t="s">
        <v>1680</v>
      </c>
    </row>
    <row r="2191" spans="1:5" x14ac:dyDescent="0.25">
      <c r="A2191" s="5">
        <f>2183</f>
      </c>
      <c r="B2191" s="5" t="s">
        <v>1783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1783</v>
      </c>
      <c r="C2192" s="5" t="s">
        <v>11</v>
      </c>
      <c r="D2192" s="5" t="s">
        <v>12</v>
      </c>
      <c r="E2192" s="5" t="s">
        <v>1680</v>
      </c>
    </row>
    <row r="2193" spans="1:5" x14ac:dyDescent="0.25">
      <c r="A2193" s="5">
        <f>2185</f>
      </c>
      <c r="B2193" s="5" t="s">
        <v>1784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1784</v>
      </c>
      <c r="C2194" s="5" t="s">
        <v>11</v>
      </c>
      <c r="D2194" s="5" t="s">
        <v>12</v>
      </c>
      <c r="E2194" s="5" t="s">
        <v>1680</v>
      </c>
    </row>
    <row r="2195" spans="1:5" x14ac:dyDescent="0.25">
      <c r="A2195" s="5">
        <f>2187</f>
      </c>
      <c r="B2195" s="5" t="s">
        <v>1785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1785</v>
      </c>
      <c r="C2196" s="5" t="s">
        <v>11</v>
      </c>
      <c r="D2196" s="5" t="s">
        <v>12</v>
      </c>
      <c r="E2196" s="5" t="s">
        <v>1680</v>
      </c>
    </row>
    <row r="2197" spans="1:5" x14ac:dyDescent="0.25">
      <c r="A2197" s="5">
        <f>2189</f>
      </c>
      <c r="B2197" s="5" t="s">
        <v>1786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1786</v>
      </c>
      <c r="C2198" s="5" t="s">
        <v>11</v>
      </c>
      <c r="D2198" s="5" t="s">
        <v>12</v>
      </c>
      <c r="E2198" s="5" t="s">
        <v>1680</v>
      </c>
    </row>
    <row r="2199" spans="1:5" x14ac:dyDescent="0.25">
      <c r="A2199" s="5">
        <f>2191</f>
      </c>
      <c r="B2199" s="5" t="s">
        <v>1787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1787</v>
      </c>
      <c r="C2200" s="5" t="s">
        <v>11</v>
      </c>
      <c r="D2200" s="5" t="s">
        <v>12</v>
      </c>
      <c r="E2200" s="5" t="s">
        <v>1680</v>
      </c>
    </row>
    <row r="2201" spans="1:5" x14ac:dyDescent="0.25">
      <c r="A2201" s="5">
        <f>2193</f>
      </c>
      <c r="B2201" s="5" t="s">
        <v>1788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1788</v>
      </c>
      <c r="C2202" s="5" t="s">
        <v>11</v>
      </c>
      <c r="D2202" s="5" t="s">
        <v>12</v>
      </c>
      <c r="E2202" s="5" t="s">
        <v>1680</v>
      </c>
    </row>
    <row r="2203" spans="1:5" x14ac:dyDescent="0.25">
      <c r="A2203" s="5">
        <f>2195</f>
      </c>
      <c r="B2203" s="5" t="s">
        <v>1789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1789</v>
      </c>
      <c r="C2204" s="5" t="s">
        <v>11</v>
      </c>
      <c r="D2204" s="5" t="s">
        <v>12</v>
      </c>
      <c r="E2204" s="5" t="s">
        <v>1680</v>
      </c>
    </row>
    <row r="2205" spans="1:5" x14ac:dyDescent="0.25">
      <c r="A2205" s="5">
        <f>2197</f>
      </c>
      <c r="B2205" s="5" t="s">
        <v>1790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1790</v>
      </c>
      <c r="C2206" s="5" t="s">
        <v>11</v>
      </c>
      <c r="D2206" s="5" t="s">
        <v>12</v>
      </c>
      <c r="E2206" s="5" t="s">
        <v>1680</v>
      </c>
    </row>
    <row r="2207" spans="1:5" x14ac:dyDescent="0.25">
      <c r="A2207" s="5">
        <f>2199</f>
      </c>
      <c r="B2207" s="5" t="s">
        <v>1791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1791</v>
      </c>
      <c r="C2208" s="5" t="s">
        <v>11</v>
      </c>
      <c r="D2208" s="5" t="s">
        <v>12</v>
      </c>
      <c r="E2208" s="5" t="s">
        <v>1680</v>
      </c>
    </row>
    <row r="2209" spans="1:5" x14ac:dyDescent="0.25">
      <c r="A2209" s="5">
        <f>2201</f>
      </c>
      <c r="B2209" s="5" t="s">
        <v>1792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1792</v>
      </c>
      <c r="C2210" s="5" t="s">
        <v>11</v>
      </c>
      <c r="D2210" s="5" t="s">
        <v>12</v>
      </c>
      <c r="E2210" s="5" t="s">
        <v>1680</v>
      </c>
    </row>
    <row r="2211" spans="1:5" x14ac:dyDescent="0.25">
      <c r="A2211" s="5">
        <f>2203</f>
      </c>
      <c r="B2211" s="5" t="s">
        <v>1793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1793</v>
      </c>
      <c r="C2212" s="5" t="s">
        <v>11</v>
      </c>
      <c r="D2212" s="5" t="s">
        <v>12</v>
      </c>
      <c r="E2212" s="5" t="s">
        <v>1680</v>
      </c>
    </row>
    <row r="2213" spans="1:5" x14ac:dyDescent="0.25">
      <c r="A2213" s="5">
        <f>2205</f>
      </c>
      <c r="B2213" s="5" t="s">
        <v>1794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1794</v>
      </c>
      <c r="C2214" s="5" t="s">
        <v>11</v>
      </c>
      <c r="D2214" s="5" t="s">
        <v>12</v>
      </c>
      <c r="E2214" s="5" t="s">
        <v>1680</v>
      </c>
    </row>
    <row r="2215" spans="1:5" x14ac:dyDescent="0.25">
      <c r="A2215" s="5">
        <f>2207</f>
      </c>
      <c r="B2215" s="5" t="s">
        <v>1795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1795</v>
      </c>
      <c r="C2216" s="5" t="s">
        <v>11</v>
      </c>
      <c r="D2216" s="5" t="s">
        <v>12</v>
      </c>
      <c r="E2216" s="5" t="s">
        <v>1680</v>
      </c>
    </row>
    <row r="2217" spans="1:5" x14ac:dyDescent="0.25">
      <c r="A2217" s="5">
        <f>2209</f>
      </c>
      <c r="B2217" s="5" t="s">
        <v>1796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1796</v>
      </c>
      <c r="C2218" s="5" t="s">
        <v>11</v>
      </c>
      <c r="D2218" s="5" t="s">
        <v>12</v>
      </c>
      <c r="E2218" s="5" t="s">
        <v>1680</v>
      </c>
    </row>
    <row r="2219" spans="1:5" x14ac:dyDescent="0.25">
      <c r="A2219" s="5">
        <f>2211</f>
      </c>
      <c r="B2219" s="5" t="s">
        <v>1797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1797</v>
      </c>
      <c r="C2220" s="5" t="s">
        <v>11</v>
      </c>
      <c r="D2220" s="5" t="s">
        <v>12</v>
      </c>
      <c r="E2220" s="5" t="s">
        <v>1680</v>
      </c>
    </row>
    <row r="2221" spans="1:5" x14ac:dyDescent="0.25">
      <c r="A2221" s="5">
        <f>2213</f>
      </c>
      <c r="B2221" s="5" t="s">
        <v>1798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1798</v>
      </c>
      <c r="C2222" s="5" t="s">
        <v>11</v>
      </c>
      <c r="D2222" s="5" t="s">
        <v>12</v>
      </c>
      <c r="E2222" s="5" t="s">
        <v>1680</v>
      </c>
    </row>
    <row r="2223" spans="1:5" x14ac:dyDescent="0.25">
      <c r="A2223" s="5">
        <f>2215</f>
      </c>
      <c r="B2223" s="5" t="s">
        <v>1799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1799</v>
      </c>
      <c r="C2224" s="5" t="s">
        <v>11</v>
      </c>
      <c r="D2224" s="5" t="s">
        <v>12</v>
      </c>
      <c r="E2224" s="5" t="s">
        <v>1680</v>
      </c>
    </row>
    <row r="2225" spans="1:5" x14ac:dyDescent="0.25">
      <c r="A2225" s="5">
        <f>2217</f>
      </c>
      <c r="B2225" s="5" t="s">
        <v>1800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1800</v>
      </c>
      <c r="C2226" s="5" t="s">
        <v>11</v>
      </c>
      <c r="D2226" s="5" t="s">
        <v>12</v>
      </c>
      <c r="E2226" s="5" t="s">
        <v>1680</v>
      </c>
    </row>
    <row r="2227" spans="1:5" x14ac:dyDescent="0.25">
      <c r="A2227" s="5">
        <f>2219</f>
      </c>
      <c r="B2227" s="5" t="s">
        <v>1801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1801</v>
      </c>
      <c r="C2228" s="5" t="s">
        <v>11</v>
      </c>
      <c r="D2228" s="5" t="s">
        <v>12</v>
      </c>
      <c r="E2228" s="5" t="s">
        <v>1680</v>
      </c>
    </row>
    <row r="2229" spans="1:5" x14ac:dyDescent="0.25">
      <c r="A2229" s="5">
        <f>2221</f>
      </c>
      <c r="B2229" s="5" t="s">
        <v>1802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1802</v>
      </c>
      <c r="C2230" s="5" t="s">
        <v>11</v>
      </c>
      <c r="D2230" s="5" t="s">
        <v>12</v>
      </c>
      <c r="E2230" s="5" t="s">
        <v>1680</v>
      </c>
    </row>
    <row r="2231" spans="1:5" x14ac:dyDescent="0.25">
      <c r="A2231" s="5">
        <f>2223</f>
      </c>
      <c r="B2231" s="5" t="s">
        <v>1803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1803</v>
      </c>
      <c r="C2232" s="5" t="s">
        <v>11</v>
      </c>
      <c r="D2232" s="5" t="s">
        <v>12</v>
      </c>
      <c r="E2232" s="5" t="s">
        <v>1680</v>
      </c>
    </row>
    <row r="2233" spans="1:5" x14ac:dyDescent="0.25">
      <c r="A2233" s="5">
        <f>2225</f>
      </c>
      <c r="B2233" s="5" t="s">
        <v>1804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1804</v>
      </c>
      <c r="C2234" s="5" t="s">
        <v>11</v>
      </c>
      <c r="D2234" s="5" t="s">
        <v>12</v>
      </c>
      <c r="E2234" s="5" t="s">
        <v>1680</v>
      </c>
    </row>
    <row r="2235" spans="1:5" x14ac:dyDescent="0.25">
      <c r="A2235" s="5">
        <f>2227</f>
      </c>
      <c r="B2235" s="5" t="s">
        <v>1805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1805</v>
      </c>
      <c r="C2236" s="5" t="s">
        <v>11</v>
      </c>
      <c r="D2236" s="5" t="s">
        <v>12</v>
      </c>
      <c r="E2236" s="5" t="s">
        <v>1680</v>
      </c>
    </row>
    <row r="2237" spans="1:5" x14ac:dyDescent="0.25">
      <c r="A2237" s="5">
        <f>2229</f>
      </c>
      <c r="B2237" s="5" t="s">
        <v>1806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1806</v>
      </c>
      <c r="C2238" s="5" t="s">
        <v>11</v>
      </c>
      <c r="D2238" s="5" t="s">
        <v>12</v>
      </c>
      <c r="E2238" s="5" t="s">
        <v>1680</v>
      </c>
    </row>
    <row r="2239" spans="1:5" x14ac:dyDescent="0.25">
      <c r="A2239" s="5">
        <f>2231</f>
      </c>
      <c r="B2239" s="5" t="s">
        <v>1807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1807</v>
      </c>
      <c r="C2240" s="5" t="s">
        <v>11</v>
      </c>
      <c r="D2240" s="5" t="s">
        <v>12</v>
      </c>
      <c r="E2240" s="5" t="s">
        <v>1680</v>
      </c>
    </row>
    <row r="2241" spans="1:5" x14ac:dyDescent="0.25">
      <c r="A2241" s="5">
        <f>2233</f>
      </c>
      <c r="B2241" s="5" t="s">
        <v>1808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1808</v>
      </c>
      <c r="C2242" s="5" t="s">
        <v>11</v>
      </c>
      <c r="D2242" s="5" t="s">
        <v>12</v>
      </c>
      <c r="E2242" s="5" t="s">
        <v>1680</v>
      </c>
    </row>
    <row r="2243" spans="1:5" x14ac:dyDescent="0.25">
      <c r="A2243" s="5">
        <f>2235</f>
      </c>
      <c r="B2243" s="5" t="s">
        <v>1809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1809</v>
      </c>
      <c r="C2244" s="5" t="s">
        <v>11</v>
      </c>
      <c r="D2244" s="5" t="s">
        <v>12</v>
      </c>
      <c r="E2244" s="5" t="s">
        <v>1680</v>
      </c>
    </row>
    <row r="2245" spans="1:5" x14ac:dyDescent="0.25">
      <c r="A2245" s="5">
        <f>2237</f>
      </c>
      <c r="B2245" s="5" t="s">
        <v>1810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1810</v>
      </c>
      <c r="C2246" s="5" t="s">
        <v>11</v>
      </c>
      <c r="D2246" s="5" t="s">
        <v>12</v>
      </c>
      <c r="E2246" s="5" t="s">
        <v>1680</v>
      </c>
    </row>
    <row r="2247" spans="1:5" x14ac:dyDescent="0.25">
      <c r="A2247" s="5">
        <f>2239</f>
      </c>
      <c r="B2247" s="5" t="s">
        <v>1811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1811</v>
      </c>
      <c r="C2248" s="5" t="s">
        <v>11</v>
      </c>
      <c r="D2248" s="5" t="s">
        <v>12</v>
      </c>
      <c r="E2248" s="5" t="s">
        <v>1680</v>
      </c>
    </row>
    <row r="2249" spans="1:5" x14ac:dyDescent="0.25">
      <c r="A2249" s="5">
        <f>2241</f>
      </c>
      <c r="B2249" s="5" t="s">
        <v>1812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1812</v>
      </c>
      <c r="C2250" s="5" t="s">
        <v>11</v>
      </c>
      <c r="D2250" s="5" t="s">
        <v>12</v>
      </c>
      <c r="E2250" s="5" t="s">
        <v>1680</v>
      </c>
    </row>
    <row r="2251" spans="1:5" x14ac:dyDescent="0.25">
      <c r="A2251" s="5">
        <f>2243</f>
      </c>
      <c r="B2251" s="5" t="s">
        <v>1813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1813</v>
      </c>
      <c r="C2252" s="5" t="s">
        <v>11</v>
      </c>
      <c r="D2252" s="5" t="s">
        <v>12</v>
      </c>
      <c r="E2252" s="5" t="s">
        <v>1680</v>
      </c>
    </row>
    <row r="2253" spans="1:5" x14ac:dyDescent="0.25">
      <c r="A2253" s="5">
        <f>2245</f>
      </c>
      <c r="B2253" s="5" t="s">
        <v>1814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1814</v>
      </c>
      <c r="C2254" s="5" t="s">
        <v>11</v>
      </c>
      <c r="D2254" s="5" t="s">
        <v>12</v>
      </c>
      <c r="E2254" s="5" t="s">
        <v>1680</v>
      </c>
    </row>
    <row r="2255" spans="1:5" x14ac:dyDescent="0.25">
      <c r="A2255" s="5">
        <f>2247</f>
      </c>
      <c r="B2255" s="5" t="s">
        <v>1815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1815</v>
      </c>
      <c r="C2256" s="5" t="s">
        <v>11</v>
      </c>
      <c r="D2256" s="5" t="s">
        <v>12</v>
      </c>
      <c r="E2256" s="5" t="s">
        <v>1680</v>
      </c>
    </row>
    <row r="2257" spans="1:5" x14ac:dyDescent="0.25">
      <c r="A2257" s="5">
        <f>2249</f>
      </c>
      <c r="B2257" s="5" t="s">
        <v>1816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1816</v>
      </c>
      <c r="C2258" s="5" t="s">
        <v>11</v>
      </c>
      <c r="D2258" s="5" t="s">
        <v>12</v>
      </c>
      <c r="E2258" s="5" t="s">
        <v>1680</v>
      </c>
    </row>
    <row r="2259" spans="1:5" x14ac:dyDescent="0.25">
      <c r="A2259" s="5">
        <f>2251</f>
      </c>
      <c r="B2259" s="5" t="s">
        <v>1817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1817</v>
      </c>
      <c r="C2260" s="5" t="s">
        <v>11</v>
      </c>
      <c r="D2260" s="5" t="s">
        <v>12</v>
      </c>
      <c r="E2260" s="5" t="s">
        <v>1680</v>
      </c>
    </row>
    <row r="2261" spans="1:5" x14ac:dyDescent="0.25">
      <c r="A2261" s="5">
        <f>2253</f>
      </c>
      <c r="B2261" s="5" t="s">
        <v>1818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1818</v>
      </c>
      <c r="C2262" s="5" t="s">
        <v>11</v>
      </c>
      <c r="D2262" s="5" t="s">
        <v>12</v>
      </c>
      <c r="E2262" s="5" t="s">
        <v>1680</v>
      </c>
    </row>
    <row r="2263" spans="1:5" x14ac:dyDescent="0.25">
      <c r="A2263" s="5">
        <f>2255</f>
      </c>
      <c r="B2263" s="5" t="s">
        <v>1819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1819</v>
      </c>
      <c r="C2264" s="5" t="s">
        <v>11</v>
      </c>
      <c r="D2264" s="5" t="s">
        <v>12</v>
      </c>
      <c r="E2264" s="5" t="s">
        <v>1680</v>
      </c>
    </row>
    <row r="2265" spans="1:5" x14ac:dyDescent="0.25">
      <c r="A2265" s="5">
        <f>2257</f>
      </c>
      <c r="B2265" s="5" t="s">
        <v>1820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1820</v>
      </c>
      <c r="C2266" s="5" t="s">
        <v>11</v>
      </c>
      <c r="D2266" s="5" t="s">
        <v>12</v>
      </c>
      <c r="E2266" s="5" t="s">
        <v>1680</v>
      </c>
    </row>
    <row r="2267" spans="1:5" x14ac:dyDescent="0.25">
      <c r="A2267" s="5">
        <f>2259</f>
      </c>
      <c r="B2267" s="5" t="s">
        <v>1821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1821</v>
      </c>
      <c r="C2268" s="5" t="s">
        <v>11</v>
      </c>
      <c r="D2268" s="5" t="s">
        <v>12</v>
      </c>
      <c r="E2268" s="5" t="s">
        <v>1680</v>
      </c>
    </row>
    <row r="2269" spans="1:5" x14ac:dyDescent="0.25">
      <c r="A2269" s="5">
        <f>2261</f>
      </c>
      <c r="B2269" s="5" t="s">
        <v>1822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1822</v>
      </c>
      <c r="C2270" s="5" t="s">
        <v>11</v>
      </c>
      <c r="D2270" s="5" t="s">
        <v>12</v>
      </c>
      <c r="E2270" s="5" t="s">
        <v>1680</v>
      </c>
    </row>
    <row r="2271" spans="1:5" x14ac:dyDescent="0.25">
      <c r="A2271" s="5">
        <f>2263</f>
      </c>
      <c r="B2271" s="5" t="s">
        <v>1823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1823</v>
      </c>
      <c r="C2272" s="5" t="s">
        <v>11</v>
      </c>
      <c r="D2272" s="5" t="s">
        <v>12</v>
      </c>
      <c r="E2272" s="5" t="s">
        <v>1680</v>
      </c>
    </row>
    <row r="2273" spans="1:5" x14ac:dyDescent="0.25">
      <c r="A2273" s="5">
        <f>2265</f>
      </c>
      <c r="B2273" s="5" t="s">
        <v>1824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1824</v>
      </c>
      <c r="C2274" s="5" t="s">
        <v>11</v>
      </c>
      <c r="D2274" s="5" t="s">
        <v>12</v>
      </c>
      <c r="E2274" s="5" t="s">
        <v>1680</v>
      </c>
    </row>
    <row r="2275" spans="1:5" x14ac:dyDescent="0.25">
      <c r="A2275" s="5">
        <f>2267</f>
      </c>
      <c r="B2275" s="5" t="s">
        <v>1825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1825</v>
      </c>
      <c r="C2276" s="5" t="s">
        <v>11</v>
      </c>
      <c r="D2276" s="5" t="s">
        <v>12</v>
      </c>
      <c r="E2276" s="5" t="s">
        <v>1680</v>
      </c>
    </row>
    <row r="2277" spans="1:5" x14ac:dyDescent="0.25">
      <c r="A2277" s="5">
        <f>2269</f>
      </c>
      <c r="B2277" s="5" t="s">
        <v>1826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1826</v>
      </c>
      <c r="C2278" s="5" t="s">
        <v>11</v>
      </c>
      <c r="D2278" s="5" t="s">
        <v>12</v>
      </c>
      <c r="E2278" s="5" t="s">
        <v>1680</v>
      </c>
    </row>
    <row r="2279" spans="1:5" x14ac:dyDescent="0.25">
      <c r="A2279" s="5">
        <f>2271</f>
      </c>
      <c r="B2279" s="5" t="s">
        <v>1827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1827</v>
      </c>
      <c r="C2280" s="5" t="s">
        <v>11</v>
      </c>
      <c r="D2280" s="5" t="s">
        <v>12</v>
      </c>
      <c r="E2280" s="5" t="s">
        <v>1680</v>
      </c>
    </row>
    <row r="2281" spans="1:5" x14ac:dyDescent="0.25">
      <c r="A2281" s="5">
        <f>2273</f>
      </c>
      <c r="B2281" s="5" t="s">
        <v>1828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1828</v>
      </c>
      <c r="C2282" s="5" t="s">
        <v>11</v>
      </c>
      <c r="D2282" s="5" t="s">
        <v>12</v>
      </c>
      <c r="E2282" s="5" t="s">
        <v>1680</v>
      </c>
    </row>
    <row r="2283" spans="1:5" x14ac:dyDescent="0.25">
      <c r="A2283" s="5">
        <f>2275</f>
      </c>
      <c r="B2283" s="5" t="s">
        <v>1829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1829</v>
      </c>
      <c r="C2284" s="5" t="s">
        <v>11</v>
      </c>
      <c r="D2284" s="5" t="s">
        <v>12</v>
      </c>
      <c r="E2284" s="5" t="s">
        <v>1680</v>
      </c>
    </row>
    <row r="2285" spans="1:5" x14ac:dyDescent="0.25">
      <c r="A2285" s="5">
        <f>2277</f>
      </c>
      <c r="B2285" s="5" t="s">
        <v>1830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1830</v>
      </c>
      <c r="C2286" s="5" t="s">
        <v>11</v>
      </c>
      <c r="D2286" s="5" t="s">
        <v>12</v>
      </c>
      <c r="E2286" s="5" t="s">
        <v>1680</v>
      </c>
    </row>
    <row r="2287" spans="1:5" x14ac:dyDescent="0.25">
      <c r="A2287" s="5">
        <f>2279</f>
      </c>
      <c r="B2287" s="5" t="s">
        <v>1831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1831</v>
      </c>
      <c r="C2288" s="5" t="s">
        <v>11</v>
      </c>
      <c r="D2288" s="5" t="s">
        <v>12</v>
      </c>
      <c r="E2288" s="5" t="s">
        <v>1680</v>
      </c>
    </row>
    <row r="2289" spans="1:5" x14ac:dyDescent="0.25">
      <c r="A2289" s="5">
        <f>2281</f>
      </c>
      <c r="B2289" s="5" t="s">
        <v>1832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1832</v>
      </c>
      <c r="C2290" s="5" t="s">
        <v>11</v>
      </c>
      <c r="D2290" s="5" t="s">
        <v>12</v>
      </c>
      <c r="E2290" s="5" t="s">
        <v>1680</v>
      </c>
    </row>
    <row r="2291" spans="1:5" x14ac:dyDescent="0.25">
      <c r="A2291" s="5">
        <f>2283</f>
      </c>
      <c r="B2291" s="5" t="s">
        <v>1833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1833</v>
      </c>
      <c r="C2292" s="5" t="s">
        <v>11</v>
      </c>
      <c r="D2292" s="5" t="s">
        <v>12</v>
      </c>
      <c r="E2292" s="5" t="s">
        <v>1680</v>
      </c>
    </row>
    <row r="2293" spans="1:5" x14ac:dyDescent="0.25">
      <c r="A2293" s="5">
        <f>2285</f>
      </c>
      <c r="B2293" s="5" t="s">
        <v>1834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1834</v>
      </c>
      <c r="C2294" s="5" t="s">
        <v>11</v>
      </c>
      <c r="D2294" s="5" t="s">
        <v>12</v>
      </c>
      <c r="E2294" s="5" t="s">
        <v>1680</v>
      </c>
    </row>
    <row r="2295" spans="1:5" x14ac:dyDescent="0.25">
      <c r="A2295" s="5">
        <f>2287</f>
      </c>
      <c r="B2295" s="5" t="s">
        <v>1835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1835</v>
      </c>
      <c r="C2296" s="5" t="s">
        <v>11</v>
      </c>
      <c r="D2296" s="5" t="s">
        <v>12</v>
      </c>
      <c r="E2296" s="5" t="s">
        <v>1680</v>
      </c>
    </row>
    <row r="2297" spans="1:5" x14ac:dyDescent="0.25">
      <c r="A2297" s="5">
        <f>2289</f>
      </c>
      <c r="B2297" s="5" t="s">
        <v>1836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1836</v>
      </c>
      <c r="C2298" s="5" t="s">
        <v>11</v>
      </c>
      <c r="D2298" s="5" t="s">
        <v>12</v>
      </c>
      <c r="E2298" s="5" t="s">
        <v>1680</v>
      </c>
    </row>
    <row r="2299" spans="1:5" x14ac:dyDescent="0.25">
      <c r="A2299" s="5">
        <f>2291</f>
      </c>
      <c r="B2299" s="5" t="s">
        <v>1837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1837</v>
      </c>
      <c r="C2300" s="5" t="s">
        <v>11</v>
      </c>
      <c r="D2300" s="5" t="s">
        <v>12</v>
      </c>
      <c r="E2300" s="5" t="s">
        <v>1680</v>
      </c>
    </row>
    <row r="2301" spans="1:5" x14ac:dyDescent="0.25">
      <c r="A2301" s="5">
        <f>2293</f>
      </c>
      <c r="B2301" s="5" t="s">
        <v>1838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1838</v>
      </c>
      <c r="C2302" s="5" t="s">
        <v>11</v>
      </c>
      <c r="D2302" s="5" t="s">
        <v>12</v>
      </c>
      <c r="E2302" s="5" t="s">
        <v>1680</v>
      </c>
    </row>
    <row r="2303" spans="1:5" x14ac:dyDescent="0.25">
      <c r="A2303" s="5">
        <f>2295</f>
      </c>
      <c r="B2303" s="5" t="s">
        <v>1839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1839</v>
      </c>
      <c r="C2304" s="5" t="s">
        <v>11</v>
      </c>
      <c r="D2304" s="5" t="s">
        <v>12</v>
      </c>
      <c r="E2304" s="5" t="s">
        <v>1680</v>
      </c>
    </row>
    <row r="2305" spans="1:5" x14ac:dyDescent="0.25">
      <c r="A2305" s="5">
        <f>2297</f>
      </c>
      <c r="B2305" s="5" t="s">
        <v>1840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1840</v>
      </c>
      <c r="C2306" s="5" t="s">
        <v>11</v>
      </c>
      <c r="D2306" s="5" t="s">
        <v>12</v>
      </c>
      <c r="E2306" s="5" t="s">
        <v>1680</v>
      </c>
    </row>
    <row r="2307" spans="1:5" x14ac:dyDescent="0.25">
      <c r="A2307" s="5">
        <f>2299</f>
      </c>
      <c r="B2307" s="5" t="s">
        <v>1841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1841</v>
      </c>
      <c r="C2308" s="5" t="s">
        <v>11</v>
      </c>
      <c r="D2308" s="5" t="s">
        <v>12</v>
      </c>
      <c r="E2308" s="5" t="s">
        <v>1680</v>
      </c>
    </row>
    <row r="2309" spans="1:5" x14ac:dyDescent="0.25">
      <c r="A2309" s="5">
        <f>2301</f>
      </c>
      <c r="B2309" s="5" t="s">
        <v>1842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1842</v>
      </c>
      <c r="C2310" s="5" t="s">
        <v>11</v>
      </c>
      <c r="D2310" s="5" t="s">
        <v>12</v>
      </c>
      <c r="E2310" s="5" t="s">
        <v>1680</v>
      </c>
    </row>
    <row r="2311" spans="1:5" x14ac:dyDescent="0.25">
      <c r="A2311" s="5">
        <f>2303</f>
      </c>
      <c r="B2311" s="5" t="s">
        <v>1843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1843</v>
      </c>
      <c r="C2312" s="5" t="s">
        <v>11</v>
      </c>
      <c r="D2312" s="5" t="s">
        <v>12</v>
      </c>
      <c r="E2312" s="5" t="s">
        <v>1680</v>
      </c>
    </row>
    <row r="2313" spans="1:5" x14ac:dyDescent="0.25">
      <c r="A2313" s="5">
        <f>2305</f>
      </c>
      <c r="B2313" s="5" t="s">
        <v>1844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1844</v>
      </c>
      <c r="C2314" s="5" t="s">
        <v>11</v>
      </c>
      <c r="D2314" s="5" t="s">
        <v>12</v>
      </c>
      <c r="E2314" s="5" t="s">
        <v>1680</v>
      </c>
    </row>
    <row r="2315" spans="1:5" x14ac:dyDescent="0.25">
      <c r="A2315" s="5">
        <f>2307</f>
      </c>
      <c r="B2315" s="5" t="s">
        <v>1845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1845</v>
      </c>
      <c r="C2316" s="5" t="s">
        <v>11</v>
      </c>
      <c r="D2316" s="5" t="s">
        <v>12</v>
      </c>
      <c r="E2316" s="5" t="s">
        <v>1680</v>
      </c>
    </row>
    <row r="2317" spans="1:5" x14ac:dyDescent="0.25">
      <c r="A2317" s="5">
        <f>2309</f>
      </c>
      <c r="B2317" s="5" t="s">
        <v>1846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1846</v>
      </c>
      <c r="C2318" s="5" t="s">
        <v>11</v>
      </c>
      <c r="D2318" s="5" t="s">
        <v>12</v>
      </c>
      <c r="E2318" s="5" t="s">
        <v>1680</v>
      </c>
    </row>
    <row r="2319" spans="1:5" x14ac:dyDescent="0.25">
      <c r="A2319" s="5">
        <f>2311</f>
      </c>
      <c r="B2319" s="5" t="s">
        <v>1847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1847</v>
      </c>
      <c r="C2320" s="5" t="s">
        <v>11</v>
      </c>
      <c r="D2320" s="5" t="s">
        <v>12</v>
      </c>
      <c r="E2320" s="5" t="s">
        <v>1680</v>
      </c>
    </row>
    <row r="2321" spans="1:5" x14ac:dyDescent="0.25">
      <c r="A2321" s="5">
        <f>2313</f>
      </c>
      <c r="B2321" s="5" t="s">
        <v>1848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1848</v>
      </c>
      <c r="C2322" s="5" t="s">
        <v>11</v>
      </c>
      <c r="D2322" s="5" t="s">
        <v>12</v>
      </c>
      <c r="E2322" s="5" t="s">
        <v>1680</v>
      </c>
    </row>
    <row r="2323" spans="1:5" x14ac:dyDescent="0.25">
      <c r="A2323" s="5">
        <f>2315</f>
      </c>
      <c r="B2323" s="5" t="s">
        <v>1849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1849</v>
      </c>
      <c r="C2324" s="5" t="s">
        <v>11</v>
      </c>
      <c r="D2324" s="5" t="s">
        <v>12</v>
      </c>
      <c r="E2324" s="5" t="s">
        <v>1680</v>
      </c>
    </row>
    <row r="2325" spans="1:5" x14ac:dyDescent="0.25">
      <c r="A2325" s="5">
        <f>2317</f>
      </c>
      <c r="B2325" s="5" t="s">
        <v>1850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1850</v>
      </c>
      <c r="C2326" s="5" t="s">
        <v>11</v>
      </c>
      <c r="D2326" s="5" t="s">
        <v>12</v>
      </c>
      <c r="E2326" s="5" t="s">
        <v>1680</v>
      </c>
    </row>
    <row r="2327" spans="1:5" x14ac:dyDescent="0.25">
      <c r="A2327" s="5">
        <f>2319</f>
      </c>
      <c r="B2327" s="5" t="s">
        <v>1851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1851</v>
      </c>
      <c r="C2328" s="5" t="s">
        <v>11</v>
      </c>
      <c r="D2328" s="5" t="s">
        <v>12</v>
      </c>
      <c r="E2328" s="5" t="s">
        <v>1680</v>
      </c>
    </row>
    <row r="2329" spans="1:5" x14ac:dyDescent="0.25">
      <c r="A2329" s="5">
        <f>2321</f>
      </c>
      <c r="B2329" s="5" t="s">
        <v>1852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1852</v>
      </c>
      <c r="C2330" s="5" t="s">
        <v>11</v>
      </c>
      <c r="D2330" s="5" t="s">
        <v>12</v>
      </c>
      <c r="E2330" s="5" t="s">
        <v>1680</v>
      </c>
    </row>
    <row r="2331" spans="1:5" x14ac:dyDescent="0.25">
      <c r="A2331" s="5">
        <f>2323</f>
      </c>
      <c r="B2331" s="5" t="s">
        <v>1853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1853</v>
      </c>
      <c r="C2332" s="5" t="s">
        <v>11</v>
      </c>
      <c r="D2332" s="5" t="s">
        <v>12</v>
      </c>
      <c r="E2332" s="5" t="s">
        <v>1680</v>
      </c>
    </row>
    <row r="2333" spans="1:5" x14ac:dyDescent="0.25">
      <c r="A2333" s="5">
        <f>2325</f>
      </c>
      <c r="B2333" s="5" t="s">
        <v>1854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1854</v>
      </c>
      <c r="C2334" s="5" t="s">
        <v>11</v>
      </c>
      <c r="D2334" s="5" t="s">
        <v>12</v>
      </c>
      <c r="E2334" s="5" t="s">
        <v>1680</v>
      </c>
    </row>
    <row r="2335" spans="1:5" x14ac:dyDescent="0.25">
      <c r="A2335" s="5">
        <f>2327</f>
      </c>
      <c r="B2335" s="5" t="s">
        <v>1855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1855</v>
      </c>
      <c r="C2336" s="5" t="s">
        <v>11</v>
      </c>
      <c r="D2336" s="5" t="s">
        <v>12</v>
      </c>
      <c r="E2336" s="5" t="s">
        <v>1680</v>
      </c>
    </row>
    <row r="2337" spans="1:5" x14ac:dyDescent="0.25">
      <c r="A2337" s="5">
        <f>2329</f>
      </c>
      <c r="B2337" s="5" t="s">
        <v>1856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1856</v>
      </c>
      <c r="C2338" s="5" t="s">
        <v>11</v>
      </c>
      <c r="D2338" s="5" t="s">
        <v>12</v>
      </c>
      <c r="E2338" s="5" t="s">
        <v>1680</v>
      </c>
    </row>
    <row r="2339" spans="1:5" x14ac:dyDescent="0.25">
      <c r="A2339" s="5">
        <f>2331</f>
      </c>
      <c r="B2339" s="5" t="s">
        <v>1857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1857</v>
      </c>
      <c r="C2340" s="5" t="s">
        <v>11</v>
      </c>
      <c r="D2340" s="5" t="s">
        <v>12</v>
      </c>
      <c r="E2340" s="5" t="s">
        <v>1680</v>
      </c>
    </row>
    <row r="2341" spans="1:5" x14ac:dyDescent="0.25">
      <c r="A2341" s="5">
        <f>2333</f>
      </c>
      <c r="B2341" s="5" t="s">
        <v>1858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1858</v>
      </c>
      <c r="C2342" s="5" t="s">
        <v>11</v>
      </c>
      <c r="D2342" s="5" t="s">
        <v>12</v>
      </c>
      <c r="E2342" s="5" t="s">
        <v>1680</v>
      </c>
    </row>
    <row r="2343" spans="1:5" x14ac:dyDescent="0.25">
      <c r="A2343" s="5">
        <f>2335</f>
      </c>
      <c r="B2343" s="5" t="s">
        <v>1859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1859</v>
      </c>
      <c r="C2344" s="5" t="s">
        <v>11</v>
      </c>
      <c r="D2344" s="5" t="s">
        <v>12</v>
      </c>
      <c r="E2344" s="5" t="s">
        <v>1680</v>
      </c>
    </row>
    <row r="2345" spans="1:5" x14ac:dyDescent="0.25">
      <c r="A2345" s="5">
        <f>2337</f>
      </c>
      <c r="B2345" s="5" t="s">
        <v>1860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1860</v>
      </c>
      <c r="C2346" s="5" t="s">
        <v>11</v>
      </c>
      <c r="D2346" s="5" t="s">
        <v>12</v>
      </c>
      <c r="E2346" s="5" t="s">
        <v>1680</v>
      </c>
    </row>
    <row r="2347" spans="1:5" x14ac:dyDescent="0.25">
      <c r="A2347" s="5">
        <f>2339</f>
      </c>
      <c r="B2347" s="5" t="s">
        <v>1861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1861</v>
      </c>
      <c r="C2348" s="5" t="s">
        <v>11</v>
      </c>
      <c r="D2348" s="5" t="s">
        <v>12</v>
      </c>
      <c r="E2348" s="5" t="s">
        <v>1680</v>
      </c>
    </row>
    <row r="2349" spans="1:5" x14ac:dyDescent="0.25">
      <c r="A2349" s="5">
        <f>2341</f>
      </c>
      <c r="B2349" s="5" t="s">
        <v>1862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1862</v>
      </c>
      <c r="C2350" s="5" t="s">
        <v>11</v>
      </c>
      <c r="D2350" s="5" t="s">
        <v>12</v>
      </c>
      <c r="E2350" s="5" t="s">
        <v>1680</v>
      </c>
    </row>
    <row r="2351" spans="1:5" x14ac:dyDescent="0.25">
      <c r="A2351" s="5">
        <f>2343</f>
      </c>
      <c r="B2351" s="5" t="s">
        <v>1863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1863</v>
      </c>
      <c r="C2352" s="5" t="s">
        <v>11</v>
      </c>
      <c r="D2352" s="5" t="s">
        <v>12</v>
      </c>
      <c r="E2352" s="5" t="s">
        <v>1680</v>
      </c>
    </row>
    <row r="2353" spans="1:5" x14ac:dyDescent="0.25">
      <c r="A2353" s="5">
        <f>2345</f>
      </c>
      <c r="B2353" s="5" t="s">
        <v>1864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1864</v>
      </c>
      <c r="C2354" s="5" t="s">
        <v>11</v>
      </c>
      <c r="D2354" s="5" t="s">
        <v>12</v>
      </c>
      <c r="E2354" s="5" t="s">
        <v>1680</v>
      </c>
    </row>
    <row r="2355" spans="1:5" x14ac:dyDescent="0.25">
      <c r="A2355" s="5">
        <f>2347</f>
      </c>
      <c r="B2355" s="5" t="s">
        <v>1865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1865</v>
      </c>
      <c r="C2356" s="5" t="s">
        <v>11</v>
      </c>
      <c r="D2356" s="5" t="s">
        <v>12</v>
      </c>
      <c r="E2356" s="5" t="s">
        <v>1680</v>
      </c>
    </row>
    <row r="2357" spans="1:5" x14ac:dyDescent="0.25">
      <c r="A2357" s="5">
        <f>2349</f>
      </c>
      <c r="B2357" s="5" t="s">
        <v>1866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1866</v>
      </c>
      <c r="C2358" s="5" t="s">
        <v>11</v>
      </c>
      <c r="D2358" s="5" t="s">
        <v>12</v>
      </c>
      <c r="E2358" s="5" t="s">
        <v>1680</v>
      </c>
    </row>
    <row r="2359" spans="1:5" x14ac:dyDescent="0.25">
      <c r="A2359" s="5">
        <f>2351</f>
      </c>
      <c r="B2359" s="5" t="s">
        <v>1867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1867</v>
      </c>
      <c r="C2360" s="5" t="s">
        <v>11</v>
      </c>
      <c r="D2360" s="5" t="s">
        <v>12</v>
      </c>
      <c r="E2360" s="5" t="s">
        <v>1680</v>
      </c>
    </row>
    <row r="2361" spans="1:5" x14ac:dyDescent="0.25">
      <c r="A2361" s="5">
        <f>2353</f>
      </c>
      <c r="B2361" s="5" t="s">
        <v>1868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1868</v>
      </c>
      <c r="C2362" s="5" t="s">
        <v>11</v>
      </c>
      <c r="D2362" s="5" t="s">
        <v>12</v>
      </c>
      <c r="E2362" s="5" t="s">
        <v>1680</v>
      </c>
    </row>
    <row r="2363" spans="1:5" x14ac:dyDescent="0.25">
      <c r="A2363" s="5">
        <f>2355</f>
      </c>
      <c r="B2363" s="5" t="s">
        <v>1869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1869</v>
      </c>
      <c r="C2364" s="5" t="s">
        <v>11</v>
      </c>
      <c r="D2364" s="5" t="s">
        <v>12</v>
      </c>
      <c r="E2364" s="5" t="s">
        <v>1680</v>
      </c>
    </row>
    <row r="2365" spans="1:5" x14ac:dyDescent="0.25">
      <c r="A2365" s="5">
        <f>2357</f>
      </c>
      <c r="B2365" s="5" t="s">
        <v>1870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1870</v>
      </c>
      <c r="C2366" s="5" t="s">
        <v>11</v>
      </c>
      <c r="D2366" s="5" t="s">
        <v>12</v>
      </c>
      <c r="E2366" s="5" t="s">
        <v>1680</v>
      </c>
    </row>
    <row r="2367" spans="1:5" x14ac:dyDescent="0.25">
      <c r="A2367" s="5">
        <f>2359</f>
      </c>
      <c r="B2367" s="5" t="s">
        <v>1871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1871</v>
      </c>
      <c r="C2368" s="5" t="s">
        <v>11</v>
      </c>
      <c r="D2368" s="5" t="s">
        <v>12</v>
      </c>
      <c r="E2368" s="5" t="s">
        <v>1680</v>
      </c>
    </row>
    <row r="2369" spans="1:5" x14ac:dyDescent="0.25">
      <c r="A2369" s="5">
        <f>2361</f>
      </c>
      <c r="B2369" s="5" t="s">
        <v>1872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1872</v>
      </c>
      <c r="C2370" s="5" t="s">
        <v>11</v>
      </c>
      <c r="D2370" s="5" t="s">
        <v>12</v>
      </c>
      <c r="E2370" s="5" t="s">
        <v>1680</v>
      </c>
    </row>
    <row r="2371" spans="1:5" x14ac:dyDescent="0.25">
      <c r="A2371" s="5">
        <f>2363</f>
      </c>
      <c r="B2371" s="5" t="s">
        <v>1873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1873</v>
      </c>
      <c r="C2372" s="5" t="s">
        <v>11</v>
      </c>
      <c r="D2372" s="5" t="s">
        <v>12</v>
      </c>
      <c r="E2372" s="5" t="s">
        <v>1680</v>
      </c>
    </row>
    <row r="2373" spans="1:5" x14ac:dyDescent="0.25">
      <c r="A2373" s="5">
        <f>2365</f>
      </c>
      <c r="B2373" s="5" t="s">
        <v>1874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1874</v>
      </c>
      <c r="C2374" s="5" t="s">
        <v>11</v>
      </c>
      <c r="D2374" s="5" t="s">
        <v>12</v>
      </c>
      <c r="E2374" s="5" t="s">
        <v>1680</v>
      </c>
    </row>
    <row r="2375" spans="1:5" x14ac:dyDescent="0.25">
      <c r="A2375" s="5">
        <f>2367</f>
      </c>
      <c r="B2375" s="5" t="s">
        <v>1875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1875</v>
      </c>
      <c r="C2376" s="5" t="s">
        <v>11</v>
      </c>
      <c r="D2376" s="5" t="s">
        <v>12</v>
      </c>
      <c r="E2376" s="5" t="s">
        <v>1680</v>
      </c>
    </row>
    <row r="2377" spans="1:5" x14ac:dyDescent="0.25">
      <c r="A2377" s="5">
        <f>2369</f>
      </c>
      <c r="B2377" s="5" t="s">
        <v>1876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1876</v>
      </c>
      <c r="C2378" s="5" t="s">
        <v>11</v>
      </c>
      <c r="D2378" s="5" t="s">
        <v>12</v>
      </c>
      <c r="E2378" s="5" t="s">
        <v>1680</v>
      </c>
    </row>
    <row r="2379" spans="1:5" x14ac:dyDescent="0.25">
      <c r="A2379" s="5">
        <f>2371</f>
      </c>
      <c r="B2379" s="5" t="s">
        <v>1877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1877</v>
      </c>
      <c r="C2380" s="5" t="s">
        <v>11</v>
      </c>
      <c r="D2380" s="5" t="s">
        <v>12</v>
      </c>
      <c r="E2380" s="5" t="s">
        <v>1680</v>
      </c>
    </row>
    <row r="2381" spans="1:5" x14ac:dyDescent="0.25">
      <c r="A2381" s="5">
        <f>2373</f>
      </c>
      <c r="B2381" s="5" t="s">
        <v>1878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1878</v>
      </c>
      <c r="C2382" s="5" t="s">
        <v>11</v>
      </c>
      <c r="D2382" s="5" t="s">
        <v>12</v>
      </c>
      <c r="E2382" s="5" t="s">
        <v>1680</v>
      </c>
    </row>
    <row r="2383" spans="1:5" x14ac:dyDescent="0.25">
      <c r="A2383" s="5">
        <f>2375</f>
      </c>
      <c r="B2383" s="5" t="s">
        <v>1879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1879</v>
      </c>
      <c r="C2384" s="5" t="s">
        <v>11</v>
      </c>
      <c r="D2384" s="5" t="s">
        <v>12</v>
      </c>
      <c r="E2384" s="5" t="s">
        <v>1680</v>
      </c>
    </row>
    <row r="2385" spans="1:5" x14ac:dyDescent="0.25">
      <c r="A2385" s="5">
        <f>2377</f>
      </c>
      <c r="B2385" s="5" t="s">
        <v>1880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1880</v>
      </c>
      <c r="C2386" s="5" t="s">
        <v>11</v>
      </c>
      <c r="D2386" s="5" t="s">
        <v>12</v>
      </c>
      <c r="E2386" s="5" t="s">
        <v>1680</v>
      </c>
    </row>
    <row r="2387" spans="1:5" x14ac:dyDescent="0.25">
      <c r="A2387" s="5">
        <f>2379</f>
      </c>
      <c r="B2387" s="5" t="s">
        <v>1881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1881</v>
      </c>
      <c r="C2388" s="5" t="s">
        <v>11</v>
      </c>
      <c r="D2388" s="5" t="s">
        <v>12</v>
      </c>
      <c r="E2388" s="5" t="s">
        <v>1680</v>
      </c>
    </row>
    <row r="2389" spans="1:5" x14ac:dyDescent="0.25">
      <c r="A2389" s="5">
        <f>2381</f>
      </c>
      <c r="B2389" s="5" t="s">
        <v>1882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1882</v>
      </c>
      <c r="C2390" s="5" t="s">
        <v>11</v>
      </c>
      <c r="D2390" s="5" t="s">
        <v>12</v>
      </c>
      <c r="E2390" s="5" t="s">
        <v>1680</v>
      </c>
    </row>
    <row r="2391" spans="1:5" x14ac:dyDescent="0.25">
      <c r="A2391" s="5">
        <f>2383</f>
      </c>
      <c r="B2391" s="5" t="s">
        <v>1883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1883</v>
      </c>
      <c r="C2392" s="5" t="s">
        <v>11</v>
      </c>
      <c r="D2392" s="5" t="s">
        <v>12</v>
      </c>
      <c r="E2392" s="5" t="s">
        <v>1680</v>
      </c>
    </row>
    <row r="2393" spans="1:5" x14ac:dyDescent="0.25">
      <c r="A2393" s="5">
        <f>2385</f>
      </c>
      <c r="B2393" s="5" t="s">
        <v>1884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1884</v>
      </c>
      <c r="C2394" s="5" t="s">
        <v>11</v>
      </c>
      <c r="D2394" s="5" t="s">
        <v>12</v>
      </c>
      <c r="E2394" s="5" t="s">
        <v>1680</v>
      </c>
    </row>
    <row r="2395" spans="1:5" x14ac:dyDescent="0.25">
      <c r="A2395" s="5">
        <f>2387</f>
      </c>
      <c r="B2395" s="5" t="s">
        <v>1885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1885</v>
      </c>
      <c r="C2396" s="5" t="s">
        <v>11</v>
      </c>
      <c r="D2396" s="5" t="s">
        <v>12</v>
      </c>
      <c r="E2396" s="5" t="s">
        <v>1680</v>
      </c>
    </row>
    <row r="2397" spans="1:5" x14ac:dyDescent="0.25">
      <c r="A2397" s="5">
        <f>2389</f>
      </c>
      <c r="B2397" s="5" t="s">
        <v>1886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1886</v>
      </c>
      <c r="C2398" s="5" t="s">
        <v>11</v>
      </c>
      <c r="D2398" s="5" t="s">
        <v>12</v>
      </c>
      <c r="E2398" s="5" t="s">
        <v>1680</v>
      </c>
    </row>
    <row r="2399" spans="1:5" x14ac:dyDescent="0.25">
      <c r="A2399" s="5">
        <f>2391</f>
      </c>
      <c r="B2399" s="5" t="s">
        <v>1887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1887</v>
      </c>
      <c r="C2400" s="5" t="s">
        <v>11</v>
      </c>
      <c r="D2400" s="5" t="s">
        <v>12</v>
      </c>
      <c r="E2400" s="5" t="s">
        <v>1680</v>
      </c>
    </row>
    <row r="2401" spans="1:5" x14ac:dyDescent="0.25">
      <c r="A2401" s="5">
        <f>2393</f>
      </c>
      <c r="B2401" s="5" t="s">
        <v>1888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1888</v>
      </c>
      <c r="C2402" s="5" t="s">
        <v>11</v>
      </c>
      <c r="D2402" s="5" t="s">
        <v>12</v>
      </c>
      <c r="E2402" s="5" t="s">
        <v>1680</v>
      </c>
    </row>
    <row r="2403" spans="1:5" x14ac:dyDescent="0.25">
      <c r="A2403" s="5">
        <f>2395</f>
      </c>
      <c r="B2403" s="5" t="s">
        <v>1889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1889</v>
      </c>
      <c r="C2404" s="5" t="s">
        <v>11</v>
      </c>
      <c r="D2404" s="5" t="s">
        <v>12</v>
      </c>
      <c r="E2404" s="5" t="s">
        <v>1680</v>
      </c>
    </row>
    <row r="2405" spans="1:5" x14ac:dyDescent="0.25">
      <c r="A2405" s="5">
        <f>2397</f>
      </c>
      <c r="B2405" s="5" t="s">
        <v>1890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1890</v>
      </c>
      <c r="C2406" s="5" t="s">
        <v>11</v>
      </c>
      <c r="D2406" s="5" t="s">
        <v>12</v>
      </c>
      <c r="E2406" s="5" t="s">
        <v>1680</v>
      </c>
    </row>
    <row r="2407" spans="1:5" x14ac:dyDescent="0.25">
      <c r="A2407" s="5">
        <f>2399</f>
      </c>
      <c r="B2407" s="5" t="s">
        <v>1891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1891</v>
      </c>
      <c r="C2408" s="5" t="s">
        <v>11</v>
      </c>
      <c r="D2408" s="5" t="s">
        <v>12</v>
      </c>
      <c r="E2408" s="5" t="s">
        <v>1680</v>
      </c>
    </row>
    <row r="2409" spans="1:5" x14ac:dyDescent="0.25">
      <c r="A2409" s="5">
        <f>2401</f>
      </c>
      <c r="B2409" s="5" t="s">
        <v>1892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1892</v>
      </c>
      <c r="C2410" s="5" t="s">
        <v>11</v>
      </c>
      <c r="D2410" s="5" t="s">
        <v>12</v>
      </c>
      <c r="E2410" s="5" t="s">
        <v>1680</v>
      </c>
    </row>
    <row r="2411" spans="1:5" x14ac:dyDescent="0.25">
      <c r="A2411" s="5">
        <f>2403</f>
      </c>
      <c r="B2411" s="5" t="s">
        <v>1893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1893</v>
      </c>
      <c r="C2412" s="5" t="s">
        <v>11</v>
      </c>
      <c r="D2412" s="5" t="s">
        <v>12</v>
      </c>
      <c r="E2412" s="5" t="s">
        <v>1680</v>
      </c>
    </row>
    <row r="2413" spans="1:5" x14ac:dyDescent="0.25">
      <c r="A2413" s="5">
        <f>2405</f>
      </c>
      <c r="B2413" s="5" t="s">
        <v>1894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1894</v>
      </c>
      <c r="C2414" s="5" t="s">
        <v>11</v>
      </c>
      <c r="D2414" s="5" t="s">
        <v>12</v>
      </c>
      <c r="E2414" s="5" t="s">
        <v>1680</v>
      </c>
    </row>
    <row r="2415" spans="1:5" x14ac:dyDescent="0.25">
      <c r="A2415" s="5">
        <f>2407</f>
      </c>
      <c r="B2415" s="5" t="s">
        <v>1895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1895</v>
      </c>
      <c r="C2416" s="5" t="s">
        <v>11</v>
      </c>
      <c r="D2416" s="5" t="s">
        <v>12</v>
      </c>
      <c r="E2416" s="5" t="s">
        <v>1680</v>
      </c>
    </row>
    <row r="2417" spans="1:5" x14ac:dyDescent="0.25">
      <c r="A2417" s="5">
        <f>2409</f>
      </c>
      <c r="B2417" s="5" t="s">
        <v>1896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1896</v>
      </c>
      <c r="C2418" s="5" t="s">
        <v>11</v>
      </c>
      <c r="D2418" s="5" t="s">
        <v>12</v>
      </c>
      <c r="E2418" s="5" t="s">
        <v>1680</v>
      </c>
    </row>
    <row r="2419" spans="1:5" x14ac:dyDescent="0.25">
      <c r="A2419" s="5">
        <f>2411</f>
      </c>
      <c r="B2419" s="5" t="s">
        <v>1897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1897</v>
      </c>
      <c r="C2420" s="5" t="s">
        <v>11</v>
      </c>
      <c r="D2420" s="5" t="s">
        <v>12</v>
      </c>
      <c r="E2420" s="5" t="s">
        <v>1680</v>
      </c>
    </row>
    <row r="2421" spans="1:5" x14ac:dyDescent="0.25">
      <c r="A2421" s="5">
        <f>2413</f>
      </c>
      <c r="B2421" s="5" t="s">
        <v>1898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1898</v>
      </c>
      <c r="C2422" s="5" t="s">
        <v>11</v>
      </c>
      <c r="D2422" s="5" t="s">
        <v>12</v>
      </c>
      <c r="E2422" s="5" t="s">
        <v>1680</v>
      </c>
    </row>
    <row r="2423" spans="1:5" x14ac:dyDescent="0.25">
      <c r="A2423" s="5">
        <f>2415</f>
      </c>
      <c r="B2423" s="5" t="s">
        <v>1899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1899</v>
      </c>
      <c r="C2424" s="5" t="s">
        <v>11</v>
      </c>
      <c r="D2424" s="5" t="s">
        <v>12</v>
      </c>
      <c r="E2424" s="5" t="s">
        <v>1680</v>
      </c>
    </row>
    <row r="2425" spans="1:5" x14ac:dyDescent="0.25">
      <c r="A2425" s="5">
        <f>2417</f>
      </c>
      <c r="B2425" s="5" t="s">
        <v>1900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1900</v>
      </c>
      <c r="C2426" s="5" t="s">
        <v>11</v>
      </c>
      <c r="D2426" s="5" t="s">
        <v>12</v>
      </c>
      <c r="E2426" s="5" t="s">
        <v>1680</v>
      </c>
    </row>
    <row r="2427" spans="1:5" x14ac:dyDescent="0.25">
      <c r="A2427" s="5">
        <f>2419</f>
      </c>
      <c r="B2427" s="5" t="s">
        <v>1901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1901</v>
      </c>
      <c r="C2428" s="5" t="s">
        <v>11</v>
      </c>
      <c r="D2428" s="5" t="s">
        <v>12</v>
      </c>
      <c r="E2428" s="5" t="s">
        <v>1680</v>
      </c>
    </row>
    <row r="2429" spans="1:5" x14ac:dyDescent="0.25">
      <c r="A2429" s="5">
        <f>2421</f>
      </c>
      <c r="B2429" s="5" t="s">
        <v>1902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1902</v>
      </c>
      <c r="C2430" s="5" t="s">
        <v>11</v>
      </c>
      <c r="D2430" s="5" t="s">
        <v>12</v>
      </c>
      <c r="E2430" s="5" t="s">
        <v>1680</v>
      </c>
    </row>
    <row r="2431" spans="1:5" x14ac:dyDescent="0.25">
      <c r="A2431" s="5">
        <f>2423</f>
      </c>
      <c r="B2431" s="5" t="s">
        <v>1903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1903</v>
      </c>
      <c r="C2432" s="5" t="s">
        <v>11</v>
      </c>
      <c r="D2432" s="5" t="s">
        <v>12</v>
      </c>
      <c r="E2432" s="5" t="s">
        <v>1680</v>
      </c>
    </row>
    <row r="2433" spans="1:5" x14ac:dyDescent="0.25">
      <c r="A2433" s="5">
        <f>2425</f>
      </c>
      <c r="B2433" s="5" t="s">
        <v>1904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1904</v>
      </c>
      <c r="C2434" s="5" t="s">
        <v>11</v>
      </c>
      <c r="D2434" s="5" t="s">
        <v>12</v>
      </c>
      <c r="E2434" s="5" t="s">
        <v>1680</v>
      </c>
    </row>
    <row r="2435" spans="1:5" x14ac:dyDescent="0.25">
      <c r="A2435" s="5">
        <f>2427</f>
      </c>
      <c r="B2435" s="5" t="s">
        <v>1905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1905</v>
      </c>
      <c r="C2436" s="5" t="s">
        <v>11</v>
      </c>
      <c r="D2436" s="5" t="s">
        <v>12</v>
      </c>
      <c r="E2436" s="5" t="s">
        <v>1680</v>
      </c>
    </row>
    <row r="2437" spans="1:5" x14ac:dyDescent="0.25">
      <c r="A2437" s="5">
        <f>2429</f>
      </c>
      <c r="B2437" s="5" t="s">
        <v>1906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1906</v>
      </c>
      <c r="C2438" s="5" t="s">
        <v>11</v>
      </c>
      <c r="D2438" s="5" t="s">
        <v>12</v>
      </c>
      <c r="E2438" s="5" t="s">
        <v>1680</v>
      </c>
    </row>
    <row r="2439" spans="1:5" x14ac:dyDescent="0.25">
      <c r="A2439" s="5">
        <f>2431</f>
      </c>
      <c r="B2439" s="5" t="s">
        <v>1907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1907</v>
      </c>
      <c r="C2440" s="5" t="s">
        <v>11</v>
      </c>
      <c r="D2440" s="5" t="s">
        <v>12</v>
      </c>
      <c r="E2440" s="5" t="s">
        <v>1680</v>
      </c>
    </row>
    <row r="2441" spans="1:5" x14ac:dyDescent="0.25">
      <c r="A2441" s="5">
        <f>2433</f>
      </c>
      <c r="B2441" s="5" t="s">
        <v>1908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1908</v>
      </c>
      <c r="C2442" s="5" t="s">
        <v>11</v>
      </c>
      <c r="D2442" s="5" t="s">
        <v>12</v>
      </c>
      <c r="E2442" s="5" t="s">
        <v>1680</v>
      </c>
    </row>
    <row r="2443" spans="1:5" x14ac:dyDescent="0.25">
      <c r="A2443" s="5">
        <f>2435</f>
      </c>
      <c r="B2443" s="5" t="s">
        <v>1909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1909</v>
      </c>
      <c r="C2444" s="5" t="s">
        <v>11</v>
      </c>
      <c r="D2444" s="5" t="s">
        <v>12</v>
      </c>
      <c r="E2444" s="5" t="s">
        <v>1680</v>
      </c>
    </row>
    <row r="2445" spans="1:5" x14ac:dyDescent="0.25">
      <c r="A2445" s="5">
        <f>2437</f>
      </c>
      <c r="B2445" s="5" t="s">
        <v>1910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1910</v>
      </c>
      <c r="C2446" s="5" t="s">
        <v>11</v>
      </c>
      <c r="D2446" s="5" t="s">
        <v>12</v>
      </c>
      <c r="E2446" s="5" t="s">
        <v>1680</v>
      </c>
    </row>
    <row r="2447" spans="1:5" x14ac:dyDescent="0.25">
      <c r="A2447" s="5">
        <f>2439</f>
      </c>
      <c r="B2447" s="5" t="s">
        <v>1911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1911</v>
      </c>
      <c r="C2448" s="5" t="s">
        <v>11</v>
      </c>
      <c r="D2448" s="5" t="s">
        <v>12</v>
      </c>
      <c r="E2448" s="5" t="s">
        <v>1680</v>
      </c>
    </row>
    <row r="2449" spans="1:5" x14ac:dyDescent="0.25">
      <c r="A2449" s="5">
        <f>2441</f>
      </c>
      <c r="B2449" s="5" t="s">
        <v>1912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1912</v>
      </c>
      <c r="C2450" s="5" t="s">
        <v>11</v>
      </c>
      <c r="D2450" s="5" t="s">
        <v>12</v>
      </c>
      <c r="E2450" s="5" t="s">
        <v>1680</v>
      </c>
    </row>
    <row r="2451" spans="1:5" x14ac:dyDescent="0.25">
      <c r="A2451" s="5">
        <f>2443</f>
      </c>
      <c r="B2451" s="5" t="s">
        <v>1913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1913</v>
      </c>
      <c r="C2452" s="5" t="s">
        <v>11</v>
      </c>
      <c r="D2452" s="5" t="s">
        <v>12</v>
      </c>
      <c r="E2452" s="5" t="s">
        <v>1680</v>
      </c>
    </row>
    <row r="2453" spans="1:5" x14ac:dyDescent="0.25">
      <c r="A2453" s="5">
        <f>2445</f>
      </c>
      <c r="B2453" s="5" t="s">
        <v>1914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1914</v>
      </c>
      <c r="C2454" s="5" t="s">
        <v>11</v>
      </c>
      <c r="D2454" s="5" t="s">
        <v>12</v>
      </c>
      <c r="E2454" s="5" t="s">
        <v>1680</v>
      </c>
    </row>
    <row r="2455" spans="1:5" x14ac:dyDescent="0.25">
      <c r="A2455" s="5">
        <f>2447</f>
      </c>
      <c r="B2455" s="5" t="s">
        <v>1915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1915</v>
      </c>
      <c r="C2456" s="5" t="s">
        <v>11</v>
      </c>
      <c r="D2456" s="5" t="s">
        <v>12</v>
      </c>
      <c r="E2456" s="5" t="s">
        <v>1680</v>
      </c>
    </row>
    <row r="2457" spans="1:5" x14ac:dyDescent="0.25">
      <c r="A2457" s="5">
        <f>2449</f>
      </c>
      <c r="B2457" s="5" t="s">
        <v>1916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1916</v>
      </c>
      <c r="C2458" s="5" t="s">
        <v>11</v>
      </c>
      <c r="D2458" s="5" t="s">
        <v>12</v>
      </c>
      <c r="E2458" s="5" t="s">
        <v>1680</v>
      </c>
    </row>
    <row r="2459" spans="1:5" x14ac:dyDescent="0.25">
      <c r="A2459" s="5">
        <f>2451</f>
      </c>
      <c r="B2459" s="5" t="s">
        <v>1917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1917</v>
      </c>
      <c r="C2460" s="5" t="s">
        <v>11</v>
      </c>
      <c r="D2460" s="5" t="s">
        <v>12</v>
      </c>
      <c r="E2460" s="5" t="s">
        <v>1680</v>
      </c>
    </row>
    <row r="2461" spans="1:5" x14ac:dyDescent="0.25">
      <c r="A2461" s="5">
        <f>2453</f>
      </c>
      <c r="B2461" s="5" t="s">
        <v>1918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1918</v>
      </c>
      <c r="C2462" s="5" t="s">
        <v>11</v>
      </c>
      <c r="D2462" s="5" t="s">
        <v>12</v>
      </c>
      <c r="E2462" s="5" t="s">
        <v>1680</v>
      </c>
    </row>
    <row r="2463" spans="1:5" x14ac:dyDescent="0.25">
      <c r="A2463" s="5">
        <f>2455</f>
      </c>
      <c r="B2463" s="5" t="s">
        <v>1919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1919</v>
      </c>
      <c r="C2464" s="5" t="s">
        <v>11</v>
      </c>
      <c r="D2464" s="5" t="s">
        <v>12</v>
      </c>
      <c r="E2464" s="5" t="s">
        <v>1680</v>
      </c>
    </row>
    <row r="2465" spans="1:5" x14ac:dyDescent="0.25">
      <c r="A2465" s="5">
        <f>2457</f>
      </c>
      <c r="B2465" s="5" t="s">
        <v>1920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1920</v>
      </c>
      <c r="C2466" s="5" t="s">
        <v>11</v>
      </c>
      <c r="D2466" s="5" t="s">
        <v>12</v>
      </c>
      <c r="E2466" s="5" t="s">
        <v>1680</v>
      </c>
    </row>
    <row r="2467" spans="1:5" x14ac:dyDescent="0.25">
      <c r="A2467" s="5">
        <f>2459</f>
      </c>
      <c r="B2467" s="5" t="s">
        <v>1921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1921</v>
      </c>
      <c r="C2468" s="5" t="s">
        <v>11</v>
      </c>
      <c r="D2468" s="5" t="s">
        <v>12</v>
      </c>
      <c r="E2468" s="5" t="s">
        <v>1680</v>
      </c>
    </row>
    <row r="2469" spans="1:5" x14ac:dyDescent="0.25">
      <c r="A2469" s="5">
        <f>2461</f>
      </c>
      <c r="B2469" s="5" t="s">
        <v>1922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1922</v>
      </c>
      <c r="C2470" s="5" t="s">
        <v>11</v>
      </c>
      <c r="D2470" s="5" t="s">
        <v>12</v>
      </c>
      <c r="E2470" s="5" t="s">
        <v>1680</v>
      </c>
    </row>
    <row r="2471" spans="1:5" x14ac:dyDescent="0.25">
      <c r="A2471" s="5">
        <f>2463</f>
      </c>
      <c r="B2471" s="5" t="s">
        <v>1923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1923</v>
      </c>
      <c r="C2472" s="5" t="s">
        <v>11</v>
      </c>
      <c r="D2472" s="5" t="s">
        <v>12</v>
      </c>
      <c r="E2472" s="5" t="s">
        <v>1680</v>
      </c>
    </row>
    <row r="2473" spans="1:5" x14ac:dyDescent="0.25">
      <c r="A2473" s="5">
        <f>2465</f>
      </c>
      <c r="B2473" s="5" t="s">
        <v>1924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1924</v>
      </c>
      <c r="C2474" s="5" t="s">
        <v>11</v>
      </c>
      <c r="D2474" s="5" t="s">
        <v>12</v>
      </c>
      <c r="E2474" s="5" t="s">
        <v>1680</v>
      </c>
    </row>
    <row r="2475" spans="1:5" x14ac:dyDescent="0.25">
      <c r="A2475" s="5">
        <f>2467</f>
      </c>
      <c r="B2475" s="5" t="s">
        <v>1925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1925</v>
      </c>
      <c r="C2476" s="5" t="s">
        <v>11</v>
      </c>
      <c r="D2476" s="5" t="s">
        <v>12</v>
      </c>
      <c r="E2476" s="5" t="s">
        <v>1680</v>
      </c>
    </row>
    <row r="2477" spans="1:5" x14ac:dyDescent="0.25">
      <c r="A2477" s="5">
        <f>2469</f>
      </c>
      <c r="B2477" s="5" t="s">
        <v>1926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1926</v>
      </c>
      <c r="C2478" s="5" t="s">
        <v>11</v>
      </c>
      <c r="D2478" s="5" t="s">
        <v>12</v>
      </c>
      <c r="E2478" s="5" t="s">
        <v>1680</v>
      </c>
    </row>
    <row r="2479" spans="1:5" x14ac:dyDescent="0.25">
      <c r="A2479" s="5">
        <f>2471</f>
      </c>
      <c r="B2479" s="5" t="s">
        <v>1927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1927</v>
      </c>
      <c r="C2480" s="5" t="s">
        <v>11</v>
      </c>
      <c r="D2480" s="5" t="s">
        <v>12</v>
      </c>
      <c r="E2480" s="5" t="s">
        <v>1680</v>
      </c>
    </row>
    <row r="2481" spans="1:5" x14ac:dyDescent="0.25">
      <c r="A2481" s="5">
        <f>2473</f>
      </c>
      <c r="B2481" s="5" t="s">
        <v>1928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1928</v>
      </c>
      <c r="C2482" s="5" t="s">
        <v>11</v>
      </c>
      <c r="D2482" s="5" t="s">
        <v>12</v>
      </c>
      <c r="E2482" s="5" t="s">
        <v>1680</v>
      </c>
    </row>
    <row r="2483" spans="1:5" x14ac:dyDescent="0.25">
      <c r="A2483" s="5">
        <f>2475</f>
      </c>
      <c r="B2483" s="5" t="s">
        <v>1929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1929</v>
      </c>
      <c r="C2484" s="5" t="s">
        <v>11</v>
      </c>
      <c r="D2484" s="5" t="s">
        <v>12</v>
      </c>
      <c r="E2484" s="5" t="s">
        <v>1680</v>
      </c>
    </row>
    <row r="2485" spans="1:5" x14ac:dyDescent="0.25">
      <c r="A2485" s="5">
        <f>2477</f>
      </c>
      <c r="B2485" s="5" t="s">
        <v>1930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1930</v>
      </c>
      <c r="C2486" s="5" t="s">
        <v>11</v>
      </c>
      <c r="D2486" s="5" t="s">
        <v>12</v>
      </c>
      <c r="E2486" s="5" t="s">
        <v>1680</v>
      </c>
    </row>
    <row r="2487" spans="1:5" x14ac:dyDescent="0.25">
      <c r="A2487" s="5">
        <f>2479</f>
      </c>
      <c r="B2487" s="5" t="s">
        <v>1931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1931</v>
      </c>
      <c r="C2488" s="5" t="s">
        <v>11</v>
      </c>
      <c r="D2488" s="5" t="s">
        <v>12</v>
      </c>
      <c r="E2488" s="5" t="s">
        <v>1680</v>
      </c>
    </row>
    <row r="2489" spans="1:5" x14ac:dyDescent="0.25">
      <c r="A2489" s="5">
        <f>2481</f>
      </c>
      <c r="B2489" s="5" t="s">
        <v>1932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1932</v>
      </c>
      <c r="C2490" s="5" t="s">
        <v>11</v>
      </c>
      <c r="D2490" s="5" t="s">
        <v>12</v>
      </c>
      <c r="E2490" s="5" t="s">
        <v>1680</v>
      </c>
    </row>
    <row r="2491" spans="1:5" x14ac:dyDescent="0.25">
      <c r="A2491" s="5">
        <f>2483</f>
      </c>
      <c r="B2491" s="5" t="s">
        <v>1933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1933</v>
      </c>
      <c r="C2492" s="5" t="s">
        <v>11</v>
      </c>
      <c r="D2492" s="5" t="s">
        <v>12</v>
      </c>
      <c r="E2492" s="5" t="s">
        <v>1680</v>
      </c>
    </row>
    <row r="2493" spans="1:5" x14ac:dyDescent="0.25">
      <c r="A2493" s="5">
        <f>2485</f>
      </c>
      <c r="B2493" s="5" t="s">
        <v>1934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1934</v>
      </c>
      <c r="C2494" s="5" t="s">
        <v>11</v>
      </c>
      <c r="D2494" s="5" t="s">
        <v>12</v>
      </c>
      <c r="E2494" s="5" t="s">
        <v>1680</v>
      </c>
    </row>
    <row r="2495" spans="1:5" x14ac:dyDescent="0.25">
      <c r="A2495" s="5">
        <f>2487</f>
      </c>
      <c r="B2495" s="5" t="s">
        <v>1935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1935</v>
      </c>
      <c r="C2496" s="5" t="s">
        <v>11</v>
      </c>
      <c r="D2496" s="5" t="s">
        <v>12</v>
      </c>
      <c r="E2496" s="5" t="s">
        <v>1680</v>
      </c>
    </row>
    <row r="2497" spans="1:5" x14ac:dyDescent="0.25">
      <c r="A2497" s="5">
        <f>2489</f>
      </c>
      <c r="B2497" s="5" t="s">
        <v>1936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1936</v>
      </c>
      <c r="C2498" s="5" t="s">
        <v>11</v>
      </c>
      <c r="D2498" s="5" t="s">
        <v>12</v>
      </c>
      <c r="E2498" s="5" t="s">
        <v>1680</v>
      </c>
    </row>
    <row r="2499" spans="1:5" x14ac:dyDescent="0.25">
      <c r="A2499" s="5">
        <f>2491</f>
      </c>
      <c r="B2499" s="5" t="s">
        <v>1937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1937</v>
      </c>
      <c r="C2500" s="5" t="s">
        <v>11</v>
      </c>
      <c r="D2500" s="5" t="s">
        <v>12</v>
      </c>
      <c r="E2500" s="5" t="s">
        <v>1680</v>
      </c>
    </row>
    <row r="2501" spans="1:5" x14ac:dyDescent="0.25">
      <c r="A2501" s="5">
        <f>2493</f>
      </c>
      <c r="B2501" s="5" t="s">
        <v>1938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1938</v>
      </c>
      <c r="C2502" s="5" t="s">
        <v>11</v>
      </c>
      <c r="D2502" s="5" t="s">
        <v>12</v>
      </c>
      <c r="E2502" s="5" t="s">
        <v>1680</v>
      </c>
    </row>
    <row r="2503" spans="1:5" x14ac:dyDescent="0.25">
      <c r="A2503" s="5">
        <f>2495</f>
      </c>
      <c r="B2503" s="5" t="s">
        <v>1939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1939</v>
      </c>
      <c r="C2504" s="5" t="s">
        <v>11</v>
      </c>
      <c r="D2504" s="5" t="s">
        <v>12</v>
      </c>
      <c r="E2504" s="5" t="s">
        <v>1680</v>
      </c>
    </row>
    <row r="2505" spans="1:5" x14ac:dyDescent="0.25">
      <c r="A2505" s="5">
        <f>2497</f>
      </c>
      <c r="B2505" s="5" t="s">
        <v>1940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1940</v>
      </c>
      <c r="C2506" s="5" t="s">
        <v>11</v>
      </c>
      <c r="D2506" s="5" t="s">
        <v>12</v>
      </c>
      <c r="E2506" s="5" t="s">
        <v>1680</v>
      </c>
    </row>
    <row r="2507" spans="1:5" x14ac:dyDescent="0.25">
      <c r="A2507" s="5">
        <f>2499</f>
      </c>
      <c r="B2507" s="5" t="s">
        <v>1941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1941</v>
      </c>
      <c r="C2508" s="5" t="s">
        <v>11</v>
      </c>
      <c r="D2508" s="5" t="s">
        <v>12</v>
      </c>
      <c r="E2508" s="5" t="s">
        <v>1680</v>
      </c>
    </row>
    <row r="2509" spans="1:5" x14ac:dyDescent="0.25">
      <c r="A2509" s="5">
        <f>2501</f>
      </c>
      <c r="B2509" s="5" t="s">
        <v>1942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1942</v>
      </c>
      <c r="C2510" s="5" t="s">
        <v>11</v>
      </c>
      <c r="D2510" s="5" t="s">
        <v>12</v>
      </c>
      <c r="E2510" s="5" t="s">
        <v>1680</v>
      </c>
    </row>
    <row r="2511" spans="1:5" x14ac:dyDescent="0.25">
      <c r="A2511" s="5">
        <f>2503</f>
      </c>
      <c r="B2511" s="5" t="s">
        <v>1943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1943</v>
      </c>
      <c r="C2512" s="5" t="s">
        <v>11</v>
      </c>
      <c r="D2512" s="5" t="s">
        <v>12</v>
      </c>
      <c r="E2512" s="5" t="s">
        <v>1680</v>
      </c>
    </row>
    <row r="2513" spans="1:5" x14ac:dyDescent="0.25">
      <c r="A2513" s="5">
        <f>2505</f>
      </c>
      <c r="B2513" s="5" t="s">
        <v>1944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1944</v>
      </c>
      <c r="C2514" s="5" t="s">
        <v>11</v>
      </c>
      <c r="D2514" s="5" t="s">
        <v>12</v>
      </c>
      <c r="E2514" s="5" t="s">
        <v>1680</v>
      </c>
    </row>
    <row r="2515" spans="1:5" x14ac:dyDescent="0.25">
      <c r="A2515" s="5">
        <f>2507</f>
      </c>
      <c r="B2515" s="5" t="s">
        <v>1945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1945</v>
      </c>
      <c r="C2516" s="5" t="s">
        <v>11</v>
      </c>
      <c r="D2516" s="5" t="s">
        <v>12</v>
      </c>
      <c r="E2516" s="5" t="s">
        <v>1680</v>
      </c>
    </row>
    <row r="2517" spans="1:5" x14ac:dyDescent="0.25">
      <c r="A2517" s="5">
        <f>2509</f>
      </c>
      <c r="B2517" s="5" t="s">
        <v>1946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1946</v>
      </c>
      <c r="C2518" s="5" t="s">
        <v>11</v>
      </c>
      <c r="D2518" s="5" t="s">
        <v>12</v>
      </c>
      <c r="E2518" s="5" t="s">
        <v>1680</v>
      </c>
    </row>
    <row r="2519" spans="1:5" x14ac:dyDescent="0.25">
      <c r="A2519" s="5">
        <f>2511</f>
      </c>
      <c r="B2519" s="5" t="s">
        <v>1947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1947</v>
      </c>
      <c r="C2520" s="5" t="s">
        <v>11</v>
      </c>
      <c r="D2520" s="5" t="s">
        <v>12</v>
      </c>
      <c r="E2520" s="5" t="s">
        <v>1680</v>
      </c>
    </row>
    <row r="2521" spans="1:5" x14ac:dyDescent="0.25">
      <c r="A2521" s="5">
        <f>2513</f>
      </c>
      <c r="B2521" s="5" t="s">
        <v>1948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1948</v>
      </c>
      <c r="C2522" s="5" t="s">
        <v>11</v>
      </c>
      <c r="D2522" s="5" t="s">
        <v>12</v>
      </c>
      <c r="E2522" s="5" t="s">
        <v>1680</v>
      </c>
    </row>
    <row r="2523" spans="1:5" x14ac:dyDescent="0.25">
      <c r="A2523" s="5">
        <f>2515</f>
      </c>
      <c r="B2523" s="5" t="s">
        <v>1949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1949</v>
      </c>
      <c r="C2524" s="5" t="s">
        <v>11</v>
      </c>
      <c r="D2524" s="5" t="s">
        <v>12</v>
      </c>
      <c r="E2524" s="5" t="s">
        <v>1680</v>
      </c>
    </row>
    <row r="2525" spans="1:5" x14ac:dyDescent="0.25">
      <c r="A2525" s="5">
        <f>2517</f>
      </c>
      <c r="B2525" s="5" t="s">
        <v>1950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1950</v>
      </c>
      <c r="C2526" s="5" t="s">
        <v>11</v>
      </c>
      <c r="D2526" s="5" t="s">
        <v>12</v>
      </c>
      <c r="E2526" s="5" t="s">
        <v>1680</v>
      </c>
    </row>
    <row r="2527" spans="1:5" x14ac:dyDescent="0.25">
      <c r="A2527" s="5">
        <f>2519</f>
      </c>
      <c r="B2527" s="5" t="s">
        <v>1951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1951</v>
      </c>
      <c r="C2528" s="5" t="s">
        <v>11</v>
      </c>
      <c r="D2528" s="5" t="s">
        <v>12</v>
      </c>
      <c r="E2528" s="5" t="s">
        <v>1680</v>
      </c>
    </row>
    <row r="2529" spans="1:5" x14ac:dyDescent="0.25">
      <c r="A2529" s="5">
        <f>2521</f>
      </c>
      <c r="B2529" s="5" t="s">
        <v>1952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1952</v>
      </c>
      <c r="C2530" s="5" t="s">
        <v>11</v>
      </c>
      <c r="D2530" s="5" t="s">
        <v>12</v>
      </c>
      <c r="E2530" s="5" t="s">
        <v>1680</v>
      </c>
    </row>
    <row r="2531" spans="1:5" x14ac:dyDescent="0.25">
      <c r="A2531" s="5">
        <f>2523</f>
      </c>
      <c r="B2531" s="5" t="s">
        <v>1953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1953</v>
      </c>
      <c r="C2532" s="5" t="s">
        <v>11</v>
      </c>
      <c r="D2532" s="5" t="s">
        <v>12</v>
      </c>
      <c r="E2532" s="5" t="s">
        <v>1680</v>
      </c>
    </row>
    <row r="2533" spans="1:5" x14ac:dyDescent="0.25">
      <c r="A2533" s="5">
        <f>2525</f>
      </c>
      <c r="B2533" s="5" t="s">
        <v>1954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1954</v>
      </c>
      <c r="C2534" s="5" t="s">
        <v>11</v>
      </c>
      <c r="D2534" s="5" t="s">
        <v>12</v>
      </c>
      <c r="E2534" s="5" t="s">
        <v>1680</v>
      </c>
    </row>
    <row r="2535" spans="1:5" x14ac:dyDescent="0.25">
      <c r="A2535" s="5">
        <f>2527</f>
      </c>
      <c r="B2535" s="5" t="s">
        <v>1955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1955</v>
      </c>
      <c r="C2536" s="5" t="s">
        <v>11</v>
      </c>
      <c r="D2536" s="5" t="s">
        <v>12</v>
      </c>
      <c r="E2536" s="5" t="s">
        <v>1680</v>
      </c>
    </row>
    <row r="2537" spans="1:5" x14ac:dyDescent="0.25">
      <c r="A2537" s="5">
        <f>2529</f>
      </c>
      <c r="B2537" s="5" t="s">
        <v>1956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1956</v>
      </c>
      <c r="C2538" s="5" t="s">
        <v>11</v>
      </c>
      <c r="D2538" s="5" t="s">
        <v>12</v>
      </c>
      <c r="E2538" s="5" t="s">
        <v>1680</v>
      </c>
    </row>
    <row r="2539" spans="1:5" x14ac:dyDescent="0.25">
      <c r="A2539" s="5">
        <f>2531</f>
      </c>
      <c r="B2539" s="5" t="s">
        <v>1957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1957</v>
      </c>
      <c r="C2540" s="5" t="s">
        <v>11</v>
      </c>
      <c r="D2540" s="5" t="s">
        <v>12</v>
      </c>
      <c r="E2540" s="5" t="s">
        <v>1680</v>
      </c>
    </row>
    <row r="2541" spans="1:5" x14ac:dyDescent="0.25">
      <c r="A2541" s="5">
        <f>2533</f>
      </c>
      <c r="B2541" s="5" t="s">
        <v>1958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1958</v>
      </c>
      <c r="C2542" s="5" t="s">
        <v>11</v>
      </c>
      <c r="D2542" s="5" t="s">
        <v>12</v>
      </c>
      <c r="E2542" s="5" t="s">
        <v>1680</v>
      </c>
    </row>
    <row r="2543" spans="1:5" x14ac:dyDescent="0.25">
      <c r="A2543" s="5">
        <f>2535</f>
      </c>
      <c r="B2543" s="5" t="s">
        <v>1959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1959</v>
      </c>
      <c r="C2544" s="5" t="s">
        <v>11</v>
      </c>
      <c r="D2544" s="5" t="s">
        <v>12</v>
      </c>
      <c r="E2544" s="5" t="s">
        <v>1680</v>
      </c>
    </row>
    <row r="2545" spans="1:5" x14ac:dyDescent="0.25">
      <c r="A2545" s="5">
        <f>2537</f>
      </c>
      <c r="B2545" s="5" t="s">
        <v>1960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1960</v>
      </c>
      <c r="C2546" s="5" t="s">
        <v>11</v>
      </c>
      <c r="D2546" s="5" t="s">
        <v>12</v>
      </c>
      <c r="E2546" s="5" t="s">
        <v>1680</v>
      </c>
    </row>
    <row r="2547" spans="1:5" x14ac:dyDescent="0.25">
      <c r="A2547" s="5">
        <f>2539</f>
      </c>
      <c r="B2547" s="5" t="s">
        <v>1961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1961</v>
      </c>
      <c r="C2548" s="5" t="s">
        <v>11</v>
      </c>
      <c r="D2548" s="5" t="s">
        <v>12</v>
      </c>
      <c r="E2548" s="5" t="s">
        <v>1680</v>
      </c>
    </row>
    <row r="2549" spans="1:5" x14ac:dyDescent="0.25">
      <c r="A2549" s="5">
        <f>2541</f>
      </c>
      <c r="B2549" s="5" t="s">
        <v>1962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1962</v>
      </c>
      <c r="C2550" s="5" t="s">
        <v>11</v>
      </c>
      <c r="D2550" s="5" t="s">
        <v>12</v>
      </c>
      <c r="E2550" s="5" t="s">
        <v>1680</v>
      </c>
    </row>
    <row r="2551" spans="1:5" x14ac:dyDescent="0.25">
      <c r="A2551" s="5">
        <f>2543</f>
      </c>
      <c r="B2551" s="5" t="s">
        <v>1963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1963</v>
      </c>
      <c r="C2552" s="5" t="s">
        <v>11</v>
      </c>
      <c r="D2552" s="5" t="s">
        <v>12</v>
      </c>
      <c r="E2552" s="5" t="s">
        <v>1680</v>
      </c>
    </row>
    <row r="2553" spans="1:5" x14ac:dyDescent="0.25">
      <c r="A2553" s="5">
        <f>2545</f>
      </c>
      <c r="B2553" s="5" t="s">
        <v>1964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1964</v>
      </c>
      <c r="C2554" s="5" t="s">
        <v>11</v>
      </c>
      <c r="D2554" s="5" t="s">
        <v>12</v>
      </c>
      <c r="E2554" s="5" t="s">
        <v>1680</v>
      </c>
    </row>
    <row r="2555" spans="1:5" x14ac:dyDescent="0.25">
      <c r="A2555" s="5">
        <f>2547</f>
      </c>
      <c r="B2555" s="5" t="s">
        <v>1965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1965</v>
      </c>
      <c r="C2556" s="5" t="s">
        <v>11</v>
      </c>
      <c r="D2556" s="5" t="s">
        <v>12</v>
      </c>
      <c r="E2556" s="5" t="s">
        <v>1680</v>
      </c>
    </row>
    <row r="2557" spans="1:5" x14ac:dyDescent="0.25">
      <c r="A2557" s="5">
        <f>2549</f>
      </c>
      <c r="B2557" s="5" t="s">
        <v>1966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1966</v>
      </c>
      <c r="C2558" s="5" t="s">
        <v>11</v>
      </c>
      <c r="D2558" s="5" t="s">
        <v>12</v>
      </c>
      <c r="E2558" s="5" t="s">
        <v>1680</v>
      </c>
    </row>
    <row r="2559" spans="1:5" x14ac:dyDescent="0.25">
      <c r="A2559" s="5">
        <f>2551</f>
      </c>
      <c r="B2559" s="5" t="s">
        <v>1967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1967</v>
      </c>
      <c r="C2560" s="5" t="s">
        <v>11</v>
      </c>
      <c r="D2560" s="5" t="s">
        <v>12</v>
      </c>
      <c r="E2560" s="5" t="s">
        <v>1680</v>
      </c>
    </row>
    <row r="2561" spans="1:5" x14ac:dyDescent="0.25">
      <c r="A2561" s="5">
        <f>2553</f>
      </c>
      <c r="B2561" s="5" t="s">
        <v>1968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1968</v>
      </c>
      <c r="C2562" s="5" t="s">
        <v>11</v>
      </c>
      <c r="D2562" s="5" t="s">
        <v>12</v>
      </c>
      <c r="E2562" s="5" t="s">
        <v>1680</v>
      </c>
    </row>
    <row r="2563" spans="1:5" x14ac:dyDescent="0.25">
      <c r="A2563" s="5">
        <f>2555</f>
      </c>
      <c r="B2563" s="5" t="s">
        <v>1969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1969</v>
      </c>
      <c r="C2564" s="5" t="s">
        <v>11</v>
      </c>
      <c r="D2564" s="5" t="s">
        <v>12</v>
      </c>
      <c r="E2564" s="5" t="s">
        <v>1680</v>
      </c>
    </row>
    <row r="2565" spans="1:5" x14ac:dyDescent="0.25">
      <c r="A2565" s="5">
        <f>2557</f>
      </c>
      <c r="B2565" s="5" t="s">
        <v>1970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1970</v>
      </c>
      <c r="C2566" s="5" t="s">
        <v>11</v>
      </c>
      <c r="D2566" s="5" t="s">
        <v>12</v>
      </c>
      <c r="E2566" s="5" t="s">
        <v>1680</v>
      </c>
    </row>
    <row r="2567" spans="1:5" x14ac:dyDescent="0.25">
      <c r="A2567" s="5">
        <f>2559</f>
      </c>
      <c r="B2567" s="5" t="s">
        <v>1971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1971</v>
      </c>
      <c r="C2568" s="5" t="s">
        <v>11</v>
      </c>
      <c r="D2568" s="5" t="s">
        <v>12</v>
      </c>
      <c r="E2568" s="5" t="s">
        <v>1680</v>
      </c>
    </row>
    <row r="2569" spans="1:5" x14ac:dyDescent="0.25">
      <c r="A2569" s="5">
        <f>2561</f>
      </c>
      <c r="B2569" s="5" t="s">
        <v>1972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1972</v>
      </c>
      <c r="C2570" s="5" t="s">
        <v>11</v>
      </c>
      <c r="D2570" s="5" t="s">
        <v>12</v>
      </c>
      <c r="E2570" s="5" t="s">
        <v>1680</v>
      </c>
    </row>
    <row r="2571" spans="1:5" x14ac:dyDescent="0.25">
      <c r="A2571" s="5">
        <f>2563</f>
      </c>
      <c r="B2571" s="5" t="s">
        <v>1973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1973</v>
      </c>
      <c r="C2572" s="5" t="s">
        <v>11</v>
      </c>
      <c r="D2572" s="5" t="s">
        <v>12</v>
      </c>
      <c r="E2572" s="5" t="s">
        <v>1680</v>
      </c>
    </row>
    <row r="2573" spans="1:5" x14ac:dyDescent="0.25">
      <c r="A2573" s="5">
        <f>2565</f>
      </c>
      <c r="B2573" s="5" t="s">
        <v>1974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1974</v>
      </c>
      <c r="C2574" s="5" t="s">
        <v>11</v>
      </c>
      <c r="D2574" s="5" t="s">
        <v>12</v>
      </c>
      <c r="E2574" s="5" t="s">
        <v>1680</v>
      </c>
    </row>
    <row r="2575" spans="1:5" x14ac:dyDescent="0.25">
      <c r="A2575" s="5">
        <f>2567</f>
      </c>
      <c r="B2575" s="5" t="s">
        <v>1975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1975</v>
      </c>
      <c r="C2576" s="5" t="s">
        <v>11</v>
      </c>
      <c r="D2576" s="5" t="s">
        <v>12</v>
      </c>
      <c r="E2576" s="5" t="s">
        <v>1680</v>
      </c>
    </row>
    <row r="2577" spans="1:5" x14ac:dyDescent="0.25">
      <c r="A2577" s="5">
        <f>2569</f>
      </c>
      <c r="B2577" s="5" t="s">
        <v>1976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1976</v>
      </c>
      <c r="C2578" s="5" t="s">
        <v>11</v>
      </c>
      <c r="D2578" s="5" t="s">
        <v>12</v>
      </c>
      <c r="E2578" s="5" t="s">
        <v>1680</v>
      </c>
    </row>
    <row r="2579" spans="1:5" x14ac:dyDescent="0.25">
      <c r="A2579" s="5">
        <f>2571</f>
      </c>
      <c r="B2579" s="5" t="s">
        <v>1977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1977</v>
      </c>
      <c r="C2580" s="5" t="s">
        <v>11</v>
      </c>
      <c r="D2580" s="5" t="s">
        <v>12</v>
      </c>
      <c r="E2580" s="5" t="s">
        <v>1680</v>
      </c>
    </row>
    <row r="2581" spans="1:5" x14ac:dyDescent="0.25">
      <c r="A2581" s="5">
        <f>2573</f>
      </c>
      <c r="B2581" s="5" t="s">
        <v>1978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1978</v>
      </c>
      <c r="C2582" s="5" t="s">
        <v>11</v>
      </c>
      <c r="D2582" s="5" t="s">
        <v>12</v>
      </c>
      <c r="E2582" s="5" t="s">
        <v>1680</v>
      </c>
    </row>
    <row r="2583" spans="1:5" x14ac:dyDescent="0.25">
      <c r="A2583" s="5">
        <f>2575</f>
      </c>
      <c r="B2583" s="5" t="s">
        <v>1979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1979</v>
      </c>
      <c r="C2584" s="5" t="s">
        <v>11</v>
      </c>
      <c r="D2584" s="5" t="s">
        <v>12</v>
      </c>
      <c r="E2584" s="5" t="s">
        <v>1680</v>
      </c>
    </row>
    <row r="2585" spans="1:5" x14ac:dyDescent="0.25">
      <c r="A2585" s="5">
        <f>2577</f>
      </c>
      <c r="B2585" s="5" t="s">
        <v>1980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1980</v>
      </c>
      <c r="C2586" s="5" t="s">
        <v>11</v>
      </c>
      <c r="D2586" s="5" t="s">
        <v>12</v>
      </c>
      <c r="E2586" s="5" t="s">
        <v>1680</v>
      </c>
    </row>
    <row r="2587" spans="1:5" x14ac:dyDescent="0.25">
      <c r="A2587" s="5">
        <f>2579</f>
      </c>
      <c r="B2587" s="5" t="s">
        <v>1981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1981</v>
      </c>
      <c r="C2588" s="5" t="s">
        <v>11</v>
      </c>
      <c r="D2588" s="5" t="s">
        <v>12</v>
      </c>
      <c r="E2588" s="5" t="s">
        <v>1680</v>
      </c>
    </row>
    <row r="2589" spans="1:5" x14ac:dyDescent="0.25">
      <c r="A2589" s="5">
        <f>2581</f>
      </c>
      <c r="B2589" s="5" t="s">
        <v>1982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1982</v>
      </c>
      <c r="C2590" s="5" t="s">
        <v>11</v>
      </c>
      <c r="D2590" s="5" t="s">
        <v>12</v>
      </c>
      <c r="E2590" s="5" t="s">
        <v>1680</v>
      </c>
    </row>
    <row r="2591" spans="1:5" x14ac:dyDescent="0.25">
      <c r="A2591" s="5">
        <f>2583</f>
      </c>
      <c r="B2591" s="5" t="s">
        <v>1983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1983</v>
      </c>
      <c r="C2592" s="5" t="s">
        <v>11</v>
      </c>
      <c r="D2592" s="5" t="s">
        <v>12</v>
      </c>
      <c r="E2592" s="5" t="s">
        <v>1680</v>
      </c>
    </row>
    <row r="2593" spans="1:5" x14ac:dyDescent="0.25">
      <c r="A2593" s="5">
        <f>2585</f>
      </c>
      <c r="B2593" s="5" t="s">
        <v>1984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1984</v>
      </c>
      <c r="C2594" s="5" t="s">
        <v>11</v>
      </c>
      <c r="D2594" s="5" t="s">
        <v>12</v>
      </c>
      <c r="E2594" s="5" t="s">
        <v>1680</v>
      </c>
    </row>
    <row r="2595" spans="1:5" x14ac:dyDescent="0.25">
      <c r="A2595" s="5">
        <f>2587</f>
      </c>
      <c r="B2595" s="5" t="s">
        <v>1985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1985</v>
      </c>
      <c r="C2596" s="5" t="s">
        <v>11</v>
      </c>
      <c r="D2596" s="5" t="s">
        <v>12</v>
      </c>
      <c r="E2596" s="5" t="s">
        <v>1680</v>
      </c>
    </row>
    <row r="2597" spans="1:5" x14ac:dyDescent="0.25">
      <c r="A2597" s="5">
        <f>2589</f>
      </c>
      <c r="B2597" s="5" t="s">
        <v>1986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1986</v>
      </c>
      <c r="C2598" s="5" t="s">
        <v>11</v>
      </c>
      <c r="D2598" s="5" t="s">
        <v>12</v>
      </c>
      <c r="E2598" s="5" t="s">
        <v>1680</v>
      </c>
    </row>
    <row r="2599" spans="1:5" x14ac:dyDescent="0.25">
      <c r="A2599" s="5">
        <f>2591</f>
      </c>
      <c r="B2599" s="5" t="s">
        <v>1987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1987</v>
      </c>
      <c r="C2600" s="5" t="s">
        <v>11</v>
      </c>
      <c r="D2600" s="5" t="s">
        <v>12</v>
      </c>
      <c r="E2600" s="5" t="s">
        <v>1680</v>
      </c>
    </row>
    <row r="2601" spans="1:5" x14ac:dyDescent="0.25">
      <c r="A2601" s="5">
        <f>2593</f>
      </c>
      <c r="B2601" s="5" t="s">
        <v>1988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1988</v>
      </c>
      <c r="C2602" s="5" t="s">
        <v>11</v>
      </c>
      <c r="D2602" s="5" t="s">
        <v>12</v>
      </c>
      <c r="E2602" s="5" t="s">
        <v>1680</v>
      </c>
    </row>
    <row r="2603" spans="1:5" x14ac:dyDescent="0.25">
      <c r="A2603" s="5">
        <f>2595</f>
      </c>
      <c r="B2603" s="5" t="s">
        <v>1989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1989</v>
      </c>
      <c r="C2604" s="5" t="s">
        <v>11</v>
      </c>
      <c r="D2604" s="5" t="s">
        <v>12</v>
      </c>
      <c r="E2604" s="5" t="s">
        <v>1680</v>
      </c>
    </row>
    <row r="2605" spans="1:5" x14ac:dyDescent="0.25">
      <c r="A2605" s="5">
        <f>2597</f>
      </c>
      <c r="B2605" s="5" t="s">
        <v>1990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1990</v>
      </c>
      <c r="C2606" s="5" t="s">
        <v>11</v>
      </c>
      <c r="D2606" s="5" t="s">
        <v>12</v>
      </c>
      <c r="E2606" s="5" t="s">
        <v>1680</v>
      </c>
    </row>
    <row r="2607" spans="1:5" x14ac:dyDescent="0.25">
      <c r="A2607" s="5">
        <f>2599</f>
      </c>
      <c r="B2607" s="5" t="s">
        <v>1991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1991</v>
      </c>
      <c r="C2608" s="5" t="s">
        <v>11</v>
      </c>
      <c r="D2608" s="5" t="s">
        <v>12</v>
      </c>
      <c r="E2608" s="5" t="s">
        <v>1680</v>
      </c>
    </row>
    <row r="2609" spans="1:5" x14ac:dyDescent="0.25">
      <c r="A2609" s="5">
        <f>2601</f>
      </c>
      <c r="B2609" s="5" t="s">
        <v>1992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1992</v>
      </c>
      <c r="C2610" s="5" t="s">
        <v>11</v>
      </c>
      <c r="D2610" s="5" t="s">
        <v>12</v>
      </c>
      <c r="E2610" s="5" t="s">
        <v>1680</v>
      </c>
    </row>
    <row r="2611" spans="1:5" x14ac:dyDescent="0.25">
      <c r="A2611" s="5">
        <f>2603</f>
      </c>
      <c r="B2611" s="5" t="s">
        <v>1993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1993</v>
      </c>
      <c r="C2612" s="5" t="s">
        <v>11</v>
      </c>
      <c r="D2612" s="5" t="s">
        <v>12</v>
      </c>
      <c r="E2612" s="5" t="s">
        <v>1680</v>
      </c>
    </row>
    <row r="2613" spans="1:5" x14ac:dyDescent="0.25">
      <c r="A2613" s="5">
        <f>2605</f>
      </c>
      <c r="B2613" s="5" t="s">
        <v>1994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1994</v>
      </c>
      <c r="C2614" s="5" t="s">
        <v>11</v>
      </c>
      <c r="D2614" s="5" t="s">
        <v>12</v>
      </c>
      <c r="E2614" s="5" t="s">
        <v>1680</v>
      </c>
    </row>
    <row r="2615" spans="1:5" x14ac:dyDescent="0.25">
      <c r="A2615" s="5">
        <f>2607</f>
      </c>
      <c r="B2615" s="5" t="s">
        <v>1995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1995</v>
      </c>
      <c r="C2616" s="5" t="s">
        <v>11</v>
      </c>
      <c r="D2616" s="5" t="s">
        <v>12</v>
      </c>
      <c r="E2616" s="5" t="s">
        <v>1680</v>
      </c>
    </row>
    <row r="2617" spans="1:5" x14ac:dyDescent="0.25">
      <c r="A2617" s="5">
        <f>2609</f>
      </c>
      <c r="B2617" s="5" t="s">
        <v>1996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1996</v>
      </c>
      <c r="C2618" s="5" t="s">
        <v>11</v>
      </c>
      <c r="D2618" s="5" t="s">
        <v>12</v>
      </c>
      <c r="E2618" s="5" t="s">
        <v>1680</v>
      </c>
    </row>
    <row r="2619" spans="1:5" x14ac:dyDescent="0.25">
      <c r="A2619" s="5">
        <f>2611</f>
      </c>
      <c r="B2619" s="5" t="s">
        <v>1997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1997</v>
      </c>
      <c r="C2620" s="5" t="s">
        <v>11</v>
      </c>
      <c r="D2620" s="5" t="s">
        <v>12</v>
      </c>
      <c r="E2620" s="5" t="s">
        <v>1680</v>
      </c>
    </row>
    <row r="2621" spans="1:5" x14ac:dyDescent="0.25">
      <c r="A2621" s="5">
        <f>2613</f>
      </c>
      <c r="B2621" s="5" t="s">
        <v>1998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1998</v>
      </c>
      <c r="C2622" s="5" t="s">
        <v>11</v>
      </c>
      <c r="D2622" s="5" t="s">
        <v>12</v>
      </c>
      <c r="E2622" s="5" t="s">
        <v>1680</v>
      </c>
    </row>
    <row r="2623" spans="1:5" x14ac:dyDescent="0.25">
      <c r="A2623" s="5">
        <f>2615</f>
      </c>
      <c r="B2623" s="5" t="s">
        <v>1999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1999</v>
      </c>
      <c r="C2624" s="5" t="s">
        <v>11</v>
      </c>
      <c r="D2624" s="5" t="s">
        <v>12</v>
      </c>
      <c r="E2624" s="5" t="s">
        <v>1680</v>
      </c>
    </row>
    <row r="2625" spans="1:5" x14ac:dyDescent="0.25">
      <c r="A2625" s="5">
        <f>2617</f>
      </c>
      <c r="B2625" s="5" t="s">
        <v>2000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2000</v>
      </c>
      <c r="C2626" s="5" t="s">
        <v>11</v>
      </c>
      <c r="D2626" s="5" t="s">
        <v>12</v>
      </c>
      <c r="E2626" s="5" t="s">
        <v>1680</v>
      </c>
    </row>
    <row r="2627" spans="1:5" x14ac:dyDescent="0.25">
      <c r="A2627" s="5">
        <f>2619</f>
      </c>
      <c r="B2627" s="5" t="s">
        <v>2001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2001</v>
      </c>
      <c r="C2628" s="5" t="s">
        <v>11</v>
      </c>
      <c r="D2628" s="5" t="s">
        <v>12</v>
      </c>
      <c r="E2628" s="5" t="s">
        <v>1680</v>
      </c>
    </row>
    <row r="2629" spans="1:5" x14ac:dyDescent="0.25">
      <c r="A2629" s="5">
        <f>2621</f>
      </c>
      <c r="B2629" s="5" t="s">
        <v>2002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2002</v>
      </c>
      <c r="C2630" s="5" t="s">
        <v>11</v>
      </c>
      <c r="D2630" s="5" t="s">
        <v>12</v>
      </c>
      <c r="E2630" s="5" t="s">
        <v>1680</v>
      </c>
    </row>
    <row r="2631" spans="1:5" x14ac:dyDescent="0.25">
      <c r="A2631" s="5">
        <f>2623</f>
      </c>
      <c r="B2631" s="5" t="s">
        <v>2003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2003</v>
      </c>
      <c r="C2632" s="5" t="s">
        <v>11</v>
      </c>
      <c r="D2632" s="5" t="s">
        <v>12</v>
      </c>
      <c r="E2632" s="5" t="s">
        <v>1680</v>
      </c>
    </row>
    <row r="2633" spans="1:5" x14ac:dyDescent="0.25">
      <c r="A2633" s="5">
        <f>2625</f>
      </c>
      <c r="B2633" s="5" t="s">
        <v>2004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2004</v>
      </c>
      <c r="C2634" s="5" t="s">
        <v>11</v>
      </c>
      <c r="D2634" s="5" t="s">
        <v>12</v>
      </c>
      <c r="E2634" s="5" t="s">
        <v>1680</v>
      </c>
    </row>
    <row r="2635" spans="1:5" x14ac:dyDescent="0.25">
      <c r="A2635" s="5">
        <f>2627</f>
      </c>
      <c r="B2635" s="5" t="s">
        <v>2005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2005</v>
      </c>
      <c r="C2636" s="5" t="s">
        <v>11</v>
      </c>
      <c r="D2636" s="5" t="s">
        <v>12</v>
      </c>
      <c r="E2636" s="5" t="s">
        <v>1680</v>
      </c>
    </row>
    <row r="2637" spans="1:5" x14ac:dyDescent="0.25">
      <c r="A2637" s="5">
        <f>2629</f>
      </c>
      <c r="B2637" s="5" t="s">
        <v>2006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2006</v>
      </c>
      <c r="C2638" s="5" t="s">
        <v>11</v>
      </c>
      <c r="D2638" s="5" t="s">
        <v>12</v>
      </c>
      <c r="E2638" s="5" t="s">
        <v>1680</v>
      </c>
    </row>
    <row r="2639" spans="1:5" x14ac:dyDescent="0.25">
      <c r="A2639" s="5">
        <f>2631</f>
      </c>
      <c r="B2639" s="5" t="s">
        <v>2007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2007</v>
      </c>
      <c r="C2640" s="5" t="s">
        <v>11</v>
      </c>
      <c r="D2640" s="5" t="s">
        <v>12</v>
      </c>
      <c r="E2640" s="5" t="s">
        <v>1680</v>
      </c>
    </row>
    <row r="2641" spans="1:5" x14ac:dyDescent="0.25">
      <c r="A2641" s="5">
        <f>2633</f>
      </c>
      <c r="B2641" s="5" t="s">
        <v>2008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2008</v>
      </c>
      <c r="C2642" s="5" t="s">
        <v>11</v>
      </c>
      <c r="D2642" s="5" t="s">
        <v>12</v>
      </c>
      <c r="E2642" s="5" t="s">
        <v>1680</v>
      </c>
    </row>
    <row r="2643" spans="1:5" x14ac:dyDescent="0.25">
      <c r="A2643" s="5">
        <f>2635</f>
      </c>
      <c r="B2643" s="5" t="s">
        <v>2009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2009</v>
      </c>
      <c r="C2644" s="5" t="s">
        <v>11</v>
      </c>
      <c r="D2644" s="5" t="s">
        <v>12</v>
      </c>
      <c r="E2644" s="5" t="s">
        <v>1680</v>
      </c>
    </row>
    <row r="2645" spans="1:5" x14ac:dyDescent="0.25">
      <c r="A2645" s="5">
        <f>2637</f>
      </c>
      <c r="B2645" s="5" t="s">
        <v>2010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2010</v>
      </c>
      <c r="C2646" s="5" t="s">
        <v>11</v>
      </c>
      <c r="D2646" s="5" t="s">
        <v>12</v>
      </c>
      <c r="E2646" s="5" t="s">
        <v>1680</v>
      </c>
    </row>
    <row r="2647" spans="1:5" x14ac:dyDescent="0.25">
      <c r="A2647" s="5">
        <f>2639</f>
      </c>
      <c r="B2647" s="5" t="s">
        <v>2011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2011</v>
      </c>
      <c r="C2648" s="5" t="s">
        <v>11</v>
      </c>
      <c r="D2648" s="5" t="s">
        <v>12</v>
      </c>
      <c r="E2648" s="5" t="s">
        <v>1680</v>
      </c>
    </row>
    <row r="2649" spans="1:5" x14ac:dyDescent="0.25">
      <c r="A2649" s="5">
        <f>2641</f>
      </c>
      <c r="B2649" s="5" t="s">
        <v>2012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2012</v>
      </c>
      <c r="C2650" s="5" t="s">
        <v>11</v>
      </c>
      <c r="D2650" s="5" t="s">
        <v>12</v>
      </c>
      <c r="E2650" s="5" t="s">
        <v>1680</v>
      </c>
    </row>
    <row r="2651" spans="1:5" x14ac:dyDescent="0.25">
      <c r="A2651" s="5">
        <f>2643</f>
      </c>
      <c r="B2651" s="5" t="s">
        <v>2013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2013</v>
      </c>
      <c r="C2652" s="5" t="s">
        <v>11</v>
      </c>
      <c r="D2652" s="5" t="s">
        <v>12</v>
      </c>
      <c r="E2652" s="5" t="s">
        <v>1680</v>
      </c>
    </row>
    <row r="2653" spans="1:5" x14ac:dyDescent="0.25">
      <c r="A2653" s="5">
        <f>2645</f>
      </c>
      <c r="B2653" s="5" t="s">
        <v>2014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2014</v>
      </c>
      <c r="C2654" s="5" t="s">
        <v>11</v>
      </c>
      <c r="D2654" s="5" t="s">
        <v>12</v>
      </c>
      <c r="E2654" s="5" t="s">
        <v>1680</v>
      </c>
    </row>
    <row r="2655" spans="1:5" x14ac:dyDescent="0.25">
      <c r="A2655" s="5">
        <f>2647</f>
      </c>
      <c r="B2655" s="5" t="s">
        <v>2015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2015</v>
      </c>
      <c r="C2656" s="5" t="s">
        <v>11</v>
      </c>
      <c r="D2656" s="5" t="s">
        <v>12</v>
      </c>
      <c r="E2656" s="5" t="s">
        <v>1680</v>
      </c>
    </row>
    <row r="2657" spans="1:5" x14ac:dyDescent="0.25">
      <c r="A2657" s="5">
        <f>2649</f>
      </c>
      <c r="B2657" s="5" t="s">
        <v>2016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2016</v>
      </c>
      <c r="C2658" s="5" t="s">
        <v>11</v>
      </c>
      <c r="D2658" s="5" t="s">
        <v>12</v>
      </c>
      <c r="E2658" s="5" t="s">
        <v>1680</v>
      </c>
    </row>
    <row r="2659" spans="1:5" x14ac:dyDescent="0.25">
      <c r="A2659" s="5">
        <f>2651</f>
      </c>
      <c r="B2659" s="5" t="s">
        <v>2017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2017</v>
      </c>
      <c r="C2660" s="5" t="s">
        <v>11</v>
      </c>
      <c r="D2660" s="5" t="s">
        <v>12</v>
      </c>
      <c r="E2660" s="5" t="s">
        <v>1680</v>
      </c>
    </row>
    <row r="2661" spans="1:5" x14ac:dyDescent="0.25">
      <c r="A2661" s="5">
        <f>2653</f>
      </c>
      <c r="B2661" s="5" t="s">
        <v>2018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2018</v>
      </c>
      <c r="C2662" s="5" t="s">
        <v>11</v>
      </c>
      <c r="D2662" s="5" t="s">
        <v>12</v>
      </c>
      <c r="E2662" s="5" t="s">
        <v>1680</v>
      </c>
    </row>
    <row r="2663" spans="1:5" x14ac:dyDescent="0.25">
      <c r="A2663" s="5">
        <f>2655</f>
      </c>
      <c r="B2663" s="5" t="s">
        <v>2019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2019</v>
      </c>
      <c r="C2664" s="5" t="s">
        <v>11</v>
      </c>
      <c r="D2664" s="5" t="s">
        <v>12</v>
      </c>
      <c r="E2664" s="5" t="s">
        <v>1680</v>
      </c>
    </row>
    <row r="2665" spans="1:5" x14ac:dyDescent="0.25">
      <c r="A2665" s="5">
        <f>2657</f>
      </c>
      <c r="B2665" s="5" t="s">
        <v>2020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2020</v>
      </c>
      <c r="C2666" s="5" t="s">
        <v>11</v>
      </c>
      <c r="D2666" s="5" t="s">
        <v>12</v>
      </c>
      <c r="E2666" s="5" t="s">
        <v>1680</v>
      </c>
    </row>
    <row r="2667" spans="1:5" x14ac:dyDescent="0.25">
      <c r="A2667" s="5">
        <f>2659</f>
      </c>
      <c r="B2667" s="5" t="s">
        <v>2021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2021</v>
      </c>
      <c r="C2668" s="5" t="s">
        <v>11</v>
      </c>
      <c r="D2668" s="5" t="s">
        <v>12</v>
      </c>
      <c r="E2668" s="5" t="s">
        <v>1680</v>
      </c>
    </row>
    <row r="2669" spans="1:5" x14ac:dyDescent="0.25">
      <c r="A2669" s="5">
        <f>2661</f>
      </c>
      <c r="B2669" s="5" t="s">
        <v>2022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2022</v>
      </c>
      <c r="C2670" s="5" t="s">
        <v>11</v>
      </c>
      <c r="D2670" s="5" t="s">
        <v>12</v>
      </c>
      <c r="E2670" s="5" t="s">
        <v>1680</v>
      </c>
    </row>
    <row r="2671" spans="1:5" x14ac:dyDescent="0.25">
      <c r="A2671" s="5">
        <f>2663</f>
      </c>
      <c r="B2671" s="5" t="s">
        <v>2023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2023</v>
      </c>
      <c r="C2672" s="5" t="s">
        <v>11</v>
      </c>
      <c r="D2672" s="5" t="s">
        <v>12</v>
      </c>
      <c r="E2672" s="5" t="s">
        <v>1680</v>
      </c>
    </row>
    <row r="2673" spans="1:5" x14ac:dyDescent="0.25">
      <c r="A2673" s="5">
        <f>2665</f>
      </c>
      <c r="B2673" s="5" t="s">
        <v>2024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2024</v>
      </c>
      <c r="C2674" s="5" t="s">
        <v>11</v>
      </c>
      <c r="D2674" s="5" t="s">
        <v>12</v>
      </c>
      <c r="E2674" s="5" t="s">
        <v>1680</v>
      </c>
    </row>
    <row r="2675" spans="1:5" x14ac:dyDescent="0.25">
      <c r="A2675" s="5">
        <f>2667</f>
      </c>
      <c r="B2675" s="5" t="s">
        <v>2025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2025</v>
      </c>
      <c r="C2676" s="5" t="s">
        <v>11</v>
      </c>
      <c r="D2676" s="5" t="s">
        <v>12</v>
      </c>
      <c r="E2676" s="5" t="s">
        <v>1680</v>
      </c>
    </row>
    <row r="2677" spans="1:5" x14ac:dyDescent="0.25">
      <c r="A2677" s="5">
        <f>2669</f>
      </c>
      <c r="B2677" s="5" t="s">
        <v>2026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2026</v>
      </c>
      <c r="C2678" s="5" t="s">
        <v>11</v>
      </c>
      <c r="D2678" s="5" t="s">
        <v>12</v>
      </c>
      <c r="E2678" s="5" t="s">
        <v>1680</v>
      </c>
    </row>
    <row r="2679" spans="1:5" x14ac:dyDescent="0.25">
      <c r="A2679" s="5">
        <f>2671</f>
      </c>
      <c r="B2679" s="5" t="s">
        <v>2027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2027</v>
      </c>
      <c r="C2680" s="5" t="s">
        <v>11</v>
      </c>
      <c r="D2680" s="5" t="s">
        <v>12</v>
      </c>
      <c r="E2680" s="5" t="s">
        <v>1680</v>
      </c>
    </row>
    <row r="2681" spans="1:5" x14ac:dyDescent="0.25">
      <c r="A2681" s="5">
        <f>2673</f>
      </c>
      <c r="B2681" s="5" t="s">
        <v>2028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2028</v>
      </c>
      <c r="C2682" s="5" t="s">
        <v>11</v>
      </c>
      <c r="D2682" s="5" t="s">
        <v>12</v>
      </c>
      <c r="E2682" s="5" t="s">
        <v>1680</v>
      </c>
    </row>
    <row r="2683" spans="1:5" x14ac:dyDescent="0.25">
      <c r="A2683" s="5">
        <f>2675</f>
      </c>
      <c r="B2683" s="5" t="s">
        <v>2029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2029</v>
      </c>
      <c r="C2684" s="5" t="s">
        <v>11</v>
      </c>
      <c r="D2684" s="5" t="s">
        <v>12</v>
      </c>
      <c r="E2684" s="5" t="s">
        <v>1680</v>
      </c>
    </row>
    <row r="2685" spans="1:5" x14ac:dyDescent="0.25">
      <c r="A2685" s="5">
        <f>2677</f>
      </c>
      <c r="B2685" s="5" t="s">
        <v>2030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2030</v>
      </c>
      <c r="C2686" s="5" t="s">
        <v>11</v>
      </c>
      <c r="D2686" s="5" t="s">
        <v>12</v>
      </c>
      <c r="E2686" s="5" t="s">
        <v>1680</v>
      </c>
    </row>
    <row r="2687" spans="1:5" x14ac:dyDescent="0.25">
      <c r="A2687" s="5">
        <f>2679</f>
      </c>
      <c r="B2687" s="5" t="s">
        <v>2031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2031</v>
      </c>
      <c r="C2688" s="5" t="s">
        <v>11</v>
      </c>
      <c r="D2688" s="5" t="s">
        <v>12</v>
      </c>
      <c r="E2688" s="5" t="s">
        <v>1680</v>
      </c>
    </row>
    <row r="2689" spans="1:5" x14ac:dyDescent="0.25">
      <c r="A2689" s="5">
        <f>2681</f>
      </c>
      <c r="B2689" s="5" t="s">
        <v>2032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2032</v>
      </c>
      <c r="C2690" s="5" t="s">
        <v>11</v>
      </c>
      <c r="D2690" s="5" t="s">
        <v>12</v>
      </c>
      <c r="E2690" s="5" t="s">
        <v>1680</v>
      </c>
    </row>
    <row r="2691" spans="1:5" x14ac:dyDescent="0.25">
      <c r="A2691" s="5">
        <f>2683</f>
      </c>
      <c r="B2691" s="5" t="s">
        <v>2033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2033</v>
      </c>
      <c r="C2692" s="5" t="s">
        <v>11</v>
      </c>
      <c r="D2692" s="5" t="s">
        <v>12</v>
      </c>
      <c r="E2692" s="5" t="s">
        <v>1680</v>
      </c>
    </row>
    <row r="2693" spans="1:5" x14ac:dyDescent="0.25">
      <c r="A2693" s="5">
        <f>2685</f>
      </c>
      <c r="B2693" s="5" t="s">
        <v>2034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2034</v>
      </c>
      <c r="C2694" s="5" t="s">
        <v>11</v>
      </c>
      <c r="D2694" s="5" t="s">
        <v>12</v>
      </c>
      <c r="E2694" s="5" t="s">
        <v>1680</v>
      </c>
    </row>
    <row r="2695" spans="1:5" x14ac:dyDescent="0.25">
      <c r="A2695" s="5">
        <f>2687</f>
      </c>
      <c r="B2695" s="5" t="s">
        <v>2035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2035</v>
      </c>
      <c r="C2696" s="5" t="s">
        <v>11</v>
      </c>
      <c r="D2696" s="5" t="s">
        <v>12</v>
      </c>
      <c r="E2696" s="5" t="s">
        <v>1680</v>
      </c>
    </row>
    <row r="2697" spans="1:5" x14ac:dyDescent="0.25">
      <c r="A2697" s="5">
        <f>2689</f>
      </c>
      <c r="B2697" s="5" t="s">
        <v>2036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2036</v>
      </c>
      <c r="C2698" s="5" t="s">
        <v>11</v>
      </c>
      <c r="D2698" s="5" t="s">
        <v>12</v>
      </c>
      <c r="E2698" s="5" t="s">
        <v>1680</v>
      </c>
    </row>
    <row r="2699" spans="1:5" x14ac:dyDescent="0.25">
      <c r="A2699" s="5">
        <f>2691</f>
      </c>
      <c r="B2699" s="5" t="s">
        <v>2037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2037</v>
      </c>
      <c r="C2700" s="5" t="s">
        <v>11</v>
      </c>
      <c r="D2700" s="5" t="s">
        <v>12</v>
      </c>
      <c r="E2700" s="5" t="s">
        <v>1680</v>
      </c>
    </row>
    <row r="2701" spans="1:5" x14ac:dyDescent="0.25">
      <c r="A2701" s="5">
        <f>2693</f>
      </c>
      <c r="B2701" s="5" t="s">
        <v>2038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2038</v>
      </c>
      <c r="C2702" s="5" t="s">
        <v>11</v>
      </c>
      <c r="D2702" s="5" t="s">
        <v>12</v>
      </c>
      <c r="E2702" s="5" t="s">
        <v>1680</v>
      </c>
    </row>
    <row r="2703" spans="1:5" x14ac:dyDescent="0.25">
      <c r="A2703" s="5">
        <f>2695</f>
      </c>
      <c r="B2703" s="5" t="s">
        <v>2039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2039</v>
      </c>
      <c r="C2704" s="5" t="s">
        <v>11</v>
      </c>
      <c r="D2704" s="5" t="s">
        <v>12</v>
      </c>
      <c r="E2704" s="5" t="s">
        <v>1680</v>
      </c>
    </row>
    <row r="2705" spans="1:5" x14ac:dyDescent="0.25">
      <c r="A2705" s="5">
        <f>2697</f>
      </c>
      <c r="B2705" s="5" t="s">
        <v>2040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2040</v>
      </c>
      <c r="C2706" s="5" t="s">
        <v>11</v>
      </c>
      <c r="D2706" s="5" t="s">
        <v>12</v>
      </c>
      <c r="E2706" s="5" t="s">
        <v>1680</v>
      </c>
    </row>
    <row r="2707" spans="1:5" x14ac:dyDescent="0.25">
      <c r="A2707" s="5">
        <f>2699</f>
      </c>
      <c r="B2707" s="5" t="s">
        <v>2041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2041</v>
      </c>
      <c r="C2708" s="5" t="s">
        <v>11</v>
      </c>
      <c r="D2708" s="5" t="s">
        <v>12</v>
      </c>
      <c r="E2708" s="5" t="s">
        <v>1680</v>
      </c>
    </row>
    <row r="2709" spans="1:5" x14ac:dyDescent="0.25">
      <c r="A2709" s="5">
        <f>2701</f>
      </c>
      <c r="B2709" s="5" t="s">
        <v>2042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2042</v>
      </c>
      <c r="C2710" s="5" t="s">
        <v>11</v>
      </c>
      <c r="D2710" s="5" t="s">
        <v>12</v>
      </c>
      <c r="E2710" s="5" t="s">
        <v>1680</v>
      </c>
    </row>
    <row r="2711" spans="1:5" x14ac:dyDescent="0.25">
      <c r="A2711" s="5">
        <f>2703</f>
      </c>
      <c r="B2711" s="5" t="s">
        <v>2043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2043</v>
      </c>
      <c r="C2712" s="5" t="s">
        <v>11</v>
      </c>
      <c r="D2712" s="5" t="s">
        <v>12</v>
      </c>
      <c r="E2712" s="5" t="s">
        <v>1680</v>
      </c>
    </row>
    <row r="2713" spans="1:5" x14ac:dyDescent="0.25">
      <c r="A2713" s="5">
        <f>2705</f>
      </c>
      <c r="B2713" s="5" t="s">
        <v>2044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2044</v>
      </c>
      <c r="C2714" s="5" t="s">
        <v>11</v>
      </c>
      <c r="D2714" s="5" t="s">
        <v>12</v>
      </c>
      <c r="E2714" s="5" t="s">
        <v>1680</v>
      </c>
    </row>
    <row r="2715" spans="1:5" x14ac:dyDescent="0.25">
      <c r="A2715" s="5">
        <f>2707</f>
      </c>
      <c r="B2715" s="5" t="s">
        <v>2045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2045</v>
      </c>
      <c r="C2716" s="5" t="s">
        <v>11</v>
      </c>
      <c r="D2716" s="5" t="s">
        <v>12</v>
      </c>
      <c r="E2716" s="5" t="s">
        <v>1680</v>
      </c>
    </row>
    <row r="2717" spans="1:5" x14ac:dyDescent="0.25">
      <c r="A2717" s="5">
        <f>2709</f>
      </c>
      <c r="B2717" s="5" t="s">
        <v>2046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2046</v>
      </c>
      <c r="C2718" s="5" t="s">
        <v>11</v>
      </c>
      <c r="D2718" s="5" t="s">
        <v>12</v>
      </c>
      <c r="E2718" s="5" t="s">
        <v>1680</v>
      </c>
    </row>
    <row r="2719" spans="1:5" x14ac:dyDescent="0.25">
      <c r="A2719" s="5">
        <f>2711</f>
      </c>
      <c r="B2719" s="5" t="s">
        <v>2047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2047</v>
      </c>
      <c r="C2720" s="5" t="s">
        <v>11</v>
      </c>
      <c r="D2720" s="5" t="s">
        <v>12</v>
      </c>
      <c r="E2720" s="5" t="s">
        <v>1680</v>
      </c>
    </row>
    <row r="2721" spans="1:5" x14ac:dyDescent="0.25">
      <c r="A2721" s="5">
        <f>2713</f>
      </c>
      <c r="B2721" s="5" t="s">
        <v>2048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2048</v>
      </c>
      <c r="C2722" s="5" t="s">
        <v>11</v>
      </c>
      <c r="D2722" s="5" t="s">
        <v>12</v>
      </c>
      <c r="E2722" s="5" t="s">
        <v>1680</v>
      </c>
    </row>
    <row r="2723" spans="1:5" x14ac:dyDescent="0.25">
      <c r="A2723" s="5">
        <f>2715</f>
      </c>
      <c r="B2723" s="5" t="s">
        <v>2049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2049</v>
      </c>
      <c r="C2724" s="5" t="s">
        <v>11</v>
      </c>
      <c r="D2724" s="5" t="s">
        <v>12</v>
      </c>
      <c r="E2724" s="5" t="s">
        <v>1680</v>
      </c>
    </row>
    <row r="2725" spans="1:5" x14ac:dyDescent="0.25">
      <c r="A2725" s="5">
        <f>2717</f>
      </c>
      <c r="B2725" s="5" t="s">
        <v>2050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2050</v>
      </c>
      <c r="C2726" s="5" t="s">
        <v>11</v>
      </c>
      <c r="D2726" s="5" t="s">
        <v>12</v>
      </c>
      <c r="E2726" s="5" t="s">
        <v>1680</v>
      </c>
    </row>
    <row r="2727" spans="1:5" x14ac:dyDescent="0.25">
      <c r="A2727" s="5">
        <f>2719</f>
      </c>
      <c r="B2727" s="5" t="s">
        <v>2051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2051</v>
      </c>
      <c r="C2728" s="5" t="s">
        <v>11</v>
      </c>
      <c r="D2728" s="5" t="s">
        <v>12</v>
      </c>
      <c r="E2728" s="5" t="s">
        <v>1680</v>
      </c>
    </row>
    <row r="2729" spans="1:5" x14ac:dyDescent="0.25">
      <c r="A2729" s="5">
        <f>2721</f>
      </c>
      <c r="B2729" s="5" t="s">
        <v>2052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2052</v>
      </c>
      <c r="C2730" s="5" t="s">
        <v>11</v>
      </c>
      <c r="D2730" s="5" t="s">
        <v>12</v>
      </c>
      <c r="E2730" s="5" t="s">
        <v>1680</v>
      </c>
    </row>
    <row r="2731" spans="1:5" x14ac:dyDescent="0.25">
      <c r="A2731" s="5">
        <f>2723</f>
      </c>
      <c r="B2731" s="5" t="s">
        <v>2053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2053</v>
      </c>
      <c r="C2732" s="5" t="s">
        <v>11</v>
      </c>
      <c r="D2732" s="5" t="s">
        <v>12</v>
      </c>
      <c r="E2732" s="5" t="s">
        <v>1680</v>
      </c>
    </row>
    <row r="2733" spans="1:5" x14ac:dyDescent="0.25">
      <c r="A2733" s="5">
        <f>2725</f>
      </c>
      <c r="B2733" s="5" t="s">
        <v>2054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2054</v>
      </c>
      <c r="C2734" s="5" t="s">
        <v>11</v>
      </c>
      <c r="D2734" s="5" t="s">
        <v>12</v>
      </c>
      <c r="E2734" s="5" t="s">
        <v>1680</v>
      </c>
    </row>
    <row r="2735" spans="1:5" x14ac:dyDescent="0.25">
      <c r="A2735" s="5">
        <f>2727</f>
      </c>
      <c r="B2735" s="5" t="s">
        <v>2055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2055</v>
      </c>
      <c r="C2736" s="5" t="s">
        <v>11</v>
      </c>
      <c r="D2736" s="5" t="s">
        <v>12</v>
      </c>
      <c r="E2736" s="5" t="s">
        <v>1680</v>
      </c>
    </row>
    <row r="2737" spans="1:5" x14ac:dyDescent="0.25">
      <c r="A2737" s="5">
        <f>2729</f>
      </c>
      <c r="B2737" s="5" t="s">
        <v>2056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2056</v>
      </c>
      <c r="C2738" s="5" t="s">
        <v>11</v>
      </c>
      <c r="D2738" s="5" t="s">
        <v>12</v>
      </c>
      <c r="E2738" s="5" t="s">
        <v>1680</v>
      </c>
    </row>
    <row r="2739" spans="1:5" x14ac:dyDescent="0.25">
      <c r="A2739" s="5">
        <f>2731</f>
      </c>
      <c r="B2739" s="5" t="s">
        <v>2057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2057</v>
      </c>
      <c r="C2740" s="5" t="s">
        <v>11</v>
      </c>
      <c r="D2740" s="5" t="s">
        <v>12</v>
      </c>
      <c r="E2740" s="5" t="s">
        <v>1680</v>
      </c>
    </row>
    <row r="2741" spans="1:5" x14ac:dyDescent="0.25">
      <c r="A2741" s="5">
        <f>2733</f>
      </c>
      <c r="B2741" s="5" t="s">
        <v>2058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2058</v>
      </c>
      <c r="C2742" s="5" t="s">
        <v>11</v>
      </c>
      <c r="D2742" s="5" t="s">
        <v>12</v>
      </c>
      <c r="E2742" s="5" t="s">
        <v>1680</v>
      </c>
    </row>
    <row r="2743" spans="1:5" x14ac:dyDescent="0.25">
      <c r="A2743" s="5">
        <f>2735</f>
      </c>
      <c r="B2743" s="5" t="s">
        <v>2059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2059</v>
      </c>
      <c r="C2744" s="5" t="s">
        <v>11</v>
      </c>
      <c r="D2744" s="5" t="s">
        <v>12</v>
      </c>
      <c r="E2744" s="5" t="s">
        <v>1680</v>
      </c>
    </row>
    <row r="2745" spans="1:5" x14ac:dyDescent="0.25">
      <c r="A2745" s="5">
        <f>2737</f>
      </c>
      <c r="B2745" s="5" t="s">
        <v>2060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2060</v>
      </c>
      <c r="C2746" s="5" t="s">
        <v>11</v>
      </c>
      <c r="D2746" s="5" t="s">
        <v>12</v>
      </c>
      <c r="E2746" s="5" t="s">
        <v>1680</v>
      </c>
    </row>
    <row r="2747" spans="1:5" x14ac:dyDescent="0.25">
      <c r="A2747" s="5">
        <f>2739</f>
      </c>
      <c r="B2747" s="5" t="s">
        <v>2061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2061</v>
      </c>
      <c r="C2748" s="5" t="s">
        <v>11</v>
      </c>
      <c r="D2748" s="5" t="s">
        <v>12</v>
      </c>
      <c r="E2748" s="5" t="s">
        <v>1680</v>
      </c>
    </row>
    <row r="2749" spans="1:5" x14ac:dyDescent="0.25">
      <c r="A2749" s="5">
        <f>2741</f>
      </c>
      <c r="B2749" s="5" t="s">
        <v>2062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2062</v>
      </c>
      <c r="C2750" s="5" t="s">
        <v>11</v>
      </c>
      <c r="D2750" s="5" t="s">
        <v>12</v>
      </c>
      <c r="E2750" s="5" t="s">
        <v>1680</v>
      </c>
    </row>
    <row r="2751" spans="1:5" x14ac:dyDescent="0.25">
      <c r="A2751" s="5">
        <f>2743</f>
      </c>
      <c r="B2751" s="5" t="s">
        <v>2063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2063</v>
      </c>
      <c r="C2752" s="5" t="s">
        <v>11</v>
      </c>
      <c r="D2752" s="5" t="s">
        <v>12</v>
      </c>
      <c r="E2752" s="5" t="s">
        <v>1680</v>
      </c>
    </row>
    <row r="2753" spans="1:5" x14ac:dyDescent="0.25">
      <c r="A2753" s="5">
        <f>2745</f>
      </c>
      <c r="B2753" s="5" t="s">
        <v>2064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2064</v>
      </c>
      <c r="C2754" s="5" t="s">
        <v>11</v>
      </c>
      <c r="D2754" s="5" t="s">
        <v>12</v>
      </c>
      <c r="E2754" s="5" t="s">
        <v>1680</v>
      </c>
    </row>
    <row r="2755" spans="1:5" x14ac:dyDescent="0.25">
      <c r="A2755" s="5">
        <f>2747</f>
      </c>
      <c r="B2755" s="5" t="s">
        <v>2065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2065</v>
      </c>
      <c r="C2756" s="5" t="s">
        <v>11</v>
      </c>
      <c r="D2756" s="5" t="s">
        <v>12</v>
      </c>
      <c r="E2756" s="5" t="s">
        <v>1680</v>
      </c>
    </row>
    <row r="2757" spans="1:5" x14ac:dyDescent="0.25">
      <c r="A2757" s="5">
        <f>2749</f>
      </c>
      <c r="B2757" s="5" t="s">
        <v>2066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2066</v>
      </c>
      <c r="C2758" s="5" t="s">
        <v>11</v>
      </c>
      <c r="D2758" s="5" t="s">
        <v>12</v>
      </c>
      <c r="E2758" s="5" t="s">
        <v>1680</v>
      </c>
    </row>
    <row r="2759" spans="1:5" x14ac:dyDescent="0.25">
      <c r="A2759" s="5">
        <f>2751</f>
      </c>
      <c r="B2759" s="5" t="s">
        <v>2067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2067</v>
      </c>
      <c r="C2760" s="5" t="s">
        <v>11</v>
      </c>
      <c r="D2760" s="5" t="s">
        <v>12</v>
      </c>
      <c r="E2760" s="5" t="s">
        <v>1680</v>
      </c>
    </row>
    <row r="2761" spans="1:5" x14ac:dyDescent="0.25">
      <c r="A2761" s="5">
        <f>2753</f>
      </c>
      <c r="B2761" s="5" t="s">
        <v>2068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2068</v>
      </c>
      <c r="C2762" s="5" t="s">
        <v>11</v>
      </c>
      <c r="D2762" s="5" t="s">
        <v>12</v>
      </c>
      <c r="E2762" s="5" t="s">
        <v>1680</v>
      </c>
    </row>
    <row r="2763" spans="1:5" x14ac:dyDescent="0.25">
      <c r="A2763" s="5">
        <f>2755</f>
      </c>
      <c r="B2763" s="5" t="s">
        <v>2069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2069</v>
      </c>
      <c r="C2764" s="5" t="s">
        <v>11</v>
      </c>
      <c r="D2764" s="5" t="s">
        <v>12</v>
      </c>
      <c r="E2764" s="5" t="s">
        <v>1680</v>
      </c>
    </row>
    <row r="2765" spans="1:5" x14ac:dyDescent="0.25">
      <c r="A2765" s="5">
        <f>2757</f>
      </c>
      <c r="B2765" s="5" t="s">
        <v>2070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2070</v>
      </c>
      <c r="C2766" s="5" t="s">
        <v>11</v>
      </c>
      <c r="D2766" s="5" t="s">
        <v>12</v>
      </c>
      <c r="E2766" s="5" t="s">
        <v>1680</v>
      </c>
    </row>
    <row r="2767" spans="1:5" x14ac:dyDescent="0.25">
      <c r="A2767" s="5">
        <f>2759</f>
      </c>
      <c r="B2767" s="5" t="s">
        <v>2071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2071</v>
      </c>
      <c r="C2768" s="5" t="s">
        <v>11</v>
      </c>
      <c r="D2768" s="5" t="s">
        <v>12</v>
      </c>
      <c r="E2768" s="5" t="s">
        <v>1680</v>
      </c>
    </row>
    <row r="2769" spans="1:5" x14ac:dyDescent="0.25">
      <c r="A2769" s="5">
        <f>2761</f>
      </c>
      <c r="B2769" s="5" t="s">
        <v>2072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2072</v>
      </c>
      <c r="C2770" s="5" t="s">
        <v>11</v>
      </c>
      <c r="D2770" s="5" t="s">
        <v>12</v>
      </c>
      <c r="E2770" s="5" t="s">
        <v>1680</v>
      </c>
    </row>
    <row r="2771" spans="1:5" x14ac:dyDescent="0.25">
      <c r="A2771" s="5">
        <f>2763</f>
      </c>
      <c r="B2771" s="5" t="s">
        <v>2073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2073</v>
      </c>
      <c r="C2772" s="5" t="s">
        <v>11</v>
      </c>
      <c r="D2772" s="5" t="s">
        <v>12</v>
      </c>
      <c r="E2772" s="5" t="s">
        <v>1680</v>
      </c>
    </row>
    <row r="2773" spans="1:5" x14ac:dyDescent="0.25">
      <c r="A2773" s="5">
        <f>2765</f>
      </c>
      <c r="B2773" s="5" t="s">
        <v>2074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2074</v>
      </c>
      <c r="C2774" s="5" t="s">
        <v>11</v>
      </c>
      <c r="D2774" s="5" t="s">
        <v>12</v>
      </c>
      <c r="E2774" s="5" t="s">
        <v>1680</v>
      </c>
    </row>
    <row r="2775" spans="1:5" x14ac:dyDescent="0.25">
      <c r="A2775" s="5">
        <f>2767</f>
      </c>
      <c r="B2775" s="5" t="s">
        <v>2075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2075</v>
      </c>
      <c r="C2776" s="5" t="s">
        <v>11</v>
      </c>
      <c r="D2776" s="5" t="s">
        <v>12</v>
      </c>
      <c r="E2776" s="5" t="s">
        <v>1680</v>
      </c>
    </row>
    <row r="2777" spans="1:5" x14ac:dyDescent="0.25">
      <c r="A2777" s="5">
        <f>2769</f>
      </c>
      <c r="B2777" s="5" t="s">
        <v>2076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2076</v>
      </c>
      <c r="C2778" s="5" t="s">
        <v>11</v>
      </c>
      <c r="D2778" s="5" t="s">
        <v>12</v>
      </c>
      <c r="E2778" s="5" t="s">
        <v>1680</v>
      </c>
    </row>
    <row r="2779" spans="1:5" x14ac:dyDescent="0.25">
      <c r="A2779" s="5">
        <f>2771</f>
      </c>
      <c r="B2779" s="5" t="s">
        <v>2077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2077</v>
      </c>
      <c r="C2780" s="5" t="s">
        <v>11</v>
      </c>
      <c r="D2780" s="5" t="s">
        <v>12</v>
      </c>
      <c r="E2780" s="5" t="s">
        <v>1680</v>
      </c>
    </row>
    <row r="2781" spans="1:5" x14ac:dyDescent="0.25">
      <c r="A2781" s="5">
        <f>2773</f>
      </c>
      <c r="B2781" s="5" t="s">
        <v>2078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2078</v>
      </c>
      <c r="C2782" s="5" t="s">
        <v>11</v>
      </c>
      <c r="D2782" s="5" t="s">
        <v>12</v>
      </c>
      <c r="E2782" s="5" t="s">
        <v>1680</v>
      </c>
    </row>
    <row r="2783" spans="1:5" x14ac:dyDescent="0.25">
      <c r="A2783" s="5">
        <f>2775</f>
      </c>
      <c r="B2783" s="5" t="s">
        <v>2079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2079</v>
      </c>
      <c r="C2784" s="5" t="s">
        <v>11</v>
      </c>
      <c r="D2784" s="5" t="s">
        <v>12</v>
      </c>
      <c r="E2784" s="5" t="s">
        <v>1680</v>
      </c>
    </row>
    <row r="2785" spans="1:5" x14ac:dyDescent="0.25">
      <c r="A2785" s="5">
        <f>2777</f>
      </c>
      <c r="B2785" s="5" t="s">
        <v>2080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2080</v>
      </c>
      <c r="C2786" s="5" t="s">
        <v>11</v>
      </c>
      <c r="D2786" s="5" t="s">
        <v>12</v>
      </c>
      <c r="E2786" s="5" t="s">
        <v>1680</v>
      </c>
    </row>
    <row r="2787" spans="1:5" x14ac:dyDescent="0.25">
      <c r="A2787" s="5">
        <f>2779</f>
      </c>
      <c r="B2787" s="5" t="s">
        <v>2081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2081</v>
      </c>
      <c r="C2788" s="5" t="s">
        <v>11</v>
      </c>
      <c r="D2788" s="5" t="s">
        <v>12</v>
      </c>
      <c r="E2788" s="5" t="s">
        <v>1680</v>
      </c>
    </row>
    <row r="2789" spans="1:5" x14ac:dyDescent="0.25">
      <c r="A2789" s="5">
        <f>2781</f>
      </c>
      <c r="B2789" s="5" t="s">
        <v>2082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2082</v>
      </c>
      <c r="C2790" s="5" t="s">
        <v>11</v>
      </c>
      <c r="D2790" s="5" t="s">
        <v>12</v>
      </c>
      <c r="E2790" s="5" t="s">
        <v>1680</v>
      </c>
    </row>
    <row r="2791" spans="1:5" x14ac:dyDescent="0.25">
      <c r="A2791" s="5">
        <f>2783</f>
      </c>
      <c r="B2791" s="5" t="s">
        <v>2083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2083</v>
      </c>
      <c r="C2792" s="5" t="s">
        <v>11</v>
      </c>
      <c r="D2792" s="5" t="s">
        <v>12</v>
      </c>
      <c r="E2792" s="5" t="s">
        <v>1680</v>
      </c>
    </row>
    <row r="2793" spans="1:5" x14ac:dyDescent="0.25">
      <c r="A2793" s="5">
        <f>2785</f>
      </c>
      <c r="B2793" s="5" t="s">
        <v>2084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2084</v>
      </c>
      <c r="C2794" s="5" t="s">
        <v>11</v>
      </c>
      <c r="D2794" s="5" t="s">
        <v>12</v>
      </c>
      <c r="E2794" s="5" t="s">
        <v>1680</v>
      </c>
    </row>
    <row r="2795" spans="1:5" x14ac:dyDescent="0.25">
      <c r="A2795" s="5">
        <f>2787</f>
      </c>
      <c r="B2795" s="5" t="s">
        <v>2085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2085</v>
      </c>
      <c r="C2796" s="5" t="s">
        <v>11</v>
      </c>
      <c r="D2796" s="5" t="s">
        <v>12</v>
      </c>
      <c r="E2796" s="5" t="s">
        <v>1680</v>
      </c>
    </row>
    <row r="2797" spans="1:5" x14ac:dyDescent="0.25">
      <c r="A2797" s="5">
        <f>2789</f>
      </c>
      <c r="B2797" s="5" t="s">
        <v>2086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2086</v>
      </c>
      <c r="C2798" s="5" t="s">
        <v>11</v>
      </c>
      <c r="D2798" s="5" t="s">
        <v>12</v>
      </c>
      <c r="E2798" s="5" t="s">
        <v>1680</v>
      </c>
    </row>
    <row r="2799" spans="1:5" x14ac:dyDescent="0.25">
      <c r="A2799" s="5">
        <f>2791</f>
      </c>
      <c r="B2799" s="5" t="s">
        <v>2087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2087</v>
      </c>
      <c r="C2800" s="5" t="s">
        <v>11</v>
      </c>
      <c r="D2800" s="5" t="s">
        <v>12</v>
      </c>
      <c r="E2800" s="5" t="s">
        <v>1680</v>
      </c>
    </row>
    <row r="2801" spans="1:5" x14ac:dyDescent="0.25">
      <c r="A2801" s="5">
        <f>2793</f>
      </c>
      <c r="B2801" s="5" t="s">
        <v>2088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2088</v>
      </c>
      <c r="C2802" s="5" t="s">
        <v>11</v>
      </c>
      <c r="D2802" s="5" t="s">
        <v>12</v>
      </c>
      <c r="E2802" s="5" t="s">
        <v>1680</v>
      </c>
    </row>
    <row r="2803" spans="1:5" x14ac:dyDescent="0.25">
      <c r="A2803" s="5">
        <f>2795</f>
      </c>
      <c r="B2803" s="5" t="s">
        <v>2089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2089</v>
      </c>
      <c r="C2804" s="5" t="s">
        <v>11</v>
      </c>
      <c r="D2804" s="5" t="s">
        <v>12</v>
      </c>
      <c r="E2804" s="5" t="s">
        <v>1680</v>
      </c>
    </row>
    <row r="2805" spans="1:5" x14ac:dyDescent="0.25">
      <c r="A2805" s="5">
        <f>2797</f>
      </c>
      <c r="B2805" s="5" t="s">
        <v>2090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2090</v>
      </c>
      <c r="C2806" s="5" t="s">
        <v>11</v>
      </c>
      <c r="D2806" s="5" t="s">
        <v>12</v>
      </c>
      <c r="E2806" s="5" t="s">
        <v>1680</v>
      </c>
    </row>
    <row r="2807" spans="1:5" x14ac:dyDescent="0.25">
      <c r="A2807" s="5">
        <f>2799</f>
      </c>
      <c r="B2807" s="5" t="s">
        <v>2091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2091</v>
      </c>
      <c r="C2808" s="5" t="s">
        <v>11</v>
      </c>
      <c r="D2808" s="5" t="s">
        <v>12</v>
      </c>
      <c r="E2808" s="5" t="s">
        <v>1680</v>
      </c>
    </row>
    <row r="2809" spans="1:5" x14ac:dyDescent="0.25">
      <c r="A2809" s="5">
        <f>2801</f>
      </c>
      <c r="B2809" s="5" t="s">
        <v>2092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2092</v>
      </c>
      <c r="C2810" s="5" t="s">
        <v>11</v>
      </c>
      <c r="D2810" s="5" t="s">
        <v>12</v>
      </c>
      <c r="E2810" s="5" t="s">
        <v>1680</v>
      </c>
    </row>
    <row r="2811" spans="1:5" x14ac:dyDescent="0.25">
      <c r="A2811" s="5">
        <f>2803</f>
      </c>
      <c r="B2811" s="5" t="s">
        <v>2093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2093</v>
      </c>
      <c r="C2812" s="5" t="s">
        <v>11</v>
      </c>
      <c r="D2812" s="5" t="s">
        <v>12</v>
      </c>
      <c r="E2812" s="5" t="s">
        <v>1680</v>
      </c>
    </row>
    <row r="2813" spans="1:5" x14ac:dyDescent="0.25">
      <c r="A2813" s="5">
        <f>2805</f>
      </c>
      <c r="B2813" s="5" t="s">
        <v>2094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2094</v>
      </c>
      <c r="C2814" s="5" t="s">
        <v>11</v>
      </c>
      <c r="D2814" s="5" t="s">
        <v>12</v>
      </c>
      <c r="E2814" s="5" t="s">
        <v>1680</v>
      </c>
    </row>
    <row r="2815" spans="1:5" x14ac:dyDescent="0.25">
      <c r="A2815" s="5">
        <f>2807</f>
      </c>
      <c r="B2815" s="5" t="s">
        <v>2095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2095</v>
      </c>
      <c r="C2816" s="5" t="s">
        <v>11</v>
      </c>
      <c r="D2816" s="5" t="s">
        <v>12</v>
      </c>
      <c r="E2816" s="5" t="s">
        <v>1680</v>
      </c>
    </row>
    <row r="2817" spans="1:5" x14ac:dyDescent="0.25">
      <c r="A2817" s="5">
        <f>2809</f>
      </c>
      <c r="B2817" s="5" t="s">
        <v>2096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2096</v>
      </c>
      <c r="C2818" s="5" t="s">
        <v>11</v>
      </c>
      <c r="D2818" s="5" t="s">
        <v>12</v>
      </c>
      <c r="E2818" s="5" t="s">
        <v>1680</v>
      </c>
    </row>
    <row r="2819" spans="1:5" x14ac:dyDescent="0.25">
      <c r="A2819" s="5">
        <f>2811</f>
      </c>
      <c r="B2819" s="5" t="s">
        <v>2097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2097</v>
      </c>
      <c r="C2820" s="5" t="s">
        <v>11</v>
      </c>
      <c r="D2820" s="5" t="s">
        <v>12</v>
      </c>
      <c r="E2820" s="5" t="s">
        <v>1680</v>
      </c>
    </row>
    <row r="2821" spans="1:5" x14ac:dyDescent="0.25">
      <c r="A2821" s="5">
        <f>2813</f>
      </c>
      <c r="B2821" s="5" t="s">
        <v>2098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2098</v>
      </c>
      <c r="C2822" s="5" t="s">
        <v>11</v>
      </c>
      <c r="D2822" s="5" t="s">
        <v>12</v>
      </c>
      <c r="E2822" s="5" t="s">
        <v>1680</v>
      </c>
    </row>
    <row r="2823" spans="1:5" x14ac:dyDescent="0.25">
      <c r="A2823" s="5">
        <f>2815</f>
      </c>
      <c r="B2823" s="5" t="s">
        <v>2099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2099</v>
      </c>
      <c r="C2824" s="5" t="s">
        <v>11</v>
      </c>
      <c r="D2824" s="5" t="s">
        <v>12</v>
      </c>
      <c r="E2824" s="5" t="s">
        <v>1680</v>
      </c>
    </row>
    <row r="2825" spans="1:5" x14ac:dyDescent="0.25">
      <c r="A2825" s="5">
        <f>2817</f>
      </c>
      <c r="B2825" s="5" t="s">
        <v>2100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2100</v>
      </c>
      <c r="C2826" s="5" t="s">
        <v>11</v>
      </c>
      <c r="D2826" s="5" t="s">
        <v>12</v>
      </c>
      <c r="E2826" s="5" t="s">
        <v>1680</v>
      </c>
    </row>
    <row r="2827" spans="1:5" x14ac:dyDescent="0.25">
      <c r="A2827" s="5">
        <f>2819</f>
      </c>
      <c r="B2827" s="5" t="s">
        <v>2101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2101</v>
      </c>
      <c r="C2828" s="5" t="s">
        <v>11</v>
      </c>
      <c r="D2828" s="5" t="s">
        <v>12</v>
      </c>
      <c r="E2828" s="5" t="s">
        <v>1680</v>
      </c>
    </row>
    <row r="2829" spans="1:5" x14ac:dyDescent="0.25">
      <c r="A2829" s="5">
        <f>2821</f>
      </c>
      <c r="B2829" s="5" t="s">
        <v>2102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2102</v>
      </c>
      <c r="C2830" s="5" t="s">
        <v>11</v>
      </c>
      <c r="D2830" s="5" t="s">
        <v>12</v>
      </c>
      <c r="E2830" s="5" t="s">
        <v>1680</v>
      </c>
    </row>
    <row r="2831" spans="1:5" x14ac:dyDescent="0.25">
      <c r="A2831" s="5">
        <f>2823</f>
      </c>
      <c r="B2831" s="5" t="s">
        <v>2103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2103</v>
      </c>
      <c r="C2832" s="5" t="s">
        <v>11</v>
      </c>
      <c r="D2832" s="5" t="s">
        <v>12</v>
      </c>
      <c r="E2832" s="5" t="s">
        <v>1680</v>
      </c>
    </row>
    <row r="2833" spans="1:5" x14ac:dyDescent="0.25">
      <c r="A2833" s="5">
        <f>2825</f>
      </c>
      <c r="B2833" s="5" t="s">
        <v>2104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2104</v>
      </c>
      <c r="C2834" s="5" t="s">
        <v>11</v>
      </c>
      <c r="D2834" s="5" t="s">
        <v>12</v>
      </c>
      <c r="E2834" s="5" t="s">
        <v>1680</v>
      </c>
    </row>
    <row r="2835" spans="1:5" x14ac:dyDescent="0.25">
      <c r="A2835" s="5">
        <f>2827</f>
      </c>
      <c r="B2835" s="5" t="s">
        <v>2105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2105</v>
      </c>
      <c r="C2836" s="5" t="s">
        <v>11</v>
      </c>
      <c r="D2836" s="5" t="s">
        <v>12</v>
      </c>
      <c r="E2836" s="5" t="s">
        <v>1680</v>
      </c>
    </row>
    <row r="2837" spans="1:5" x14ac:dyDescent="0.25">
      <c r="A2837" s="5">
        <f>2829</f>
      </c>
      <c r="B2837" s="5" t="s">
        <v>2106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2106</v>
      </c>
      <c r="C2838" s="5" t="s">
        <v>11</v>
      </c>
      <c r="D2838" s="5" t="s">
        <v>12</v>
      </c>
      <c r="E2838" s="5" t="s">
        <v>1680</v>
      </c>
    </row>
    <row r="2839" spans="1:5" x14ac:dyDescent="0.25">
      <c r="A2839" s="5">
        <f>2831</f>
      </c>
      <c r="B2839" s="5" t="s">
        <v>2107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2107</v>
      </c>
      <c r="C2840" s="5" t="s">
        <v>11</v>
      </c>
      <c r="D2840" s="5" t="s">
        <v>12</v>
      </c>
      <c r="E2840" s="5" t="s">
        <v>1680</v>
      </c>
    </row>
    <row r="2841" spans="1:5" x14ac:dyDescent="0.25">
      <c r="A2841" s="5">
        <f>2833</f>
      </c>
      <c r="B2841" s="5" t="s">
        <v>2108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2108</v>
      </c>
      <c r="C2842" s="5" t="s">
        <v>11</v>
      </c>
      <c r="D2842" s="5" t="s">
        <v>12</v>
      </c>
      <c r="E2842" s="5" t="s">
        <v>1680</v>
      </c>
    </row>
    <row r="2843" spans="1:5" x14ac:dyDescent="0.25">
      <c r="A2843" s="5">
        <f>2835</f>
      </c>
      <c r="B2843" s="5" t="s">
        <v>2109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2109</v>
      </c>
      <c r="C2844" s="5" t="s">
        <v>11</v>
      </c>
      <c r="D2844" s="5" t="s">
        <v>12</v>
      </c>
      <c r="E2844" s="5" t="s">
        <v>1680</v>
      </c>
    </row>
    <row r="2845" spans="1:5" x14ac:dyDescent="0.25">
      <c r="A2845" s="5">
        <f>2837</f>
      </c>
      <c r="B2845" s="5" t="s">
        <v>2110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2110</v>
      </c>
      <c r="C2846" s="5" t="s">
        <v>11</v>
      </c>
      <c r="D2846" s="5" t="s">
        <v>12</v>
      </c>
      <c r="E2846" s="5" t="s">
        <v>1680</v>
      </c>
    </row>
    <row r="2847" spans="1:5" x14ac:dyDescent="0.25">
      <c r="A2847" s="5">
        <f>2839</f>
      </c>
      <c r="B2847" s="5" t="s">
        <v>2111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2111</v>
      </c>
      <c r="C2848" s="5" t="s">
        <v>11</v>
      </c>
      <c r="D2848" s="5" t="s">
        <v>12</v>
      </c>
      <c r="E2848" s="5" t="s">
        <v>1680</v>
      </c>
    </row>
    <row r="2849" spans="1:5" x14ac:dyDescent="0.25">
      <c r="A2849" s="5">
        <f>2841</f>
      </c>
      <c r="B2849" s="5" t="s">
        <v>2112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2112</v>
      </c>
      <c r="C2850" s="5" t="s">
        <v>11</v>
      </c>
      <c r="D2850" s="5" t="s">
        <v>12</v>
      </c>
      <c r="E2850" s="5" t="s">
        <v>1680</v>
      </c>
    </row>
    <row r="2851" spans="1:5" x14ac:dyDescent="0.25">
      <c r="A2851" s="5">
        <f>2843</f>
      </c>
      <c r="B2851" s="5" t="s">
        <v>2113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2113</v>
      </c>
      <c r="C2852" s="5" t="s">
        <v>11</v>
      </c>
      <c r="D2852" s="5" t="s">
        <v>12</v>
      </c>
      <c r="E2852" s="5" t="s">
        <v>1680</v>
      </c>
    </row>
    <row r="2853" spans="1:5" x14ac:dyDescent="0.25">
      <c r="A2853" s="5">
        <f>2845</f>
      </c>
      <c r="B2853" s="5" t="s">
        <v>2114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2114</v>
      </c>
      <c r="C2854" s="5" t="s">
        <v>11</v>
      </c>
      <c r="D2854" s="5" t="s">
        <v>12</v>
      </c>
      <c r="E2854" s="5" t="s">
        <v>1680</v>
      </c>
    </row>
    <row r="2855" spans="1:5" x14ac:dyDescent="0.25">
      <c r="A2855" s="5">
        <f>2847</f>
      </c>
      <c r="B2855" s="5" t="s">
        <v>2115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2115</v>
      </c>
      <c r="C2856" s="5" t="s">
        <v>11</v>
      </c>
      <c r="D2856" s="5" t="s">
        <v>12</v>
      </c>
      <c r="E2856" s="5" t="s">
        <v>1680</v>
      </c>
    </row>
    <row r="2857" spans="1:5" x14ac:dyDescent="0.25">
      <c r="A2857" s="5">
        <f>2849</f>
      </c>
      <c r="B2857" s="5" t="s">
        <v>2116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2116</v>
      </c>
      <c r="C2858" s="5" t="s">
        <v>11</v>
      </c>
      <c r="D2858" s="5" t="s">
        <v>12</v>
      </c>
      <c r="E2858" s="5" t="s">
        <v>1680</v>
      </c>
    </row>
    <row r="2859" spans="1:5" x14ac:dyDescent="0.25">
      <c r="A2859" s="5">
        <f>2851</f>
      </c>
      <c r="B2859" s="5" t="s">
        <v>2117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2117</v>
      </c>
      <c r="C2860" s="5" t="s">
        <v>11</v>
      </c>
      <c r="D2860" s="5" t="s">
        <v>12</v>
      </c>
      <c r="E2860" s="5" t="s">
        <v>1680</v>
      </c>
    </row>
    <row r="2861" spans="1:5" x14ac:dyDescent="0.25">
      <c r="A2861" s="5">
        <f>2853</f>
      </c>
      <c r="B2861" s="5" t="s">
        <v>2118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2118</v>
      </c>
      <c r="C2862" s="5" t="s">
        <v>11</v>
      </c>
      <c r="D2862" s="5" t="s">
        <v>12</v>
      </c>
      <c r="E2862" s="5" t="s">
        <v>1680</v>
      </c>
    </row>
    <row r="2863" spans="1:5" x14ac:dyDescent="0.25">
      <c r="A2863" s="5">
        <f>2855</f>
      </c>
      <c r="B2863" s="5" t="s">
        <v>2119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2119</v>
      </c>
      <c r="C2864" s="5" t="s">
        <v>11</v>
      </c>
      <c r="D2864" s="5" t="s">
        <v>12</v>
      </c>
      <c r="E2864" s="5" t="s">
        <v>1680</v>
      </c>
    </row>
    <row r="2865" spans="1:5" x14ac:dyDescent="0.25">
      <c r="A2865" s="5">
        <f>2857</f>
      </c>
      <c r="B2865" s="5" t="s">
        <v>2120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2120</v>
      </c>
      <c r="C2866" s="5" t="s">
        <v>11</v>
      </c>
      <c r="D2866" s="5" t="s">
        <v>12</v>
      </c>
      <c r="E2866" s="5" t="s">
        <v>1680</v>
      </c>
    </row>
    <row r="2867" spans="1:5" x14ac:dyDescent="0.25">
      <c r="A2867" s="5">
        <f>2859</f>
      </c>
      <c r="B2867" s="5" t="s">
        <v>2121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2121</v>
      </c>
      <c r="C2868" s="5" t="s">
        <v>11</v>
      </c>
      <c r="D2868" s="5" t="s">
        <v>12</v>
      </c>
      <c r="E2868" s="5" t="s">
        <v>1680</v>
      </c>
    </row>
    <row r="2869" spans="1:5" x14ac:dyDescent="0.25">
      <c r="A2869" s="5">
        <f>2861</f>
      </c>
      <c r="B2869" s="5" t="s">
        <v>2122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2122</v>
      </c>
      <c r="C2870" s="5" t="s">
        <v>11</v>
      </c>
      <c r="D2870" s="5" t="s">
        <v>12</v>
      </c>
      <c r="E2870" s="5" t="s">
        <v>1680</v>
      </c>
    </row>
    <row r="2871" spans="1:5" x14ac:dyDescent="0.25">
      <c r="A2871" s="5">
        <f>2863</f>
      </c>
      <c r="B2871" s="5" t="s">
        <v>2123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2123</v>
      </c>
      <c r="C2872" s="5" t="s">
        <v>11</v>
      </c>
      <c r="D2872" s="5" t="s">
        <v>12</v>
      </c>
      <c r="E2872" s="5" t="s">
        <v>1680</v>
      </c>
    </row>
    <row r="2873" spans="1:5" x14ac:dyDescent="0.25">
      <c r="A2873" s="5">
        <f>2865</f>
      </c>
      <c r="B2873" s="5" t="s">
        <v>2124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2124</v>
      </c>
      <c r="C2874" s="5" t="s">
        <v>11</v>
      </c>
      <c r="D2874" s="5" t="s">
        <v>12</v>
      </c>
      <c r="E2874" s="5" t="s">
        <v>1680</v>
      </c>
    </row>
    <row r="2875" spans="1:5" x14ac:dyDescent="0.25">
      <c r="A2875" s="5">
        <f>2867</f>
      </c>
      <c r="B2875" s="5" t="s">
        <v>2125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2125</v>
      </c>
      <c r="C2876" s="5" t="s">
        <v>11</v>
      </c>
      <c r="D2876" s="5" t="s">
        <v>12</v>
      </c>
      <c r="E2876" s="5" t="s">
        <v>1680</v>
      </c>
    </row>
    <row r="2877" spans="1:5" x14ac:dyDescent="0.25">
      <c r="A2877" s="5">
        <f>2869</f>
      </c>
      <c r="B2877" s="5" t="s">
        <v>2126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2126</v>
      </c>
      <c r="C2878" s="5" t="s">
        <v>11</v>
      </c>
      <c r="D2878" s="5" t="s">
        <v>12</v>
      </c>
      <c r="E2878" s="5" t="s">
        <v>1680</v>
      </c>
    </row>
    <row r="2879" spans="1:5" x14ac:dyDescent="0.25">
      <c r="A2879" s="5">
        <f>2871</f>
      </c>
      <c r="B2879" s="5" t="s">
        <v>2127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2127</v>
      </c>
      <c r="C2880" s="5" t="s">
        <v>11</v>
      </c>
      <c r="D2880" s="5" t="s">
        <v>12</v>
      </c>
      <c r="E2880" s="5" t="s">
        <v>1680</v>
      </c>
    </row>
    <row r="2881" spans="1:5" x14ac:dyDescent="0.25">
      <c r="A2881" s="5">
        <f>2873</f>
      </c>
      <c r="B2881" s="5" t="s">
        <v>2128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2128</v>
      </c>
      <c r="C2882" s="5" t="s">
        <v>11</v>
      </c>
      <c r="D2882" s="5" t="s">
        <v>12</v>
      </c>
      <c r="E2882" s="5" t="s">
        <v>1680</v>
      </c>
    </row>
    <row r="2883" spans="1:5" x14ac:dyDescent="0.25">
      <c r="A2883" s="5">
        <f>2875</f>
      </c>
      <c r="B2883" s="5" t="s">
        <v>2129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2129</v>
      </c>
      <c r="C2884" s="5" t="s">
        <v>11</v>
      </c>
      <c r="D2884" s="5" t="s">
        <v>12</v>
      </c>
      <c r="E2884" s="5" t="s">
        <v>1680</v>
      </c>
    </row>
    <row r="2885" spans="1:5" x14ac:dyDescent="0.25">
      <c r="A2885" s="5">
        <f>2877</f>
      </c>
      <c r="B2885" s="5" t="s">
        <v>2130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2130</v>
      </c>
      <c r="C2886" s="5" t="s">
        <v>11</v>
      </c>
      <c r="D2886" s="5" t="s">
        <v>12</v>
      </c>
      <c r="E2886" s="5" t="s">
        <v>1680</v>
      </c>
    </row>
    <row r="2887" spans="1:5" x14ac:dyDescent="0.25">
      <c r="A2887" s="5">
        <f>2879</f>
      </c>
      <c r="B2887" s="5" t="s">
        <v>2131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2131</v>
      </c>
      <c r="C2888" s="5" t="s">
        <v>11</v>
      </c>
      <c r="D2888" s="5" t="s">
        <v>12</v>
      </c>
      <c r="E2888" s="5" t="s">
        <v>1680</v>
      </c>
    </row>
    <row r="2889" spans="1:5" x14ac:dyDescent="0.25">
      <c r="A2889" s="5">
        <f>2881</f>
      </c>
      <c r="B2889" s="5" t="s">
        <v>2132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2132</v>
      </c>
      <c r="C2890" s="5" t="s">
        <v>11</v>
      </c>
      <c r="D2890" s="5" t="s">
        <v>12</v>
      </c>
      <c r="E2890" s="5" t="s">
        <v>1680</v>
      </c>
    </row>
    <row r="2891" spans="1:5" x14ac:dyDescent="0.25">
      <c r="A2891" s="5">
        <f>2883</f>
      </c>
      <c r="B2891" s="5" t="s">
        <v>2133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2133</v>
      </c>
      <c r="C2892" s="5" t="s">
        <v>11</v>
      </c>
      <c r="D2892" s="5" t="s">
        <v>12</v>
      </c>
      <c r="E2892" s="5" t="s">
        <v>1680</v>
      </c>
    </row>
    <row r="2893" spans="1:5" x14ac:dyDescent="0.25">
      <c r="A2893" s="5">
        <f>2885</f>
      </c>
      <c r="B2893" s="5" t="s">
        <v>2134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2134</v>
      </c>
      <c r="C2894" s="5" t="s">
        <v>11</v>
      </c>
      <c r="D2894" s="5" t="s">
        <v>12</v>
      </c>
      <c r="E2894" s="5" t="s">
        <v>1680</v>
      </c>
    </row>
    <row r="2895" spans="1:5" x14ac:dyDescent="0.25">
      <c r="A2895" s="5">
        <f>2887</f>
      </c>
      <c r="B2895" s="5" t="s">
        <v>2135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2135</v>
      </c>
      <c r="C2896" s="5" t="s">
        <v>11</v>
      </c>
      <c r="D2896" s="5" t="s">
        <v>12</v>
      </c>
      <c r="E2896" s="5" t="s">
        <v>1680</v>
      </c>
    </row>
    <row r="2897" spans="1:5" x14ac:dyDescent="0.25">
      <c r="A2897" s="5">
        <f>2889</f>
      </c>
      <c r="B2897" s="5" t="s">
        <v>2136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2136</v>
      </c>
      <c r="C2898" s="5" t="s">
        <v>11</v>
      </c>
      <c r="D2898" s="5" t="s">
        <v>12</v>
      </c>
      <c r="E2898" s="5" t="s">
        <v>1680</v>
      </c>
    </row>
    <row r="2899" spans="1:5" x14ac:dyDescent="0.25">
      <c r="A2899" s="5">
        <f>2891</f>
      </c>
      <c r="B2899" s="5" t="s">
        <v>2137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2137</v>
      </c>
      <c r="C2900" s="5" t="s">
        <v>11</v>
      </c>
      <c r="D2900" s="5" t="s">
        <v>12</v>
      </c>
      <c r="E2900" s="5" t="s">
        <v>1680</v>
      </c>
    </row>
    <row r="2901" spans="1:5" x14ac:dyDescent="0.25">
      <c r="A2901" s="5">
        <f>2893</f>
      </c>
      <c r="B2901" s="5" t="s">
        <v>2138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2138</v>
      </c>
      <c r="C2902" s="5" t="s">
        <v>11</v>
      </c>
      <c r="D2902" s="5" t="s">
        <v>12</v>
      </c>
      <c r="E2902" s="5" t="s">
        <v>1680</v>
      </c>
    </row>
    <row r="2903" spans="1:5" x14ac:dyDescent="0.25">
      <c r="A2903" s="5">
        <f>2895</f>
      </c>
      <c r="B2903" s="5" t="s">
        <v>2139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2139</v>
      </c>
      <c r="C2904" s="5" t="s">
        <v>11</v>
      </c>
      <c r="D2904" s="5" t="s">
        <v>12</v>
      </c>
      <c r="E2904" s="5" t="s">
        <v>1680</v>
      </c>
    </row>
    <row r="2905" spans="1:5" x14ac:dyDescent="0.25">
      <c r="A2905" s="5">
        <f>2897</f>
      </c>
      <c r="B2905" s="5" t="s">
        <v>2140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2140</v>
      </c>
      <c r="C2906" s="5" t="s">
        <v>11</v>
      </c>
      <c r="D2906" s="5" t="s">
        <v>12</v>
      </c>
      <c r="E2906" s="5" t="s">
        <v>1680</v>
      </c>
    </row>
    <row r="2907" spans="1:5" x14ac:dyDescent="0.25">
      <c r="A2907" s="5">
        <f>2899</f>
      </c>
      <c r="B2907" s="5" t="s">
        <v>2141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2141</v>
      </c>
      <c r="C2908" s="5" t="s">
        <v>11</v>
      </c>
      <c r="D2908" s="5" t="s">
        <v>12</v>
      </c>
      <c r="E2908" s="5" t="s">
        <v>1680</v>
      </c>
    </row>
    <row r="2909" spans="1:5" x14ac:dyDescent="0.25">
      <c r="A2909" s="5">
        <f>2901</f>
      </c>
      <c r="B2909" s="5" t="s">
        <v>2142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2142</v>
      </c>
      <c r="C2910" s="5" t="s">
        <v>11</v>
      </c>
      <c r="D2910" s="5" t="s">
        <v>12</v>
      </c>
      <c r="E2910" s="5" t="s">
        <v>1680</v>
      </c>
    </row>
    <row r="2911" spans="1:5" x14ac:dyDescent="0.25">
      <c r="A2911" s="5">
        <f>2903</f>
      </c>
      <c r="B2911" s="5" t="s">
        <v>2143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2143</v>
      </c>
      <c r="C2912" s="5" t="s">
        <v>11</v>
      </c>
      <c r="D2912" s="5" t="s">
        <v>12</v>
      </c>
      <c r="E2912" s="5" t="s">
        <v>1680</v>
      </c>
    </row>
    <row r="2913" spans="1:5" x14ac:dyDescent="0.25">
      <c r="A2913" s="5">
        <f>2905</f>
      </c>
      <c r="B2913" s="5" t="s">
        <v>2144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2144</v>
      </c>
      <c r="C2914" s="5" t="s">
        <v>11</v>
      </c>
      <c r="D2914" s="5" t="s">
        <v>12</v>
      </c>
      <c r="E2914" s="5" t="s">
        <v>1680</v>
      </c>
    </row>
    <row r="2915" spans="1:5" x14ac:dyDescent="0.25">
      <c r="A2915" s="5">
        <f>2907</f>
      </c>
      <c r="B2915" s="5" t="s">
        <v>2145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2145</v>
      </c>
      <c r="C2916" s="5" t="s">
        <v>11</v>
      </c>
      <c r="D2916" s="5" t="s">
        <v>12</v>
      </c>
      <c r="E2916" s="5" t="s">
        <v>1680</v>
      </c>
    </row>
    <row r="2917" spans="1:5" x14ac:dyDescent="0.25">
      <c r="A2917" s="5">
        <f>2909</f>
      </c>
      <c r="B2917" s="5" t="s">
        <v>2146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2146</v>
      </c>
      <c r="C2918" s="5" t="s">
        <v>11</v>
      </c>
      <c r="D2918" s="5" t="s">
        <v>12</v>
      </c>
      <c r="E2918" s="5" t="s">
        <v>1680</v>
      </c>
    </row>
    <row r="2919" spans="1:5" x14ac:dyDescent="0.25">
      <c r="A2919" s="5">
        <f>2911</f>
      </c>
      <c r="B2919" s="5" t="s">
        <v>2147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2147</v>
      </c>
      <c r="C2920" s="5" t="s">
        <v>11</v>
      </c>
      <c r="D2920" s="5" t="s">
        <v>12</v>
      </c>
      <c r="E2920" s="5" t="s">
        <v>1680</v>
      </c>
    </row>
    <row r="2921" spans="1:5" x14ac:dyDescent="0.25">
      <c r="A2921" s="5">
        <f>2913</f>
      </c>
      <c r="B2921" s="5" t="s">
        <v>2148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2148</v>
      </c>
      <c r="C2922" s="5" t="s">
        <v>11</v>
      </c>
      <c r="D2922" s="5" t="s">
        <v>12</v>
      </c>
      <c r="E2922" s="5" t="s">
        <v>1680</v>
      </c>
    </row>
    <row r="2923" spans="1:5" x14ac:dyDescent="0.25">
      <c r="A2923" s="5">
        <f>2915</f>
      </c>
      <c r="B2923" s="5" t="s">
        <v>2149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2149</v>
      </c>
      <c r="C2924" s="5" t="s">
        <v>11</v>
      </c>
      <c r="D2924" s="5" t="s">
        <v>12</v>
      </c>
      <c r="E2924" s="5" t="s">
        <v>1680</v>
      </c>
    </row>
    <row r="2925" spans="1:5" x14ac:dyDescent="0.25">
      <c r="A2925" s="5">
        <f>2917</f>
      </c>
      <c r="B2925" s="5" t="s">
        <v>2150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2150</v>
      </c>
      <c r="C2926" s="5" t="s">
        <v>11</v>
      </c>
      <c r="D2926" s="5" t="s">
        <v>12</v>
      </c>
      <c r="E2926" s="5" t="s">
        <v>1680</v>
      </c>
    </row>
    <row r="2927" spans="1:5" x14ac:dyDescent="0.25">
      <c r="A2927" s="5">
        <f>2919</f>
      </c>
      <c r="B2927" s="5" t="s">
        <v>2151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2151</v>
      </c>
      <c r="C2928" s="5" t="s">
        <v>11</v>
      </c>
      <c r="D2928" s="5" t="s">
        <v>12</v>
      </c>
      <c r="E2928" s="5" t="s">
        <v>1680</v>
      </c>
    </row>
    <row r="2929" spans="1:5" x14ac:dyDescent="0.25">
      <c r="A2929" s="5">
        <f>2921</f>
      </c>
      <c r="B2929" s="5" t="s">
        <v>2152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2152</v>
      </c>
      <c r="C2930" s="5" t="s">
        <v>11</v>
      </c>
      <c r="D2930" s="5" t="s">
        <v>12</v>
      </c>
      <c r="E2930" s="5" t="s">
        <v>1680</v>
      </c>
    </row>
    <row r="2931" spans="1:5" x14ac:dyDescent="0.25">
      <c r="A2931" s="5">
        <f>2923</f>
      </c>
      <c r="B2931" s="5" t="s">
        <v>2153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2153</v>
      </c>
      <c r="C2932" s="5" t="s">
        <v>11</v>
      </c>
      <c r="D2932" s="5" t="s">
        <v>12</v>
      </c>
      <c r="E2932" s="5" t="s">
        <v>1680</v>
      </c>
    </row>
    <row r="2933" spans="1:5" x14ac:dyDescent="0.25">
      <c r="A2933" s="5">
        <f>2925</f>
      </c>
      <c r="B2933" s="5" t="s">
        <v>2154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2154</v>
      </c>
      <c r="C2934" s="5" t="s">
        <v>11</v>
      </c>
      <c r="D2934" s="5" t="s">
        <v>12</v>
      </c>
      <c r="E2934" s="5" t="s">
        <v>1680</v>
      </c>
    </row>
    <row r="2935" spans="1:5" x14ac:dyDescent="0.25">
      <c r="A2935" s="5">
        <f>2927</f>
      </c>
      <c r="B2935" s="5" t="s">
        <v>2155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2155</v>
      </c>
      <c r="C2936" s="5" t="s">
        <v>11</v>
      </c>
      <c r="D2936" s="5" t="s">
        <v>12</v>
      </c>
      <c r="E2936" s="5" t="s">
        <v>1680</v>
      </c>
    </row>
    <row r="2937" spans="1:5" x14ac:dyDescent="0.25">
      <c r="A2937" s="5">
        <f>2929</f>
      </c>
      <c r="B2937" s="5" t="s">
        <v>2156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2156</v>
      </c>
      <c r="C2938" s="5" t="s">
        <v>11</v>
      </c>
      <c r="D2938" s="5" t="s">
        <v>12</v>
      </c>
      <c r="E2938" s="5" t="s">
        <v>1680</v>
      </c>
    </row>
    <row r="2939" spans="1:5" x14ac:dyDescent="0.25">
      <c r="A2939" s="5">
        <f>2931</f>
      </c>
      <c r="B2939" s="5" t="s">
        <v>2157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2157</v>
      </c>
      <c r="C2940" s="5" t="s">
        <v>11</v>
      </c>
      <c r="D2940" s="5" t="s">
        <v>12</v>
      </c>
      <c r="E2940" s="5" t="s">
        <v>1680</v>
      </c>
    </row>
    <row r="2941" spans="1:5" x14ac:dyDescent="0.25">
      <c r="A2941" s="5">
        <f>2933</f>
      </c>
      <c r="B2941" s="5" t="s">
        <v>2158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2158</v>
      </c>
      <c r="C2942" s="5" t="s">
        <v>11</v>
      </c>
      <c r="D2942" s="5" t="s">
        <v>12</v>
      </c>
      <c r="E2942" s="5" t="s">
        <v>1680</v>
      </c>
    </row>
    <row r="2943" spans="1:5" x14ac:dyDescent="0.25">
      <c r="A2943" s="5">
        <f>2935</f>
      </c>
      <c r="B2943" s="5" t="s">
        <v>2159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2159</v>
      </c>
      <c r="C2944" s="5" t="s">
        <v>11</v>
      </c>
      <c r="D2944" s="5" t="s">
        <v>12</v>
      </c>
      <c r="E2944" s="5" t="s">
        <v>1680</v>
      </c>
    </row>
    <row r="2945" spans="1:5" x14ac:dyDescent="0.25">
      <c r="A2945" s="5">
        <f>2937</f>
      </c>
      <c r="B2945" s="5" t="s">
        <v>2160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2160</v>
      </c>
      <c r="C2946" s="5" t="s">
        <v>11</v>
      </c>
      <c r="D2946" s="5" t="s">
        <v>12</v>
      </c>
      <c r="E2946" s="5" t="s">
        <v>1680</v>
      </c>
    </row>
    <row r="2947" spans="1:5" x14ac:dyDescent="0.25">
      <c r="A2947" s="5">
        <f>2939</f>
      </c>
      <c r="B2947" s="5" t="s">
        <v>2161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2161</v>
      </c>
      <c r="C2948" s="5" t="s">
        <v>11</v>
      </c>
      <c r="D2948" s="5" t="s">
        <v>12</v>
      </c>
      <c r="E2948" s="5" t="s">
        <v>1680</v>
      </c>
    </row>
    <row r="2949" spans="1:5" x14ac:dyDescent="0.25">
      <c r="A2949" s="5">
        <f>2941</f>
      </c>
      <c r="B2949" s="5" t="s">
        <v>2162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2162</v>
      </c>
      <c r="C2950" s="5" t="s">
        <v>11</v>
      </c>
      <c r="D2950" s="5" t="s">
        <v>12</v>
      </c>
      <c r="E2950" s="5" t="s">
        <v>1680</v>
      </c>
    </row>
    <row r="2951" spans="1:5" x14ac:dyDescent="0.25">
      <c r="A2951" s="5">
        <f>2943</f>
      </c>
      <c r="B2951" s="5" t="s">
        <v>2163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2163</v>
      </c>
      <c r="C2952" s="5" t="s">
        <v>11</v>
      </c>
      <c r="D2952" s="5" t="s">
        <v>12</v>
      </c>
      <c r="E2952" s="5" t="s">
        <v>1680</v>
      </c>
    </row>
    <row r="2953" spans="1:5" x14ac:dyDescent="0.25">
      <c r="A2953" s="5">
        <f>2945</f>
      </c>
      <c r="B2953" s="5" t="s">
        <v>2164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2164</v>
      </c>
      <c r="C2954" s="5" t="s">
        <v>11</v>
      </c>
      <c r="D2954" s="5" t="s">
        <v>12</v>
      </c>
      <c r="E2954" s="5" t="s">
        <v>1680</v>
      </c>
    </row>
    <row r="2955" spans="1:5" x14ac:dyDescent="0.25">
      <c r="A2955" s="5">
        <f>2947</f>
      </c>
      <c r="B2955" s="5" t="s">
        <v>2165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2165</v>
      </c>
      <c r="C2956" s="5" t="s">
        <v>11</v>
      </c>
      <c r="D2956" s="5" t="s">
        <v>12</v>
      </c>
      <c r="E2956" s="5" t="s">
        <v>1680</v>
      </c>
    </row>
    <row r="2957" spans="1:5" x14ac:dyDescent="0.25">
      <c r="A2957" s="5">
        <f>2949</f>
      </c>
      <c r="B2957" s="5" t="s">
        <v>2166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2166</v>
      </c>
      <c r="C2958" s="5" t="s">
        <v>11</v>
      </c>
      <c r="D2958" s="5" t="s">
        <v>12</v>
      </c>
      <c r="E2958" s="5" t="s">
        <v>1680</v>
      </c>
    </row>
    <row r="2959" spans="1:5" x14ac:dyDescent="0.25">
      <c r="A2959" s="5">
        <f>2951</f>
      </c>
      <c r="B2959" s="5" t="s">
        <v>2167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2167</v>
      </c>
      <c r="C2960" s="5" t="s">
        <v>11</v>
      </c>
      <c r="D2960" s="5" t="s">
        <v>12</v>
      </c>
      <c r="E2960" s="5" t="s">
        <v>1680</v>
      </c>
    </row>
    <row r="2961" spans="1:5" x14ac:dyDescent="0.25">
      <c r="A2961" s="5">
        <f>2953</f>
      </c>
      <c r="B2961" s="5" t="s">
        <v>2168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2168</v>
      </c>
      <c r="C2962" s="5" t="s">
        <v>11</v>
      </c>
      <c r="D2962" s="5" t="s">
        <v>12</v>
      </c>
      <c r="E2962" s="5" t="s">
        <v>1680</v>
      </c>
    </row>
    <row r="2963" spans="1:5" x14ac:dyDescent="0.25">
      <c r="A2963" s="5">
        <f>2955</f>
      </c>
      <c r="B2963" s="5" t="s">
        <v>2169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2169</v>
      </c>
      <c r="C2964" s="5" t="s">
        <v>11</v>
      </c>
      <c r="D2964" s="5" t="s">
        <v>12</v>
      </c>
      <c r="E2964" s="5" t="s">
        <v>1680</v>
      </c>
    </row>
    <row r="2965" spans="1:5" x14ac:dyDescent="0.25">
      <c r="A2965" s="5">
        <f>2957</f>
      </c>
      <c r="B2965" s="5" t="s">
        <v>2170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2170</v>
      </c>
      <c r="C2966" s="5" t="s">
        <v>11</v>
      </c>
      <c r="D2966" s="5" t="s">
        <v>12</v>
      </c>
      <c r="E2966" s="5" t="s">
        <v>1680</v>
      </c>
    </row>
    <row r="2967" spans="1:5" x14ac:dyDescent="0.25">
      <c r="A2967" s="5">
        <f>2959</f>
      </c>
      <c r="B2967" s="5" t="s">
        <v>2171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2171</v>
      </c>
      <c r="C2968" s="5" t="s">
        <v>11</v>
      </c>
      <c r="D2968" s="5" t="s">
        <v>12</v>
      </c>
      <c r="E2968" s="5" t="s">
        <v>1680</v>
      </c>
    </row>
    <row r="2969" spans="1:5" x14ac:dyDescent="0.25">
      <c r="A2969" s="5">
        <f>2961</f>
      </c>
      <c r="B2969" s="5" t="s">
        <v>2172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2172</v>
      </c>
      <c r="C2970" s="5" t="s">
        <v>11</v>
      </c>
      <c r="D2970" s="5" t="s">
        <v>12</v>
      </c>
      <c r="E2970" s="5" t="s">
        <v>1680</v>
      </c>
    </row>
    <row r="2971" spans="1:5" x14ac:dyDescent="0.25">
      <c r="A2971" s="5">
        <f>2963</f>
      </c>
      <c r="B2971" s="5" t="s">
        <v>2173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2173</v>
      </c>
      <c r="C2972" s="5" t="s">
        <v>11</v>
      </c>
      <c r="D2972" s="5" t="s">
        <v>12</v>
      </c>
      <c r="E2972" s="5" t="s">
        <v>1680</v>
      </c>
    </row>
    <row r="2973" spans="1:5" x14ac:dyDescent="0.25">
      <c r="A2973" s="5">
        <f>2965</f>
      </c>
      <c r="B2973" s="5" t="s">
        <v>2174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2174</v>
      </c>
      <c r="C2974" s="5" t="s">
        <v>11</v>
      </c>
      <c r="D2974" s="5" t="s">
        <v>12</v>
      </c>
      <c r="E2974" s="5" t="s">
        <v>1680</v>
      </c>
    </row>
    <row r="2975" spans="1:5" x14ac:dyDescent="0.25">
      <c r="A2975" s="5">
        <f>2967</f>
      </c>
      <c r="B2975" s="5" t="s">
        <v>2175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2175</v>
      </c>
      <c r="C2976" s="5" t="s">
        <v>11</v>
      </c>
      <c r="D2976" s="5" t="s">
        <v>12</v>
      </c>
      <c r="E2976" s="5" t="s">
        <v>1680</v>
      </c>
    </row>
    <row r="2977" spans="1:5" x14ac:dyDescent="0.25">
      <c r="A2977" s="5">
        <f>2969</f>
      </c>
      <c r="B2977" s="5" t="s">
        <v>2176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2176</v>
      </c>
      <c r="C2978" s="5" t="s">
        <v>11</v>
      </c>
      <c r="D2978" s="5" t="s">
        <v>12</v>
      </c>
      <c r="E2978" s="5" t="s">
        <v>1680</v>
      </c>
    </row>
    <row r="2979" spans="1:5" x14ac:dyDescent="0.25">
      <c r="A2979" s="5">
        <f>2971</f>
      </c>
      <c r="B2979" s="5" t="s">
        <v>2177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2177</v>
      </c>
      <c r="C2980" s="5" t="s">
        <v>11</v>
      </c>
      <c r="D2980" s="5" t="s">
        <v>12</v>
      </c>
      <c r="E2980" s="5" t="s">
        <v>1680</v>
      </c>
    </row>
    <row r="2981" spans="1:5" x14ac:dyDescent="0.25">
      <c r="A2981" s="5">
        <f>2973</f>
      </c>
      <c r="B2981" s="5" t="s">
        <v>2178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2178</v>
      </c>
      <c r="C2982" s="5" t="s">
        <v>11</v>
      </c>
      <c r="D2982" s="5" t="s">
        <v>12</v>
      </c>
      <c r="E2982" s="5" t="s">
        <v>1680</v>
      </c>
    </row>
    <row r="2983" spans="1:5" x14ac:dyDescent="0.25">
      <c r="A2983" s="5">
        <f>2975</f>
      </c>
      <c r="B2983" s="5" t="s">
        <v>2179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2179</v>
      </c>
      <c r="C2984" s="5" t="s">
        <v>11</v>
      </c>
      <c r="D2984" s="5" t="s">
        <v>12</v>
      </c>
      <c r="E2984" s="5" t="s">
        <v>1680</v>
      </c>
    </row>
    <row r="2985" spans="1:5" x14ac:dyDescent="0.25">
      <c r="A2985" s="5">
        <f>2977</f>
      </c>
      <c r="B2985" s="5" t="s">
        <v>2180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2180</v>
      </c>
      <c r="C2986" s="5" t="s">
        <v>11</v>
      </c>
      <c r="D2986" s="5" t="s">
        <v>12</v>
      </c>
      <c r="E2986" s="5" t="s">
        <v>1680</v>
      </c>
    </row>
    <row r="2987" spans="1:5" x14ac:dyDescent="0.25">
      <c r="A2987" s="5">
        <f>2979</f>
      </c>
      <c r="B2987" s="5" t="s">
        <v>2181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2181</v>
      </c>
      <c r="C2988" s="5" t="s">
        <v>11</v>
      </c>
      <c r="D2988" s="5" t="s">
        <v>12</v>
      </c>
      <c r="E2988" s="5" t="s">
        <v>1680</v>
      </c>
    </row>
    <row r="2989" spans="1:5" x14ac:dyDescent="0.25">
      <c r="A2989" s="5">
        <f>2981</f>
      </c>
      <c r="B2989" s="5" t="s">
        <v>2182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2182</v>
      </c>
      <c r="C2990" s="5" t="s">
        <v>11</v>
      </c>
      <c r="D2990" s="5" t="s">
        <v>12</v>
      </c>
      <c r="E2990" s="5" t="s">
        <v>1680</v>
      </c>
    </row>
    <row r="2991" spans="1:5" x14ac:dyDescent="0.25">
      <c r="A2991" s="5">
        <f>2983</f>
      </c>
      <c r="B2991" s="5" t="s">
        <v>2183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2183</v>
      </c>
      <c r="C2992" s="5" t="s">
        <v>11</v>
      </c>
      <c r="D2992" s="5" t="s">
        <v>12</v>
      </c>
      <c r="E2992" s="5" t="s">
        <v>1680</v>
      </c>
    </row>
    <row r="2993" spans="1:5" x14ac:dyDescent="0.25">
      <c r="A2993" s="5">
        <f>2985</f>
      </c>
      <c r="B2993" s="5" t="s">
        <v>2184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2184</v>
      </c>
      <c r="C2994" s="5" t="s">
        <v>11</v>
      </c>
      <c r="D2994" s="5" t="s">
        <v>12</v>
      </c>
      <c r="E2994" s="5" t="s">
        <v>1680</v>
      </c>
    </row>
    <row r="2995" spans="1:5" x14ac:dyDescent="0.25">
      <c r="A2995" s="5">
        <f>2987</f>
      </c>
      <c r="B2995" s="5" t="s">
        <v>2185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2185</v>
      </c>
      <c r="C2996" s="5" t="s">
        <v>11</v>
      </c>
      <c r="D2996" s="5" t="s">
        <v>12</v>
      </c>
      <c r="E2996" s="5" t="s">
        <v>1680</v>
      </c>
    </row>
    <row r="2997" spans="1:5" x14ac:dyDescent="0.25">
      <c r="A2997" s="5">
        <f>2989</f>
      </c>
      <c r="B2997" s="5" t="s">
        <v>2186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2186</v>
      </c>
      <c r="C2998" s="5" t="s">
        <v>11</v>
      </c>
      <c r="D2998" s="5" t="s">
        <v>12</v>
      </c>
      <c r="E2998" s="5" t="s">
        <v>1680</v>
      </c>
    </row>
    <row r="2999" spans="1:5" x14ac:dyDescent="0.25">
      <c r="A2999" s="5">
        <f>2991</f>
      </c>
      <c r="B2999" s="5" t="s">
        <v>2187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2187</v>
      </c>
      <c r="C3000" s="5" t="s">
        <v>11</v>
      </c>
      <c r="D3000" s="5" t="s">
        <v>12</v>
      </c>
      <c r="E3000" s="5" t="s">
        <v>1680</v>
      </c>
    </row>
    <row r="3001" spans="1:5" x14ac:dyDescent="0.25">
      <c r="A3001" s="5">
        <f>2993</f>
      </c>
      <c r="B3001" s="5" t="s">
        <v>2188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2188</v>
      </c>
      <c r="C3002" s="5" t="s">
        <v>11</v>
      </c>
      <c r="D3002" s="5" t="s">
        <v>12</v>
      </c>
      <c r="E3002" s="5" t="s">
        <v>1680</v>
      </c>
    </row>
    <row r="3003" spans="1:5" x14ac:dyDescent="0.25">
      <c r="A3003" s="5">
        <f>2995</f>
      </c>
      <c r="B3003" s="5" t="s">
        <v>2189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2189</v>
      </c>
      <c r="C3004" s="5" t="s">
        <v>11</v>
      </c>
      <c r="D3004" s="5" t="s">
        <v>12</v>
      </c>
      <c r="E3004" s="5" t="s">
        <v>1680</v>
      </c>
    </row>
    <row r="3005" spans="1:5" x14ac:dyDescent="0.25">
      <c r="A3005" s="5">
        <f>2997</f>
      </c>
      <c r="B3005" s="5" t="s">
        <v>2190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2190</v>
      </c>
      <c r="C3006" s="5" t="s">
        <v>11</v>
      </c>
      <c r="D3006" s="5" t="s">
        <v>12</v>
      </c>
      <c r="E3006" s="5" t="s">
        <v>1680</v>
      </c>
    </row>
    <row r="3007" spans="1:5" x14ac:dyDescent="0.25">
      <c r="A3007" s="5">
        <f>2999</f>
      </c>
      <c r="B3007" s="5" t="s">
        <v>2191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2191</v>
      </c>
      <c r="C3008" s="5" t="s">
        <v>11</v>
      </c>
      <c r="D3008" s="5" t="s">
        <v>12</v>
      </c>
      <c r="E3008" s="5" t="s">
        <v>1680</v>
      </c>
    </row>
    <row r="3009" spans="1:5" x14ac:dyDescent="0.25">
      <c r="A3009" s="5">
        <f>3001</f>
      </c>
      <c r="B3009" s="5" t="s">
        <v>2192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2192</v>
      </c>
      <c r="C3010" s="5" t="s">
        <v>11</v>
      </c>
      <c r="D3010" s="5" t="s">
        <v>12</v>
      </c>
      <c r="E3010" s="5" t="s">
        <v>1680</v>
      </c>
    </row>
    <row r="3011" spans="1:5" x14ac:dyDescent="0.25">
      <c r="A3011" s="5">
        <f>3003</f>
      </c>
      <c r="B3011" s="5" t="s">
        <v>2193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2193</v>
      </c>
      <c r="C3012" s="5" t="s">
        <v>11</v>
      </c>
      <c r="D3012" s="5" t="s">
        <v>12</v>
      </c>
      <c r="E3012" s="5" t="s">
        <v>1680</v>
      </c>
    </row>
    <row r="3013" spans="1:5" x14ac:dyDescent="0.25">
      <c r="A3013" s="5">
        <f>3005</f>
      </c>
      <c r="B3013" s="5" t="s">
        <v>2194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2194</v>
      </c>
      <c r="C3014" s="5" t="s">
        <v>11</v>
      </c>
      <c r="D3014" s="5" t="s">
        <v>12</v>
      </c>
      <c r="E3014" s="5" t="s">
        <v>1680</v>
      </c>
    </row>
    <row r="3015" spans="1:5" x14ac:dyDescent="0.25">
      <c r="A3015" s="5">
        <f>3007</f>
      </c>
      <c r="B3015" s="5" t="s">
        <v>2195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2195</v>
      </c>
      <c r="C3016" s="5" t="s">
        <v>11</v>
      </c>
      <c r="D3016" s="5" t="s">
        <v>12</v>
      </c>
      <c r="E3016" s="5" t="s">
        <v>1680</v>
      </c>
    </row>
    <row r="3017" spans="1:5" x14ac:dyDescent="0.25">
      <c r="A3017" s="5">
        <f>3009</f>
      </c>
      <c r="B3017" s="5" t="s">
        <v>2196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2196</v>
      </c>
      <c r="C3018" s="5" t="s">
        <v>11</v>
      </c>
      <c r="D3018" s="5" t="s">
        <v>12</v>
      </c>
      <c r="E3018" s="5" t="s">
        <v>1680</v>
      </c>
    </row>
    <row r="3019" spans="1:5" x14ac:dyDescent="0.25">
      <c r="A3019" s="5">
        <f>3011</f>
      </c>
      <c r="B3019" s="5" t="s">
        <v>2197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2197</v>
      </c>
      <c r="C3020" s="5" t="s">
        <v>11</v>
      </c>
      <c r="D3020" s="5" t="s">
        <v>12</v>
      </c>
      <c r="E3020" s="5" t="s">
        <v>1680</v>
      </c>
    </row>
    <row r="3021" spans="1:5" x14ac:dyDescent="0.25">
      <c r="A3021" s="5">
        <f>3013</f>
      </c>
      <c r="B3021" s="5" t="s">
        <v>2198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2198</v>
      </c>
      <c r="C3022" s="5" t="s">
        <v>11</v>
      </c>
      <c r="D3022" s="5" t="s">
        <v>12</v>
      </c>
      <c r="E3022" s="5" t="s">
        <v>1680</v>
      </c>
    </row>
    <row r="3023" spans="1:5" x14ac:dyDescent="0.25">
      <c r="A3023" s="5">
        <f>3015</f>
      </c>
      <c r="B3023" s="5" t="s">
        <v>2199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2199</v>
      </c>
      <c r="C3024" s="5" t="s">
        <v>11</v>
      </c>
      <c r="D3024" s="5" t="s">
        <v>12</v>
      </c>
      <c r="E3024" s="5" t="s">
        <v>1680</v>
      </c>
    </row>
    <row r="3025" spans="1:5" x14ac:dyDescent="0.25">
      <c r="A3025" s="5">
        <f>3017</f>
      </c>
      <c r="B3025" s="5" t="s">
        <v>2200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2200</v>
      </c>
      <c r="C3026" s="5" t="s">
        <v>11</v>
      </c>
      <c r="D3026" s="5" t="s">
        <v>12</v>
      </c>
      <c r="E3026" s="5" t="s">
        <v>1680</v>
      </c>
    </row>
    <row r="3027" spans="1:5" x14ac:dyDescent="0.25">
      <c r="A3027" s="5">
        <f>3019</f>
      </c>
      <c r="B3027" s="5" t="s">
        <v>2201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2201</v>
      </c>
      <c r="C3028" s="5" t="s">
        <v>11</v>
      </c>
      <c r="D3028" s="5" t="s">
        <v>12</v>
      </c>
      <c r="E3028" s="5" t="s">
        <v>1680</v>
      </c>
    </row>
    <row r="3029" spans="1:5" x14ac:dyDescent="0.25">
      <c r="A3029" s="5">
        <f>3021</f>
      </c>
      <c r="B3029" s="5" t="s">
        <v>2202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2202</v>
      </c>
      <c r="C3030" s="5" t="s">
        <v>11</v>
      </c>
      <c r="D3030" s="5" t="s">
        <v>12</v>
      </c>
      <c r="E3030" s="5" t="s">
        <v>1680</v>
      </c>
    </row>
    <row r="3031" spans="1:5" x14ac:dyDescent="0.25">
      <c r="A3031" s="5">
        <f>3023</f>
      </c>
      <c r="B3031" s="5" t="s">
        <v>2203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2203</v>
      </c>
      <c r="C3032" s="5" t="s">
        <v>11</v>
      </c>
      <c r="D3032" s="5" t="s">
        <v>12</v>
      </c>
      <c r="E3032" s="5" t="s">
        <v>1680</v>
      </c>
    </row>
    <row r="3033" spans="1:5" x14ac:dyDescent="0.25">
      <c r="A3033" s="5">
        <f>3025</f>
      </c>
      <c r="B3033" s="5" t="s">
        <v>2204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2204</v>
      </c>
      <c r="C3034" s="5" t="s">
        <v>11</v>
      </c>
      <c r="D3034" s="5" t="s">
        <v>12</v>
      </c>
      <c r="E3034" s="5" t="s">
        <v>1680</v>
      </c>
    </row>
    <row r="3035" spans="1:5" x14ac:dyDescent="0.25">
      <c r="A3035" s="5">
        <f>3027</f>
      </c>
      <c r="B3035" s="5" t="s">
        <v>2205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2205</v>
      </c>
      <c r="C3036" s="5" t="s">
        <v>11</v>
      </c>
      <c r="D3036" s="5" t="s">
        <v>12</v>
      </c>
      <c r="E3036" s="5" t="s">
        <v>1680</v>
      </c>
    </row>
    <row r="3037" spans="1:5" x14ac:dyDescent="0.25">
      <c r="A3037" s="5">
        <f>3029</f>
      </c>
      <c r="B3037" s="5" t="s">
        <v>2206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2206</v>
      </c>
      <c r="C3038" s="5" t="s">
        <v>11</v>
      </c>
      <c r="D3038" s="5" t="s">
        <v>12</v>
      </c>
      <c r="E3038" s="5" t="s">
        <v>1680</v>
      </c>
    </row>
    <row r="3039" spans="1:5" x14ac:dyDescent="0.25">
      <c r="A3039" s="5">
        <f>3031</f>
      </c>
      <c r="B3039" s="5" t="s">
        <v>2207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2207</v>
      </c>
      <c r="C3040" s="5" t="s">
        <v>11</v>
      </c>
      <c r="D3040" s="5" t="s">
        <v>12</v>
      </c>
      <c r="E3040" s="5" t="s">
        <v>1680</v>
      </c>
    </row>
    <row r="3041" spans="1:5" x14ac:dyDescent="0.25">
      <c r="A3041" s="5">
        <f>3033</f>
      </c>
      <c r="B3041" s="5" t="s">
        <v>2208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2208</v>
      </c>
      <c r="C3042" s="5" t="s">
        <v>11</v>
      </c>
      <c r="D3042" s="5" t="s">
        <v>12</v>
      </c>
      <c r="E3042" s="5" t="s">
        <v>1680</v>
      </c>
    </row>
    <row r="3043" spans="1:5" x14ac:dyDescent="0.25">
      <c r="A3043" s="5">
        <f>3035</f>
      </c>
      <c r="B3043" s="5" t="s">
        <v>2209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2209</v>
      </c>
      <c r="C3044" s="5" t="s">
        <v>11</v>
      </c>
      <c r="D3044" s="5" t="s">
        <v>12</v>
      </c>
      <c r="E3044" s="5" t="s">
        <v>1680</v>
      </c>
    </row>
    <row r="3045" spans="1:5" x14ac:dyDescent="0.25">
      <c r="A3045" s="5">
        <f>3037</f>
      </c>
      <c r="B3045" s="5" t="s">
        <v>2210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2210</v>
      </c>
      <c r="C3046" s="5" t="s">
        <v>11</v>
      </c>
      <c r="D3046" s="5" t="s">
        <v>12</v>
      </c>
      <c r="E3046" s="5" t="s">
        <v>1680</v>
      </c>
    </row>
    <row r="3047" spans="1:5" x14ac:dyDescent="0.25">
      <c r="A3047" s="5">
        <f>3039</f>
      </c>
      <c r="B3047" s="5" t="s">
        <v>2211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2211</v>
      </c>
      <c r="C3048" s="5" t="s">
        <v>11</v>
      </c>
      <c r="D3048" s="5" t="s">
        <v>12</v>
      </c>
      <c r="E3048" s="5" t="s">
        <v>1680</v>
      </c>
    </row>
    <row r="3049" spans="1:5" x14ac:dyDescent="0.25">
      <c r="A3049" s="5">
        <f>3041</f>
      </c>
      <c r="B3049" s="5" t="s">
        <v>2212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2212</v>
      </c>
      <c r="C3050" s="5" t="s">
        <v>11</v>
      </c>
      <c r="D3050" s="5" t="s">
        <v>12</v>
      </c>
      <c r="E3050" s="5" t="s">
        <v>1680</v>
      </c>
    </row>
    <row r="3051" spans="1:5" x14ac:dyDescent="0.25">
      <c r="A3051" s="5">
        <f>3043</f>
      </c>
      <c r="B3051" s="5" t="s">
        <v>2213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2213</v>
      </c>
      <c r="C3052" s="5" t="s">
        <v>11</v>
      </c>
      <c r="D3052" s="5" t="s">
        <v>12</v>
      </c>
      <c r="E3052" s="5" t="s">
        <v>1680</v>
      </c>
    </row>
    <row r="3053" spans="1:5" x14ac:dyDescent="0.25">
      <c r="A3053" s="5">
        <f>3045</f>
      </c>
      <c r="B3053" s="5" t="s">
        <v>2214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2214</v>
      </c>
      <c r="C3054" s="5" t="s">
        <v>11</v>
      </c>
      <c r="D3054" s="5" t="s">
        <v>12</v>
      </c>
      <c r="E3054" s="5" t="s">
        <v>1680</v>
      </c>
    </row>
    <row r="3055" spans="1:5" x14ac:dyDescent="0.25">
      <c r="A3055" s="5">
        <f>3047</f>
      </c>
      <c r="B3055" s="5" t="s">
        <v>2215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2215</v>
      </c>
      <c r="C3056" s="5" t="s">
        <v>11</v>
      </c>
      <c r="D3056" s="5" t="s">
        <v>12</v>
      </c>
      <c r="E3056" s="5" t="s">
        <v>1680</v>
      </c>
    </row>
    <row r="3057" spans="1:5" x14ac:dyDescent="0.25">
      <c r="A3057" s="5">
        <f>3049</f>
      </c>
      <c r="B3057" s="5" t="s">
        <v>2216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2216</v>
      </c>
      <c r="C3058" s="5" t="s">
        <v>11</v>
      </c>
      <c r="D3058" s="5" t="s">
        <v>12</v>
      </c>
      <c r="E3058" s="5" t="s">
        <v>1680</v>
      </c>
    </row>
    <row r="3059" spans="1:5" x14ac:dyDescent="0.25">
      <c r="A3059" s="5">
        <f>3051</f>
      </c>
      <c r="B3059" s="5" t="s">
        <v>2217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2217</v>
      </c>
      <c r="C3060" s="5" t="s">
        <v>11</v>
      </c>
      <c r="D3060" s="5" t="s">
        <v>12</v>
      </c>
      <c r="E3060" s="5" t="s">
        <v>1680</v>
      </c>
    </row>
    <row r="3061" spans="1:5" x14ac:dyDescent="0.25">
      <c r="A3061" s="5">
        <f>3053</f>
      </c>
      <c r="B3061" s="5" t="s">
        <v>2218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2218</v>
      </c>
      <c r="C3062" s="5" t="s">
        <v>11</v>
      </c>
      <c r="D3062" s="5" t="s">
        <v>12</v>
      </c>
      <c r="E3062" s="5" t="s">
        <v>1680</v>
      </c>
    </row>
    <row r="3063" spans="1:5" x14ac:dyDescent="0.25">
      <c r="A3063" s="5">
        <f>3055</f>
      </c>
      <c r="B3063" s="5" t="s">
        <v>2219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2219</v>
      </c>
      <c r="C3064" s="5" t="s">
        <v>11</v>
      </c>
      <c r="D3064" s="5" t="s">
        <v>12</v>
      </c>
      <c r="E3064" s="5" t="s">
        <v>1680</v>
      </c>
    </row>
    <row r="3065" spans="1:5" x14ac:dyDescent="0.25">
      <c r="A3065" s="5">
        <f>3057</f>
      </c>
      <c r="B3065" s="5" t="s">
        <v>2220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2220</v>
      </c>
      <c r="C3066" s="5" t="s">
        <v>11</v>
      </c>
      <c r="D3066" s="5" t="s">
        <v>12</v>
      </c>
      <c r="E3066" s="5" t="s">
        <v>1680</v>
      </c>
    </row>
    <row r="3067" spans="1:5" x14ac:dyDescent="0.25">
      <c r="A3067" s="5">
        <f>3059</f>
      </c>
      <c r="B3067" s="5" t="s">
        <v>2221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2221</v>
      </c>
      <c r="C3068" s="5" t="s">
        <v>11</v>
      </c>
      <c r="D3068" s="5" t="s">
        <v>12</v>
      </c>
      <c r="E3068" s="5" t="s">
        <v>1680</v>
      </c>
    </row>
    <row r="3069" spans="1:5" x14ac:dyDescent="0.25">
      <c r="A3069" s="5">
        <f>3061</f>
      </c>
      <c r="B3069" s="5" t="s">
        <v>2222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2222</v>
      </c>
      <c r="C3070" s="5" t="s">
        <v>11</v>
      </c>
      <c r="D3070" s="5" t="s">
        <v>12</v>
      </c>
      <c r="E3070" s="5" t="s">
        <v>1680</v>
      </c>
    </row>
    <row r="3071" spans="1:5" x14ac:dyDescent="0.25">
      <c r="A3071" s="5">
        <f>3063</f>
      </c>
      <c r="B3071" s="5" t="s">
        <v>2223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2223</v>
      </c>
      <c r="C3072" s="5" t="s">
        <v>11</v>
      </c>
      <c r="D3072" s="5" t="s">
        <v>12</v>
      </c>
      <c r="E3072" s="5" t="s">
        <v>1680</v>
      </c>
    </row>
    <row r="3073" spans="1:5" x14ac:dyDescent="0.25">
      <c r="A3073" s="5">
        <f>3065</f>
      </c>
      <c r="B3073" s="5" t="s">
        <v>2224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2224</v>
      </c>
      <c r="C3074" s="5" t="s">
        <v>11</v>
      </c>
      <c r="D3074" s="5" t="s">
        <v>12</v>
      </c>
      <c r="E3074" s="5" t="s">
        <v>1680</v>
      </c>
    </row>
    <row r="3075" spans="1:5" x14ac:dyDescent="0.25">
      <c r="A3075" s="5">
        <f>3067</f>
      </c>
      <c r="B3075" s="5" t="s">
        <v>2225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2225</v>
      </c>
      <c r="C3076" s="5" t="s">
        <v>11</v>
      </c>
      <c r="D3076" s="5" t="s">
        <v>12</v>
      </c>
      <c r="E3076" s="5" t="s">
        <v>1680</v>
      </c>
    </row>
    <row r="3077" spans="1:5" x14ac:dyDescent="0.25">
      <c r="A3077" s="5">
        <f>3069</f>
      </c>
      <c r="B3077" s="5" t="s">
        <v>2226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2226</v>
      </c>
      <c r="C3078" s="5" t="s">
        <v>11</v>
      </c>
      <c r="D3078" s="5" t="s">
        <v>12</v>
      </c>
      <c r="E3078" s="5" t="s">
        <v>1680</v>
      </c>
    </row>
    <row r="3079" spans="1:5" x14ac:dyDescent="0.25">
      <c r="A3079" s="5">
        <f>3071</f>
      </c>
      <c r="B3079" s="5" t="s">
        <v>2227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2227</v>
      </c>
      <c r="C3080" s="5" t="s">
        <v>11</v>
      </c>
      <c r="D3080" s="5" t="s">
        <v>12</v>
      </c>
      <c r="E3080" s="5" t="s">
        <v>1680</v>
      </c>
    </row>
    <row r="3081" spans="1:5" x14ac:dyDescent="0.25">
      <c r="A3081" s="5">
        <f>3073</f>
      </c>
      <c r="B3081" s="5" t="s">
        <v>2228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2228</v>
      </c>
      <c r="C3082" s="5" t="s">
        <v>11</v>
      </c>
      <c r="D3082" s="5" t="s">
        <v>12</v>
      </c>
      <c r="E3082" s="5" t="s">
        <v>1680</v>
      </c>
    </row>
    <row r="3083" spans="1:5" x14ac:dyDescent="0.25">
      <c r="A3083" s="5">
        <f>3075</f>
      </c>
      <c r="B3083" s="5" t="s">
        <v>2229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2229</v>
      </c>
      <c r="C3084" s="5" t="s">
        <v>11</v>
      </c>
      <c r="D3084" s="5" t="s">
        <v>12</v>
      </c>
      <c r="E3084" s="5" t="s">
        <v>1680</v>
      </c>
    </row>
    <row r="3085" spans="1:5" x14ac:dyDescent="0.25">
      <c r="A3085" s="5">
        <f>3077</f>
      </c>
      <c r="B3085" s="5" t="s">
        <v>2230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2230</v>
      </c>
      <c r="C3086" s="5" t="s">
        <v>11</v>
      </c>
      <c r="D3086" s="5" t="s">
        <v>12</v>
      </c>
      <c r="E3086" s="5" t="s">
        <v>1680</v>
      </c>
    </row>
    <row r="3087" spans="1:5" x14ac:dyDescent="0.25">
      <c r="A3087" s="5">
        <f>3079</f>
      </c>
      <c r="B3087" s="5" t="s">
        <v>2231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2231</v>
      </c>
      <c r="C3088" s="5" t="s">
        <v>11</v>
      </c>
      <c r="D3088" s="5" t="s">
        <v>12</v>
      </c>
      <c r="E3088" s="5" t="s">
        <v>1680</v>
      </c>
    </row>
    <row r="3089" spans="1:5" x14ac:dyDescent="0.25">
      <c r="A3089" s="5">
        <f>3081</f>
      </c>
      <c r="B3089" s="5" t="s">
        <v>2232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2232</v>
      </c>
      <c r="C3090" s="5" t="s">
        <v>11</v>
      </c>
      <c r="D3090" s="5" t="s">
        <v>12</v>
      </c>
      <c r="E3090" s="5" t="s">
        <v>1680</v>
      </c>
    </row>
    <row r="3091" spans="1:5" x14ac:dyDescent="0.25">
      <c r="A3091" s="5">
        <f>3083</f>
      </c>
      <c r="B3091" s="5" t="s">
        <v>2233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2233</v>
      </c>
      <c r="C3092" s="5" t="s">
        <v>11</v>
      </c>
      <c r="D3092" s="5" t="s">
        <v>12</v>
      </c>
      <c r="E3092" s="5" t="s">
        <v>1680</v>
      </c>
    </row>
    <row r="3093" spans="1:5" x14ac:dyDescent="0.25">
      <c r="A3093" s="5">
        <f>3085</f>
      </c>
      <c r="B3093" s="5" t="s">
        <v>2234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2234</v>
      </c>
      <c r="C3094" s="5" t="s">
        <v>11</v>
      </c>
      <c r="D3094" s="5" t="s">
        <v>12</v>
      </c>
      <c r="E3094" s="5" t="s">
        <v>1680</v>
      </c>
    </row>
    <row r="3095" spans="1:5" x14ac:dyDescent="0.25">
      <c r="A3095" s="5">
        <f>3087</f>
      </c>
      <c r="B3095" s="5" t="s">
        <v>2235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2235</v>
      </c>
      <c r="C3096" s="5" t="s">
        <v>11</v>
      </c>
      <c r="D3096" s="5" t="s">
        <v>12</v>
      </c>
      <c r="E3096" s="5" t="s">
        <v>1680</v>
      </c>
    </row>
    <row r="3097" spans="1:5" x14ac:dyDescent="0.25">
      <c r="A3097" s="5">
        <f>3089</f>
      </c>
      <c r="B3097" s="5" t="s">
        <v>2236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2236</v>
      </c>
      <c r="C3098" s="5" t="s">
        <v>11</v>
      </c>
      <c r="D3098" s="5" t="s">
        <v>12</v>
      </c>
      <c r="E3098" s="5" t="s">
        <v>1680</v>
      </c>
    </row>
    <row r="3099" spans="1:5" x14ac:dyDescent="0.25">
      <c r="A3099" s="5">
        <f>3091</f>
      </c>
      <c r="B3099" s="5" t="s">
        <v>2237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2237</v>
      </c>
      <c r="C3100" s="5" t="s">
        <v>11</v>
      </c>
      <c r="D3100" s="5" t="s">
        <v>12</v>
      </c>
      <c r="E3100" s="5" t="s">
        <v>1680</v>
      </c>
    </row>
    <row r="3101" spans="1:5" x14ac:dyDescent="0.25">
      <c r="A3101" s="5">
        <f>3093</f>
      </c>
      <c r="B3101" s="5" t="s">
        <v>2238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2238</v>
      </c>
      <c r="C3102" s="5" t="s">
        <v>11</v>
      </c>
      <c r="D3102" s="5" t="s">
        <v>12</v>
      </c>
      <c r="E3102" s="5" t="s">
        <v>1680</v>
      </c>
    </row>
    <row r="3103" spans="1:5" x14ac:dyDescent="0.25">
      <c r="A3103" s="5">
        <f>3095</f>
      </c>
      <c r="B3103" s="5" t="s">
        <v>2239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2239</v>
      </c>
      <c r="C3104" s="5" t="s">
        <v>11</v>
      </c>
      <c r="D3104" s="5" t="s">
        <v>12</v>
      </c>
      <c r="E3104" s="5" t="s">
        <v>1680</v>
      </c>
    </row>
    <row r="3105" spans="1:5" x14ac:dyDescent="0.25">
      <c r="A3105" s="5">
        <f>3097</f>
      </c>
      <c r="B3105" s="5" t="s">
        <v>2240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2240</v>
      </c>
      <c r="C3106" s="5" t="s">
        <v>11</v>
      </c>
      <c r="D3106" s="5" t="s">
        <v>12</v>
      </c>
      <c r="E3106" s="5" t="s">
        <v>1680</v>
      </c>
    </row>
    <row r="3107" spans="1:5" x14ac:dyDescent="0.25">
      <c r="A3107" s="5">
        <f>3099</f>
      </c>
      <c r="B3107" s="5" t="s">
        <v>2241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2241</v>
      </c>
      <c r="C3108" s="5" t="s">
        <v>11</v>
      </c>
      <c r="D3108" s="5" t="s">
        <v>12</v>
      </c>
      <c r="E3108" s="5" t="s">
        <v>1680</v>
      </c>
    </row>
    <row r="3109" spans="1:5" x14ac:dyDescent="0.25">
      <c r="A3109" s="5">
        <f>3101</f>
      </c>
      <c r="B3109" s="5" t="s">
        <v>2242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2242</v>
      </c>
      <c r="C3110" s="5" t="s">
        <v>11</v>
      </c>
      <c r="D3110" s="5" t="s">
        <v>12</v>
      </c>
      <c r="E3110" s="5" t="s">
        <v>1680</v>
      </c>
    </row>
    <row r="3111" spans="1:5" x14ac:dyDescent="0.25">
      <c r="A3111" s="5">
        <f>3103</f>
      </c>
      <c r="B3111" s="5" t="s">
        <v>2243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2243</v>
      </c>
      <c r="C3112" s="5" t="s">
        <v>11</v>
      </c>
      <c r="D3112" s="5" t="s">
        <v>12</v>
      </c>
      <c r="E3112" s="5" t="s">
        <v>1680</v>
      </c>
    </row>
    <row r="3113" spans="1:5" x14ac:dyDescent="0.25">
      <c r="A3113" s="5">
        <f>3105</f>
      </c>
      <c r="B3113" s="5" t="s">
        <v>2244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2244</v>
      </c>
      <c r="C3114" s="5" t="s">
        <v>11</v>
      </c>
      <c r="D3114" s="5" t="s">
        <v>12</v>
      </c>
      <c r="E3114" s="5" t="s">
        <v>1680</v>
      </c>
    </row>
    <row r="3115" spans="1:5" x14ac:dyDescent="0.25">
      <c r="A3115" s="5">
        <f>3107</f>
      </c>
      <c r="B3115" s="5" t="s">
        <v>2245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2245</v>
      </c>
      <c r="C3116" s="5" t="s">
        <v>11</v>
      </c>
      <c r="D3116" s="5" t="s">
        <v>12</v>
      </c>
      <c r="E3116" s="5" t="s">
        <v>1680</v>
      </c>
    </row>
    <row r="3117" spans="1:5" x14ac:dyDescent="0.25">
      <c r="A3117" s="5">
        <f>3109</f>
      </c>
      <c r="B3117" s="5" t="s">
        <v>2246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2246</v>
      </c>
      <c r="C3118" s="5" t="s">
        <v>11</v>
      </c>
      <c r="D3118" s="5" t="s">
        <v>12</v>
      </c>
      <c r="E3118" s="5" t="s">
        <v>1680</v>
      </c>
    </row>
    <row r="3119" spans="1:5" x14ac:dyDescent="0.25">
      <c r="A3119" s="5">
        <f>3111</f>
      </c>
      <c r="B3119" s="5" t="s">
        <v>2247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2247</v>
      </c>
      <c r="C3120" s="5" t="s">
        <v>11</v>
      </c>
      <c r="D3120" s="5" t="s">
        <v>12</v>
      </c>
      <c r="E3120" s="5" t="s">
        <v>1680</v>
      </c>
    </row>
    <row r="3121" spans="1:5" x14ac:dyDescent="0.25">
      <c r="A3121" s="5">
        <f>3113</f>
      </c>
      <c r="B3121" s="5" t="s">
        <v>2248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2248</v>
      </c>
      <c r="C3122" s="5" t="s">
        <v>11</v>
      </c>
      <c r="D3122" s="5" t="s">
        <v>12</v>
      </c>
      <c r="E3122" s="5" t="s">
        <v>1680</v>
      </c>
    </row>
    <row r="3123" spans="1:5" x14ac:dyDescent="0.25">
      <c r="A3123" s="5">
        <f>3115</f>
      </c>
      <c r="B3123" s="5" t="s">
        <v>2249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2249</v>
      </c>
      <c r="C3124" s="5" t="s">
        <v>11</v>
      </c>
      <c r="D3124" s="5" t="s">
        <v>12</v>
      </c>
      <c r="E3124" s="5" t="s">
        <v>1680</v>
      </c>
    </row>
    <row r="3125" spans="1:5" x14ac:dyDescent="0.25">
      <c r="A3125" s="5">
        <f>3117</f>
      </c>
      <c r="B3125" s="5" t="s">
        <v>2250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2250</v>
      </c>
      <c r="C3126" s="5" t="s">
        <v>11</v>
      </c>
      <c r="D3126" s="5" t="s">
        <v>12</v>
      </c>
      <c r="E3126" s="5" t="s">
        <v>1680</v>
      </c>
    </row>
    <row r="3127" spans="1:5" x14ac:dyDescent="0.25">
      <c r="A3127" s="5">
        <f>3119</f>
      </c>
      <c r="B3127" s="5" t="s">
        <v>2251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2251</v>
      </c>
      <c r="C3128" s="5" t="s">
        <v>11</v>
      </c>
      <c r="D3128" s="5" t="s">
        <v>12</v>
      </c>
      <c r="E3128" s="5" t="s">
        <v>1680</v>
      </c>
    </row>
    <row r="3129" spans="1:5" x14ac:dyDescent="0.25">
      <c r="A3129" s="5">
        <f>3121</f>
      </c>
      <c r="B3129" s="5" t="s">
        <v>2252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2252</v>
      </c>
      <c r="C3130" s="5" t="s">
        <v>11</v>
      </c>
      <c r="D3130" s="5" t="s">
        <v>12</v>
      </c>
      <c r="E3130" s="5" t="s">
        <v>1680</v>
      </c>
    </row>
    <row r="3131" spans="1:5" x14ac:dyDescent="0.25">
      <c r="A3131" s="5">
        <f>3123</f>
      </c>
      <c r="B3131" s="5" t="s">
        <v>2253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2253</v>
      </c>
      <c r="C3132" s="5" t="s">
        <v>11</v>
      </c>
      <c r="D3132" s="5" t="s">
        <v>12</v>
      </c>
      <c r="E3132" s="5" t="s">
        <v>1680</v>
      </c>
    </row>
    <row r="3133" spans="1:5" x14ac:dyDescent="0.25">
      <c r="A3133" s="5">
        <f>3125</f>
      </c>
      <c r="B3133" s="5" t="s">
        <v>2254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2254</v>
      </c>
      <c r="C3134" s="5" t="s">
        <v>11</v>
      </c>
      <c r="D3134" s="5" t="s">
        <v>12</v>
      </c>
      <c r="E3134" s="5" t="s">
        <v>1680</v>
      </c>
    </row>
    <row r="3135" spans="1:5" x14ac:dyDescent="0.25">
      <c r="A3135" s="5">
        <f>3127</f>
      </c>
      <c r="B3135" s="5" t="s">
        <v>2255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2255</v>
      </c>
      <c r="C3136" s="5" t="s">
        <v>11</v>
      </c>
      <c r="D3136" s="5" t="s">
        <v>12</v>
      </c>
      <c r="E3136" s="5" t="s">
        <v>1680</v>
      </c>
    </row>
    <row r="3137" spans="1:5" x14ac:dyDescent="0.25">
      <c r="A3137" s="5">
        <f>3129</f>
      </c>
      <c r="B3137" s="5" t="s">
        <v>2256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2256</v>
      </c>
      <c r="C3138" s="5" t="s">
        <v>11</v>
      </c>
      <c r="D3138" s="5" t="s">
        <v>12</v>
      </c>
      <c r="E3138" s="5" t="s">
        <v>1680</v>
      </c>
    </row>
    <row r="3139" spans="1:5" x14ac:dyDescent="0.25">
      <c r="A3139" s="5">
        <f>3131</f>
      </c>
      <c r="B3139" s="5" t="s">
        <v>2257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2257</v>
      </c>
      <c r="C3140" s="5" t="s">
        <v>11</v>
      </c>
      <c r="D3140" s="5" t="s">
        <v>12</v>
      </c>
      <c r="E3140" s="5" t="s">
        <v>1680</v>
      </c>
    </row>
    <row r="3141" spans="1:5" x14ac:dyDescent="0.25">
      <c r="A3141" s="5">
        <f>3133</f>
      </c>
      <c r="B3141" s="5" t="s">
        <v>2258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2258</v>
      </c>
      <c r="C3142" s="5" t="s">
        <v>11</v>
      </c>
      <c r="D3142" s="5" t="s">
        <v>12</v>
      </c>
      <c r="E3142" s="5" t="s">
        <v>1680</v>
      </c>
    </row>
    <row r="3143" spans="1:5" x14ac:dyDescent="0.25">
      <c r="A3143" s="5">
        <f>3135</f>
      </c>
      <c r="B3143" s="5" t="s">
        <v>2259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2259</v>
      </c>
      <c r="C3144" s="5" t="s">
        <v>11</v>
      </c>
      <c r="D3144" s="5" t="s">
        <v>12</v>
      </c>
      <c r="E3144" s="5" t="s">
        <v>1680</v>
      </c>
    </row>
    <row r="3145" spans="1:5" x14ac:dyDescent="0.25">
      <c r="A3145" s="5">
        <f>3137</f>
      </c>
      <c r="B3145" s="5" t="s">
        <v>2260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2260</v>
      </c>
      <c r="C3146" s="5" t="s">
        <v>11</v>
      </c>
      <c r="D3146" s="5" t="s">
        <v>12</v>
      </c>
      <c r="E3146" s="5" t="s">
        <v>1680</v>
      </c>
    </row>
    <row r="3147" spans="1:5" x14ac:dyDescent="0.25">
      <c r="A3147" s="5">
        <f>3139</f>
      </c>
      <c r="B3147" s="5" t="s">
        <v>2261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2261</v>
      </c>
      <c r="C3148" s="5" t="s">
        <v>11</v>
      </c>
      <c r="D3148" s="5" t="s">
        <v>12</v>
      </c>
      <c r="E3148" s="5" t="s">
        <v>1680</v>
      </c>
    </row>
    <row r="3149" spans="1:5" x14ac:dyDescent="0.25">
      <c r="A3149" s="5">
        <f>3141</f>
      </c>
      <c r="B3149" s="5" t="s">
        <v>2262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2262</v>
      </c>
      <c r="C3150" s="5" t="s">
        <v>11</v>
      </c>
      <c r="D3150" s="5" t="s">
        <v>12</v>
      </c>
      <c r="E3150" s="5" t="s">
        <v>1680</v>
      </c>
    </row>
    <row r="3151" spans="1:5" x14ac:dyDescent="0.25">
      <c r="A3151" s="5">
        <f>3143</f>
      </c>
      <c r="B3151" s="5" t="s">
        <v>2263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2263</v>
      </c>
      <c r="C3152" s="5" t="s">
        <v>11</v>
      </c>
      <c r="D3152" s="5" t="s">
        <v>12</v>
      </c>
      <c r="E3152" s="5" t="s">
        <v>1680</v>
      </c>
    </row>
    <row r="3153" spans="1:5" x14ac:dyDescent="0.25">
      <c r="A3153" s="5">
        <f>3145</f>
      </c>
      <c r="B3153" s="5" t="s">
        <v>2264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2264</v>
      </c>
      <c r="C3154" s="5" t="s">
        <v>11</v>
      </c>
      <c r="D3154" s="5" t="s">
        <v>12</v>
      </c>
      <c r="E3154" s="5" t="s">
        <v>1680</v>
      </c>
    </row>
    <row r="3155" spans="1:5" x14ac:dyDescent="0.25">
      <c r="A3155" s="5">
        <f>3147</f>
      </c>
      <c r="B3155" s="5" t="s">
        <v>2265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2265</v>
      </c>
      <c r="C3156" s="5" t="s">
        <v>11</v>
      </c>
      <c r="D3156" s="5" t="s">
        <v>12</v>
      </c>
      <c r="E3156" s="5" t="s">
        <v>1680</v>
      </c>
    </row>
    <row r="3157" spans="1:5" x14ac:dyDescent="0.25">
      <c r="A3157" s="5">
        <f>3149</f>
      </c>
      <c r="B3157" s="5" t="s">
        <v>2266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2266</v>
      </c>
      <c r="C3158" s="5" t="s">
        <v>11</v>
      </c>
      <c r="D3158" s="5" t="s">
        <v>12</v>
      </c>
      <c r="E3158" s="5" t="s">
        <v>1680</v>
      </c>
    </row>
    <row r="3159" spans="1:5" x14ac:dyDescent="0.25">
      <c r="A3159" s="5">
        <f>3151</f>
      </c>
      <c r="B3159" s="5" t="s">
        <v>2267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2267</v>
      </c>
      <c r="C3160" s="5" t="s">
        <v>11</v>
      </c>
      <c r="D3160" s="5" t="s">
        <v>12</v>
      </c>
      <c r="E3160" s="5" t="s">
        <v>1680</v>
      </c>
    </row>
    <row r="3161" spans="1:5" x14ac:dyDescent="0.25">
      <c r="A3161" s="5">
        <f>3153</f>
      </c>
      <c r="B3161" s="5" t="s">
        <v>2268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2268</v>
      </c>
      <c r="C3162" s="5" t="s">
        <v>11</v>
      </c>
      <c r="D3162" s="5" t="s">
        <v>12</v>
      </c>
      <c r="E3162" s="5" t="s">
        <v>1680</v>
      </c>
    </row>
    <row r="3163" spans="1:5" x14ac:dyDescent="0.25">
      <c r="A3163" s="5">
        <f>3155</f>
      </c>
      <c r="B3163" s="5" t="s">
        <v>2269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2269</v>
      </c>
      <c r="C3164" s="5" t="s">
        <v>11</v>
      </c>
      <c r="D3164" s="5" t="s">
        <v>12</v>
      </c>
      <c r="E3164" s="5" t="s">
        <v>1680</v>
      </c>
    </row>
    <row r="3165" spans="1:5" x14ac:dyDescent="0.25">
      <c r="A3165" s="5">
        <f>3157</f>
      </c>
      <c r="B3165" s="5" t="s">
        <v>2270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2270</v>
      </c>
      <c r="C3166" s="5" t="s">
        <v>11</v>
      </c>
      <c r="D3166" s="5" t="s">
        <v>12</v>
      </c>
      <c r="E3166" s="5" t="s">
        <v>1680</v>
      </c>
    </row>
    <row r="3167" spans="1:5" x14ac:dyDescent="0.25">
      <c r="A3167" s="5">
        <f>3159</f>
      </c>
      <c r="B3167" s="5" t="s">
        <v>2271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2271</v>
      </c>
      <c r="C3168" s="5" t="s">
        <v>11</v>
      </c>
      <c r="D3168" s="5" t="s">
        <v>12</v>
      </c>
      <c r="E3168" s="5" t="s">
        <v>1680</v>
      </c>
    </row>
    <row r="3169" spans="1:5" x14ac:dyDescent="0.25">
      <c r="A3169" s="5">
        <f>3161</f>
      </c>
      <c r="B3169" s="5" t="s">
        <v>2272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2272</v>
      </c>
      <c r="C3170" s="5" t="s">
        <v>11</v>
      </c>
      <c r="D3170" s="5" t="s">
        <v>12</v>
      </c>
      <c r="E3170" s="5" t="s">
        <v>1680</v>
      </c>
    </row>
    <row r="3171" spans="1:5" x14ac:dyDescent="0.25">
      <c r="A3171" s="5">
        <f>3163</f>
      </c>
      <c r="B3171" s="5" t="s">
        <v>2273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2273</v>
      </c>
      <c r="C3172" s="5" t="s">
        <v>11</v>
      </c>
      <c r="D3172" s="5" t="s">
        <v>12</v>
      </c>
      <c r="E3172" s="5" t="s">
        <v>1680</v>
      </c>
    </row>
    <row r="3173" spans="1:5" x14ac:dyDescent="0.25">
      <c r="A3173" s="5">
        <f>3165</f>
      </c>
      <c r="B3173" s="5" t="s">
        <v>2274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2274</v>
      </c>
      <c r="C3174" s="5" t="s">
        <v>11</v>
      </c>
      <c r="D3174" s="5" t="s">
        <v>12</v>
      </c>
      <c r="E3174" s="5" t="s">
        <v>1680</v>
      </c>
    </row>
    <row r="3175" spans="1:5" x14ac:dyDescent="0.25">
      <c r="A3175" s="5">
        <f>3167</f>
      </c>
      <c r="B3175" s="5" t="s">
        <v>2275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2275</v>
      </c>
      <c r="C3176" s="5" t="s">
        <v>11</v>
      </c>
      <c r="D3176" s="5" t="s">
        <v>12</v>
      </c>
      <c r="E3176" s="5" t="s">
        <v>1680</v>
      </c>
    </row>
    <row r="3177" spans="1:5" x14ac:dyDescent="0.25">
      <c r="A3177" s="5">
        <f>3169</f>
      </c>
      <c r="B3177" s="5" t="s">
        <v>2276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2276</v>
      </c>
      <c r="C3178" s="5" t="s">
        <v>11</v>
      </c>
      <c r="D3178" s="5" t="s">
        <v>12</v>
      </c>
      <c r="E3178" s="5" t="s">
        <v>1680</v>
      </c>
    </row>
    <row r="3179" spans="1:5" x14ac:dyDescent="0.25">
      <c r="A3179" s="5">
        <f>3171</f>
      </c>
      <c r="B3179" s="5" t="s">
        <v>2277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2277</v>
      </c>
      <c r="C3180" s="5" t="s">
        <v>11</v>
      </c>
      <c r="D3180" s="5" t="s">
        <v>12</v>
      </c>
      <c r="E3180" s="5" t="s">
        <v>1680</v>
      </c>
    </row>
    <row r="3181" spans="1:5" x14ac:dyDescent="0.25">
      <c r="A3181" s="5">
        <f>3173</f>
      </c>
      <c r="B3181" s="5" t="s">
        <v>2278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2278</v>
      </c>
      <c r="C3182" s="5" t="s">
        <v>11</v>
      </c>
      <c r="D3182" s="5" t="s">
        <v>12</v>
      </c>
      <c r="E3182" s="5" t="s">
        <v>1680</v>
      </c>
    </row>
    <row r="3183" spans="1:5" x14ac:dyDescent="0.25">
      <c r="A3183" s="5">
        <f>3175</f>
      </c>
      <c r="B3183" s="5" t="s">
        <v>2279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2279</v>
      </c>
      <c r="C3184" s="5" t="s">
        <v>11</v>
      </c>
      <c r="D3184" s="5" t="s">
        <v>12</v>
      </c>
      <c r="E3184" s="5" t="s">
        <v>1680</v>
      </c>
    </row>
    <row r="3185" spans="1:5" x14ac:dyDescent="0.25">
      <c r="A3185" s="5">
        <f>3177</f>
      </c>
      <c r="B3185" s="5" t="s">
        <v>2280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2280</v>
      </c>
      <c r="C3186" s="5" t="s">
        <v>11</v>
      </c>
      <c r="D3186" s="5" t="s">
        <v>12</v>
      </c>
      <c r="E3186" s="5" t="s">
        <v>1680</v>
      </c>
    </row>
    <row r="3187" spans="1:5" x14ac:dyDescent="0.25">
      <c r="A3187" s="5">
        <f>3179</f>
      </c>
      <c r="B3187" s="5" t="s">
        <v>2281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2281</v>
      </c>
      <c r="C3188" s="5" t="s">
        <v>11</v>
      </c>
      <c r="D3188" s="5" t="s">
        <v>12</v>
      </c>
      <c r="E3188" s="5" t="s">
        <v>1680</v>
      </c>
    </row>
    <row r="3189" spans="1:5" x14ac:dyDescent="0.25">
      <c r="A3189" s="5">
        <f>3181</f>
      </c>
      <c r="B3189" s="5" t="s">
        <v>2282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2282</v>
      </c>
      <c r="C3190" s="5" t="s">
        <v>11</v>
      </c>
      <c r="D3190" s="5" t="s">
        <v>12</v>
      </c>
      <c r="E3190" s="5" t="s">
        <v>1680</v>
      </c>
    </row>
    <row r="3191" spans="1:5" x14ac:dyDescent="0.25">
      <c r="A3191" s="5">
        <f>3183</f>
      </c>
      <c r="B3191" s="5" t="s">
        <v>2283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2283</v>
      </c>
      <c r="C3192" s="5" t="s">
        <v>11</v>
      </c>
      <c r="D3192" s="5" t="s">
        <v>12</v>
      </c>
      <c r="E3192" s="5" t="s">
        <v>1680</v>
      </c>
    </row>
    <row r="3193" spans="1:5" x14ac:dyDescent="0.25">
      <c r="A3193" s="5">
        <f>3185</f>
      </c>
      <c r="B3193" s="5" t="s">
        <v>2284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2284</v>
      </c>
      <c r="C3194" s="5" t="s">
        <v>11</v>
      </c>
      <c r="D3194" s="5" t="s">
        <v>12</v>
      </c>
      <c r="E3194" s="5" t="s">
        <v>1680</v>
      </c>
    </row>
    <row r="3195" spans="1:5" x14ac:dyDescent="0.25">
      <c r="A3195" s="5">
        <f>3187</f>
      </c>
      <c r="B3195" s="5" t="s">
        <v>2285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2285</v>
      </c>
      <c r="C3196" s="5" t="s">
        <v>11</v>
      </c>
      <c r="D3196" s="5" t="s">
        <v>12</v>
      </c>
      <c r="E3196" s="5" t="s">
        <v>1680</v>
      </c>
    </row>
    <row r="3197" spans="1:5" x14ac:dyDescent="0.25">
      <c r="A3197" s="5">
        <f>3189</f>
      </c>
      <c r="B3197" s="5" t="s">
        <v>2286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2286</v>
      </c>
      <c r="C3198" s="5" t="s">
        <v>11</v>
      </c>
      <c r="D3198" s="5" t="s">
        <v>12</v>
      </c>
      <c r="E3198" s="5" t="s">
        <v>1680</v>
      </c>
    </row>
    <row r="3199" spans="1:5" x14ac:dyDescent="0.25">
      <c r="A3199" s="5">
        <f>3191</f>
      </c>
      <c r="B3199" s="5" t="s">
        <v>2287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2287</v>
      </c>
      <c r="C3200" s="5" t="s">
        <v>11</v>
      </c>
      <c r="D3200" s="5" t="s">
        <v>12</v>
      </c>
      <c r="E3200" s="5" t="s">
        <v>1680</v>
      </c>
    </row>
    <row r="3201" spans="1:5" x14ac:dyDescent="0.25">
      <c r="A3201" s="5">
        <f>3193</f>
      </c>
      <c r="B3201" s="5" t="s">
        <v>2288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2288</v>
      </c>
      <c r="C3202" s="5" t="s">
        <v>11</v>
      </c>
      <c r="D3202" s="5" t="s">
        <v>12</v>
      </c>
      <c r="E3202" s="5" t="s">
        <v>1680</v>
      </c>
    </row>
    <row r="3203" spans="1:5" x14ac:dyDescent="0.25">
      <c r="A3203" s="5">
        <f>3195</f>
      </c>
      <c r="B3203" s="5" t="s">
        <v>2289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2289</v>
      </c>
      <c r="C3204" s="5" t="s">
        <v>11</v>
      </c>
      <c r="D3204" s="5" t="s">
        <v>12</v>
      </c>
      <c r="E3204" s="5" t="s">
        <v>1680</v>
      </c>
    </row>
    <row r="3205" spans="1:5" x14ac:dyDescent="0.25">
      <c r="A3205" s="5">
        <f>3197</f>
      </c>
      <c r="B3205" s="5" t="s">
        <v>2290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2290</v>
      </c>
      <c r="C3206" s="5" t="s">
        <v>11</v>
      </c>
      <c r="D3206" s="5" t="s">
        <v>12</v>
      </c>
      <c r="E3206" s="5" t="s">
        <v>1680</v>
      </c>
    </row>
    <row r="3207" spans="1:5" x14ac:dyDescent="0.25">
      <c r="A3207" s="5">
        <f>3199</f>
      </c>
      <c r="B3207" s="5" t="s">
        <v>2291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2291</v>
      </c>
      <c r="C3208" s="5" t="s">
        <v>11</v>
      </c>
      <c r="D3208" s="5" t="s">
        <v>12</v>
      </c>
      <c r="E3208" s="5" t="s">
        <v>1680</v>
      </c>
    </row>
    <row r="3209" spans="1:5" x14ac:dyDescent="0.25">
      <c r="A3209" s="5">
        <f>3201</f>
      </c>
      <c r="B3209" s="5" t="s">
        <v>2292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2292</v>
      </c>
      <c r="C3210" s="5" t="s">
        <v>11</v>
      </c>
      <c r="D3210" s="5" t="s">
        <v>12</v>
      </c>
      <c r="E3210" s="5" t="s">
        <v>1680</v>
      </c>
    </row>
    <row r="3211" spans="1:5" x14ac:dyDescent="0.25">
      <c r="A3211" s="5">
        <f>3203</f>
      </c>
      <c r="B3211" s="5" t="s">
        <v>2293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2293</v>
      </c>
      <c r="C3212" s="5" t="s">
        <v>11</v>
      </c>
      <c r="D3212" s="5" t="s">
        <v>12</v>
      </c>
      <c r="E3212" s="5" t="s">
        <v>1680</v>
      </c>
    </row>
    <row r="3213" spans="1:5" x14ac:dyDescent="0.25">
      <c r="A3213" s="5">
        <f>3205</f>
      </c>
      <c r="B3213" s="5" t="s">
        <v>2294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2294</v>
      </c>
      <c r="C3214" s="5" t="s">
        <v>11</v>
      </c>
      <c r="D3214" s="5" t="s">
        <v>12</v>
      </c>
      <c r="E3214" s="5" t="s">
        <v>1680</v>
      </c>
    </row>
    <row r="3215" spans="1:5" x14ac:dyDescent="0.25">
      <c r="A3215" s="5">
        <f>3207</f>
      </c>
      <c r="B3215" s="5" t="s">
        <v>2295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2295</v>
      </c>
      <c r="C3216" s="5" t="s">
        <v>11</v>
      </c>
      <c r="D3216" s="5" t="s">
        <v>12</v>
      </c>
      <c r="E3216" s="5" t="s">
        <v>1680</v>
      </c>
    </row>
    <row r="3217" spans="1:5" x14ac:dyDescent="0.25">
      <c r="A3217" s="5">
        <f>3209</f>
      </c>
      <c r="B3217" s="5" t="s">
        <v>2296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2296</v>
      </c>
      <c r="C3218" s="5" t="s">
        <v>11</v>
      </c>
      <c r="D3218" s="5" t="s">
        <v>12</v>
      </c>
      <c r="E3218" s="5" t="s">
        <v>1680</v>
      </c>
    </row>
    <row r="3219" spans="1:5" x14ac:dyDescent="0.25">
      <c r="A3219" s="5">
        <f>3211</f>
      </c>
      <c r="B3219" s="5" t="s">
        <v>2297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2297</v>
      </c>
      <c r="C3220" s="5" t="s">
        <v>11</v>
      </c>
      <c r="D3220" s="5" t="s">
        <v>12</v>
      </c>
      <c r="E3220" s="5" t="s">
        <v>1680</v>
      </c>
    </row>
    <row r="3221" spans="1:5" x14ac:dyDescent="0.25">
      <c r="A3221" s="5">
        <f>3213</f>
      </c>
      <c r="B3221" s="5" t="s">
        <v>2298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2298</v>
      </c>
      <c r="C3222" s="5" t="s">
        <v>11</v>
      </c>
      <c r="D3222" s="5" t="s">
        <v>12</v>
      </c>
      <c r="E3222" s="5" t="s">
        <v>1680</v>
      </c>
    </row>
    <row r="3223" spans="1:5" x14ac:dyDescent="0.25">
      <c r="A3223" s="5">
        <f>3215</f>
      </c>
      <c r="B3223" s="5" t="s">
        <v>2299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2299</v>
      </c>
      <c r="C3224" s="5" t="s">
        <v>11</v>
      </c>
      <c r="D3224" s="5" t="s">
        <v>12</v>
      </c>
      <c r="E3224" s="5" t="s">
        <v>1680</v>
      </c>
    </row>
    <row r="3225" spans="1:5" x14ac:dyDescent="0.25">
      <c r="A3225" s="5">
        <f>3217</f>
      </c>
      <c r="B3225" s="5" t="s">
        <v>2300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2300</v>
      </c>
      <c r="C3226" s="5" t="s">
        <v>11</v>
      </c>
      <c r="D3226" s="5" t="s">
        <v>12</v>
      </c>
      <c r="E3226" s="5" t="s">
        <v>1680</v>
      </c>
    </row>
    <row r="3227" spans="1:5" x14ac:dyDescent="0.25">
      <c r="A3227" s="5">
        <f>3219</f>
      </c>
      <c r="B3227" s="5" t="s">
        <v>2301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2301</v>
      </c>
      <c r="C3228" s="5" t="s">
        <v>11</v>
      </c>
      <c r="D3228" s="5" t="s">
        <v>12</v>
      </c>
      <c r="E3228" s="5" t="s">
        <v>1680</v>
      </c>
    </row>
    <row r="3229" spans="1:5" x14ac:dyDescent="0.25">
      <c r="A3229" s="5">
        <f>3221</f>
      </c>
      <c r="B3229" s="5" t="s">
        <v>2302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2302</v>
      </c>
      <c r="C3230" s="5" t="s">
        <v>11</v>
      </c>
      <c r="D3230" s="5" t="s">
        <v>12</v>
      </c>
      <c r="E3230" s="5" t="s">
        <v>1680</v>
      </c>
    </row>
    <row r="3231" spans="1:5" x14ac:dyDescent="0.25">
      <c r="A3231" s="5">
        <f>3223</f>
      </c>
      <c r="B3231" s="5" t="s">
        <v>2303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2303</v>
      </c>
      <c r="C3232" s="5" t="s">
        <v>11</v>
      </c>
      <c r="D3232" s="5" t="s">
        <v>12</v>
      </c>
      <c r="E3232" s="5" t="s">
        <v>1680</v>
      </c>
    </row>
    <row r="3233" spans="1:5" x14ac:dyDescent="0.25">
      <c r="A3233" s="5">
        <f>3225</f>
      </c>
      <c r="B3233" s="5" t="s">
        <v>2304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2304</v>
      </c>
      <c r="C3234" s="5" t="s">
        <v>11</v>
      </c>
      <c r="D3234" s="5" t="s">
        <v>12</v>
      </c>
      <c r="E3234" s="5" t="s">
        <v>1680</v>
      </c>
    </row>
    <row r="3235" spans="1:5" x14ac:dyDescent="0.25">
      <c r="A3235" s="5">
        <f>3227</f>
      </c>
      <c r="B3235" s="5" t="s">
        <v>2305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2305</v>
      </c>
      <c r="C3236" s="5" t="s">
        <v>11</v>
      </c>
      <c r="D3236" s="5" t="s">
        <v>12</v>
      </c>
      <c r="E3236" s="5" t="s">
        <v>1680</v>
      </c>
    </row>
    <row r="3237" spans="1:5" x14ac:dyDescent="0.25">
      <c r="A3237" s="5">
        <f>3229</f>
      </c>
      <c r="B3237" s="5" t="s">
        <v>2306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2306</v>
      </c>
      <c r="C3238" s="5" t="s">
        <v>11</v>
      </c>
      <c r="D3238" s="5" t="s">
        <v>12</v>
      </c>
      <c r="E3238" s="5" t="s">
        <v>1680</v>
      </c>
    </row>
    <row r="3239" spans="1:5" x14ac:dyDescent="0.25">
      <c r="A3239" s="5">
        <f>3231</f>
      </c>
      <c r="B3239" s="5" t="s">
        <v>2307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2307</v>
      </c>
      <c r="C3240" s="5" t="s">
        <v>11</v>
      </c>
      <c r="D3240" s="5" t="s">
        <v>12</v>
      </c>
      <c r="E3240" s="5" t="s">
        <v>1680</v>
      </c>
    </row>
    <row r="3241" spans="1:5" x14ac:dyDescent="0.25">
      <c r="A3241" s="5">
        <f>3233</f>
      </c>
      <c r="B3241" s="5" t="s">
        <v>2308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2308</v>
      </c>
      <c r="C3242" s="5" t="s">
        <v>11</v>
      </c>
      <c r="D3242" s="5" t="s">
        <v>12</v>
      </c>
      <c r="E3242" s="5" t="s">
        <v>1680</v>
      </c>
    </row>
    <row r="3243" spans="1:5" x14ac:dyDescent="0.25">
      <c r="A3243" s="5">
        <f>3235</f>
      </c>
      <c r="B3243" s="5" t="s">
        <v>2309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2309</v>
      </c>
      <c r="C3244" s="5" t="s">
        <v>11</v>
      </c>
      <c r="D3244" s="5" t="s">
        <v>12</v>
      </c>
      <c r="E3244" s="5" t="s">
        <v>1680</v>
      </c>
    </row>
    <row r="3245" spans="1:5" x14ac:dyDescent="0.25">
      <c r="A3245" s="5">
        <f>3237</f>
      </c>
      <c r="B3245" s="5" t="s">
        <v>2310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2310</v>
      </c>
      <c r="C3246" s="5" t="s">
        <v>11</v>
      </c>
      <c r="D3246" s="5" t="s">
        <v>12</v>
      </c>
      <c r="E3246" s="5" t="s">
        <v>1680</v>
      </c>
    </row>
    <row r="3247" spans="1:5" x14ac:dyDescent="0.25">
      <c r="A3247" s="5">
        <f>3239</f>
      </c>
      <c r="B3247" s="5" t="s">
        <v>2311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2311</v>
      </c>
      <c r="C3248" s="5" t="s">
        <v>11</v>
      </c>
      <c r="D3248" s="5" t="s">
        <v>12</v>
      </c>
      <c r="E3248" s="5" t="s">
        <v>1680</v>
      </c>
    </row>
    <row r="3249" spans="1:5" x14ac:dyDescent="0.25">
      <c r="A3249" s="5">
        <f>3241</f>
      </c>
      <c r="B3249" s="5" t="s">
        <v>2312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2312</v>
      </c>
      <c r="C3250" s="5" t="s">
        <v>11</v>
      </c>
      <c r="D3250" s="5" t="s">
        <v>12</v>
      </c>
      <c r="E3250" s="5" t="s">
        <v>1680</v>
      </c>
    </row>
    <row r="3251" spans="1:5" x14ac:dyDescent="0.25">
      <c r="A3251" s="5">
        <f>3243</f>
      </c>
      <c r="B3251" s="5" t="s">
        <v>2313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2313</v>
      </c>
      <c r="C3252" s="5" t="s">
        <v>11</v>
      </c>
      <c r="D3252" s="5" t="s">
        <v>12</v>
      </c>
      <c r="E3252" s="5" t="s">
        <v>1680</v>
      </c>
    </row>
    <row r="3253" spans="1:5" x14ac:dyDescent="0.25">
      <c r="A3253" s="5">
        <f>3245</f>
      </c>
      <c r="B3253" s="5" t="s">
        <v>2314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2314</v>
      </c>
      <c r="C3254" s="5" t="s">
        <v>11</v>
      </c>
      <c r="D3254" s="5" t="s">
        <v>12</v>
      </c>
      <c r="E3254" s="5" t="s">
        <v>1680</v>
      </c>
    </row>
    <row r="3255" spans="1:5" x14ac:dyDescent="0.25">
      <c r="A3255" s="5">
        <f>3247</f>
      </c>
      <c r="B3255" s="5" t="s">
        <v>2315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2315</v>
      </c>
      <c r="C3256" s="5" t="s">
        <v>11</v>
      </c>
      <c r="D3256" s="5" t="s">
        <v>12</v>
      </c>
      <c r="E3256" s="5" t="s">
        <v>1680</v>
      </c>
    </row>
    <row r="3257" spans="1:5" x14ac:dyDescent="0.25">
      <c r="A3257" s="5">
        <f>3249</f>
      </c>
      <c r="B3257" s="5" t="s">
        <v>2316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2316</v>
      </c>
      <c r="C3258" s="5" t="s">
        <v>11</v>
      </c>
      <c r="D3258" s="5" t="s">
        <v>12</v>
      </c>
      <c r="E3258" s="5" t="s">
        <v>1680</v>
      </c>
    </row>
    <row r="3259" spans="1:5" x14ac:dyDescent="0.25">
      <c r="A3259" s="5">
        <f>3251</f>
      </c>
      <c r="B3259" s="5" t="s">
        <v>2317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2317</v>
      </c>
      <c r="C3260" s="5" t="s">
        <v>11</v>
      </c>
      <c r="D3260" s="5" t="s">
        <v>12</v>
      </c>
      <c r="E3260" s="5" t="s">
        <v>1680</v>
      </c>
    </row>
    <row r="3261" spans="1:5" x14ac:dyDescent="0.25">
      <c r="A3261" s="5">
        <f>3253</f>
      </c>
      <c r="B3261" s="5" t="s">
        <v>2318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2318</v>
      </c>
      <c r="C3262" s="5" t="s">
        <v>11</v>
      </c>
      <c r="D3262" s="5" t="s">
        <v>12</v>
      </c>
      <c r="E3262" s="5" t="s">
        <v>1680</v>
      </c>
    </row>
    <row r="3263" spans="1:5" x14ac:dyDescent="0.25">
      <c r="A3263" s="5">
        <f>3255</f>
      </c>
      <c r="B3263" s="5" t="s">
        <v>2319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2319</v>
      </c>
      <c r="C3264" s="5" t="s">
        <v>11</v>
      </c>
      <c r="D3264" s="5" t="s">
        <v>12</v>
      </c>
      <c r="E3264" s="5" t="s">
        <v>1680</v>
      </c>
    </row>
    <row r="3265" spans="1:5" x14ac:dyDescent="0.25">
      <c r="A3265" s="5">
        <f>3257</f>
      </c>
      <c r="B3265" s="5" t="s">
        <v>2320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2320</v>
      </c>
      <c r="C3266" s="5" t="s">
        <v>11</v>
      </c>
      <c r="D3266" s="5" t="s">
        <v>12</v>
      </c>
      <c r="E3266" s="5" t="s">
        <v>1680</v>
      </c>
    </row>
    <row r="3267" spans="1:5" x14ac:dyDescent="0.25">
      <c r="A3267" s="5">
        <f>3259</f>
      </c>
      <c r="B3267" s="5" t="s">
        <v>2321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2321</v>
      </c>
      <c r="C3268" s="5" t="s">
        <v>11</v>
      </c>
      <c r="D3268" s="5" t="s">
        <v>12</v>
      </c>
      <c r="E3268" s="5" t="s">
        <v>1680</v>
      </c>
    </row>
    <row r="3269" spans="1:5" x14ac:dyDescent="0.25">
      <c r="A3269" s="5">
        <f>3261</f>
      </c>
      <c r="B3269" s="5" t="s">
        <v>2322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2322</v>
      </c>
      <c r="C3270" s="5" t="s">
        <v>11</v>
      </c>
      <c r="D3270" s="5" t="s">
        <v>12</v>
      </c>
      <c r="E3270" s="5" t="s">
        <v>1680</v>
      </c>
    </row>
    <row r="3271" spans="1:5" x14ac:dyDescent="0.25">
      <c r="A3271" s="5">
        <f>3263</f>
      </c>
      <c r="B3271" s="5" t="s">
        <v>2323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2323</v>
      </c>
      <c r="C3272" s="5" t="s">
        <v>11</v>
      </c>
      <c r="D3272" s="5" t="s">
        <v>12</v>
      </c>
      <c r="E3272" s="5" t="s">
        <v>1680</v>
      </c>
    </row>
    <row r="3273" spans="1:5" x14ac:dyDescent="0.25">
      <c r="A3273" s="5">
        <f>3265</f>
      </c>
      <c r="B3273" s="5" t="s">
        <v>2324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2324</v>
      </c>
      <c r="C3274" s="5" t="s">
        <v>11</v>
      </c>
      <c r="D3274" s="5" t="s">
        <v>12</v>
      </c>
      <c r="E3274" s="5" t="s">
        <v>1680</v>
      </c>
    </row>
    <row r="3275" spans="1:5" x14ac:dyDescent="0.25">
      <c r="A3275" s="5">
        <f>3267</f>
      </c>
      <c r="B3275" s="5" t="s">
        <v>2325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2325</v>
      </c>
      <c r="C3276" s="5" t="s">
        <v>11</v>
      </c>
      <c r="D3276" s="5" t="s">
        <v>12</v>
      </c>
      <c r="E3276" s="5" t="s">
        <v>1680</v>
      </c>
    </row>
    <row r="3277" spans="1:5" x14ac:dyDescent="0.25">
      <c r="A3277" s="5">
        <f>3269</f>
      </c>
      <c r="B3277" s="5" t="s">
        <v>2326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2326</v>
      </c>
      <c r="C3278" s="5" t="s">
        <v>11</v>
      </c>
      <c r="D3278" s="5" t="s">
        <v>12</v>
      </c>
      <c r="E3278" s="5" t="s">
        <v>1680</v>
      </c>
    </row>
    <row r="3279" spans="1:5" x14ac:dyDescent="0.25">
      <c r="A3279" s="5">
        <f>3271</f>
      </c>
      <c r="B3279" s="5" t="s">
        <v>2327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2327</v>
      </c>
      <c r="C3280" s="5" t="s">
        <v>11</v>
      </c>
      <c r="D3280" s="5" t="s">
        <v>12</v>
      </c>
      <c r="E3280" s="5" t="s">
        <v>1680</v>
      </c>
    </row>
    <row r="3281" spans="1:5" x14ac:dyDescent="0.25">
      <c r="A3281" s="5">
        <f>3273</f>
      </c>
      <c r="B3281" s="5" t="s">
        <v>2328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2328</v>
      </c>
      <c r="C3282" s="5" t="s">
        <v>11</v>
      </c>
      <c r="D3282" s="5" t="s">
        <v>12</v>
      </c>
      <c r="E3282" s="5" t="s">
        <v>1680</v>
      </c>
    </row>
    <row r="3283" spans="1:5" x14ac:dyDescent="0.25">
      <c r="A3283" s="5">
        <f>3275</f>
      </c>
      <c r="B3283" s="5" t="s">
        <v>2329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2329</v>
      </c>
      <c r="C3284" s="5" t="s">
        <v>11</v>
      </c>
      <c r="D3284" s="5" t="s">
        <v>12</v>
      </c>
      <c r="E3284" s="5" t="s">
        <v>1680</v>
      </c>
    </row>
    <row r="3285" spans="1:5" x14ac:dyDescent="0.25">
      <c r="A3285" s="5">
        <f>3277</f>
      </c>
      <c r="B3285" s="5" t="s">
        <v>2330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2330</v>
      </c>
      <c r="C3286" s="5" t="s">
        <v>11</v>
      </c>
      <c r="D3286" s="5" t="s">
        <v>12</v>
      </c>
      <c r="E3286" s="5" t="s">
        <v>1680</v>
      </c>
    </row>
    <row r="3287" spans="1:5" x14ac:dyDescent="0.25">
      <c r="A3287" s="5">
        <f>3279</f>
      </c>
      <c r="B3287" s="5" t="s">
        <v>2331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2331</v>
      </c>
      <c r="C3288" s="5" t="s">
        <v>11</v>
      </c>
      <c r="D3288" s="5" t="s">
        <v>12</v>
      </c>
      <c r="E3288" s="5" t="s">
        <v>1680</v>
      </c>
    </row>
    <row r="3289" spans="1:5" x14ac:dyDescent="0.25">
      <c r="A3289" s="5">
        <f>3281</f>
      </c>
      <c r="B3289" s="5" t="s">
        <v>2332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2332</v>
      </c>
      <c r="C3290" s="5" t="s">
        <v>11</v>
      </c>
      <c r="D3290" s="5" t="s">
        <v>12</v>
      </c>
      <c r="E3290" s="5" t="s">
        <v>1680</v>
      </c>
    </row>
    <row r="3291" spans="1:5" x14ac:dyDescent="0.25">
      <c r="A3291" s="5">
        <f>3283</f>
      </c>
      <c r="B3291" s="5" t="s">
        <v>2333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2333</v>
      </c>
      <c r="C3292" s="5" t="s">
        <v>11</v>
      </c>
      <c r="D3292" s="5" t="s">
        <v>12</v>
      </c>
      <c r="E3292" s="5" t="s">
        <v>1680</v>
      </c>
    </row>
    <row r="3293" spans="1:5" x14ac:dyDescent="0.25">
      <c r="A3293" s="5">
        <f>3285</f>
      </c>
      <c r="B3293" s="5" t="s">
        <v>2334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2334</v>
      </c>
      <c r="C3294" s="5" t="s">
        <v>11</v>
      </c>
      <c r="D3294" s="5" t="s">
        <v>12</v>
      </c>
      <c r="E3294" s="5" t="s">
        <v>1680</v>
      </c>
    </row>
    <row r="3295" spans="1:5" x14ac:dyDescent="0.25">
      <c r="A3295" s="5">
        <f>3287</f>
      </c>
      <c r="B3295" s="5" t="s">
        <v>2335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2335</v>
      </c>
      <c r="C3296" s="5" t="s">
        <v>11</v>
      </c>
      <c r="D3296" s="5" t="s">
        <v>12</v>
      </c>
      <c r="E3296" s="5" t="s">
        <v>1680</v>
      </c>
    </row>
    <row r="3297" spans="1:5" x14ac:dyDescent="0.25">
      <c r="A3297" s="5">
        <f>3289</f>
      </c>
      <c r="B3297" s="5" t="s">
        <v>2336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2336</v>
      </c>
      <c r="C3298" s="5" t="s">
        <v>11</v>
      </c>
      <c r="D3298" s="5" t="s">
        <v>12</v>
      </c>
      <c r="E3298" s="5" t="s">
        <v>1680</v>
      </c>
    </row>
    <row r="3299" spans="1:5" x14ac:dyDescent="0.25">
      <c r="A3299" s="5">
        <f>3291</f>
      </c>
      <c r="B3299" s="5" t="s">
        <v>2337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2337</v>
      </c>
      <c r="C3300" s="5" t="s">
        <v>11</v>
      </c>
      <c r="D3300" s="5" t="s">
        <v>12</v>
      </c>
      <c r="E3300" s="5" t="s">
        <v>1680</v>
      </c>
    </row>
    <row r="3301" spans="1:5" x14ac:dyDescent="0.25">
      <c r="A3301" s="5">
        <f>3293</f>
      </c>
      <c r="B3301" s="5" t="s">
        <v>2338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2338</v>
      </c>
      <c r="C3302" s="5" t="s">
        <v>11</v>
      </c>
      <c r="D3302" s="5" t="s">
        <v>12</v>
      </c>
      <c r="E3302" s="5" t="s">
        <v>1680</v>
      </c>
    </row>
    <row r="3303" spans="1:5" x14ac:dyDescent="0.25">
      <c r="A3303" s="5">
        <f>3295</f>
      </c>
      <c r="B3303" s="5" t="s">
        <v>2339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2339</v>
      </c>
      <c r="C3304" s="5" t="s">
        <v>11</v>
      </c>
      <c r="D3304" s="5" t="s">
        <v>12</v>
      </c>
      <c r="E3304" s="5" t="s">
        <v>1680</v>
      </c>
    </row>
    <row r="3305" spans="1:5" x14ac:dyDescent="0.25">
      <c r="A3305" s="5">
        <f>3297</f>
      </c>
      <c r="B3305" s="5" t="s">
        <v>2340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2340</v>
      </c>
      <c r="C3306" s="5" t="s">
        <v>11</v>
      </c>
      <c r="D3306" s="5" t="s">
        <v>12</v>
      </c>
      <c r="E3306" s="5" t="s">
        <v>1680</v>
      </c>
    </row>
    <row r="3307" spans="1:5" x14ac:dyDescent="0.25">
      <c r="A3307" s="5">
        <f>3299</f>
      </c>
      <c r="B3307" s="5" t="s">
        <v>2341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2341</v>
      </c>
      <c r="C3308" s="5" t="s">
        <v>11</v>
      </c>
      <c r="D3308" s="5" t="s">
        <v>12</v>
      </c>
      <c r="E3308" s="5" t="s">
        <v>1680</v>
      </c>
    </row>
    <row r="3309" spans="1:5" x14ac:dyDescent="0.25">
      <c r="A3309" s="5">
        <f>3301</f>
      </c>
      <c r="B3309" s="5" t="s">
        <v>2342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2342</v>
      </c>
      <c r="C3310" s="5" t="s">
        <v>11</v>
      </c>
      <c r="D3310" s="5" t="s">
        <v>12</v>
      </c>
      <c r="E3310" s="5" t="s">
        <v>1680</v>
      </c>
    </row>
    <row r="3311" spans="1:5" x14ac:dyDescent="0.25">
      <c r="A3311" s="5">
        <f>3303</f>
      </c>
      <c r="B3311" s="5" t="s">
        <v>2343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2343</v>
      </c>
      <c r="C3312" s="5" t="s">
        <v>11</v>
      </c>
      <c r="D3312" s="5" t="s">
        <v>12</v>
      </c>
      <c r="E3312" s="5" t="s">
        <v>1680</v>
      </c>
    </row>
    <row r="3313" spans="1:5" x14ac:dyDescent="0.25">
      <c r="A3313" s="5">
        <f>3305</f>
      </c>
      <c r="B3313" s="5" t="s">
        <v>2344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2344</v>
      </c>
      <c r="C3314" s="5" t="s">
        <v>11</v>
      </c>
      <c r="D3314" s="5" t="s">
        <v>12</v>
      </c>
      <c r="E3314" s="5" t="s">
        <v>1680</v>
      </c>
    </row>
    <row r="3315" spans="1:5" x14ac:dyDescent="0.25">
      <c r="A3315" s="5">
        <f>3307</f>
      </c>
      <c r="B3315" s="5" t="s">
        <v>2345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2345</v>
      </c>
      <c r="C3316" s="5" t="s">
        <v>11</v>
      </c>
      <c r="D3316" s="5" t="s">
        <v>12</v>
      </c>
      <c r="E3316" s="5" t="s">
        <v>1680</v>
      </c>
    </row>
    <row r="3317" spans="1:5" x14ac:dyDescent="0.25">
      <c r="A3317" s="5">
        <f>3309</f>
      </c>
      <c r="B3317" s="5" t="s">
        <v>2346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2346</v>
      </c>
      <c r="C3318" s="5" t="s">
        <v>11</v>
      </c>
      <c r="D3318" s="5" t="s">
        <v>12</v>
      </c>
      <c r="E3318" s="5" t="s">
        <v>1680</v>
      </c>
    </row>
    <row r="3319" spans="1:5" x14ac:dyDescent="0.25">
      <c r="A3319" s="5">
        <f>3311</f>
      </c>
      <c r="B3319" s="5" t="s">
        <v>2347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2347</v>
      </c>
      <c r="C3320" s="5" t="s">
        <v>11</v>
      </c>
      <c r="D3320" s="5" t="s">
        <v>12</v>
      </c>
      <c r="E3320" s="5" t="s">
        <v>1680</v>
      </c>
    </row>
    <row r="3321" spans="1:5" x14ac:dyDescent="0.25">
      <c r="A3321" s="5">
        <f>3313</f>
      </c>
      <c r="B3321" s="5" t="s">
        <v>2348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2348</v>
      </c>
      <c r="C3322" s="5" t="s">
        <v>11</v>
      </c>
      <c r="D3322" s="5" t="s">
        <v>12</v>
      </c>
      <c r="E3322" s="5" t="s">
        <v>1680</v>
      </c>
    </row>
    <row r="3323" spans="1:5" x14ac:dyDescent="0.25">
      <c r="A3323" s="5">
        <f>3315</f>
      </c>
      <c r="B3323" s="5" t="s">
        <v>2349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2349</v>
      </c>
      <c r="C3324" s="5" t="s">
        <v>11</v>
      </c>
      <c r="D3324" s="5" t="s">
        <v>12</v>
      </c>
      <c r="E3324" s="5" t="s">
        <v>1680</v>
      </c>
    </row>
    <row r="3325" spans="1:5" x14ac:dyDescent="0.25">
      <c r="A3325" s="5">
        <f>3317</f>
      </c>
      <c r="B3325" s="5" t="s">
        <v>2350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2350</v>
      </c>
      <c r="C3326" s="5" t="s">
        <v>11</v>
      </c>
      <c r="D3326" s="5" t="s">
        <v>12</v>
      </c>
      <c r="E3326" s="5" t="s">
        <v>1680</v>
      </c>
    </row>
    <row r="3327" spans="1:5" x14ac:dyDescent="0.25">
      <c r="A3327" s="5">
        <f>3319</f>
      </c>
      <c r="B3327" s="5" t="s">
        <v>2351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2351</v>
      </c>
      <c r="C3328" s="5" t="s">
        <v>11</v>
      </c>
      <c r="D3328" s="5" t="s">
        <v>12</v>
      </c>
      <c r="E3328" s="5" t="s">
        <v>1680</v>
      </c>
    </row>
    <row r="3329" spans="1:5" x14ac:dyDescent="0.25">
      <c r="A3329" s="5">
        <f>3321</f>
      </c>
      <c r="B3329" s="5" t="s">
        <v>2352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2352</v>
      </c>
      <c r="C3330" s="5" t="s">
        <v>11</v>
      </c>
      <c r="D3330" s="5" t="s">
        <v>12</v>
      </c>
      <c r="E3330" s="5" t="s">
        <v>1680</v>
      </c>
    </row>
    <row r="3331" spans="1:5" x14ac:dyDescent="0.25">
      <c r="A3331" s="5">
        <f>3323</f>
      </c>
      <c r="B3331" s="5" t="s">
        <v>2353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2353</v>
      </c>
      <c r="C3332" s="5" t="s">
        <v>11</v>
      </c>
      <c r="D3332" s="5" t="s">
        <v>12</v>
      </c>
      <c r="E3332" s="5" t="s">
        <v>1680</v>
      </c>
    </row>
    <row r="3333" spans="1:5" x14ac:dyDescent="0.25">
      <c r="A3333" s="5">
        <f>3325</f>
      </c>
      <c r="B3333" s="5" t="s">
        <v>2354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2354</v>
      </c>
      <c r="C3334" s="5" t="s">
        <v>11</v>
      </c>
      <c r="D3334" s="5" t="s">
        <v>12</v>
      </c>
      <c r="E3334" s="5" t="s">
        <v>1680</v>
      </c>
    </row>
    <row r="3335" spans="1:5" x14ac:dyDescent="0.25">
      <c r="A3335" s="5">
        <f>3327</f>
      </c>
      <c r="B3335" s="5" t="s">
        <v>2355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2355</v>
      </c>
      <c r="C3336" s="5" t="s">
        <v>11</v>
      </c>
      <c r="D3336" s="5" t="s">
        <v>12</v>
      </c>
      <c r="E3336" s="5" t="s">
        <v>1680</v>
      </c>
    </row>
    <row r="3337" spans="1:5" x14ac:dyDescent="0.25">
      <c r="A3337" s="5">
        <f>3329</f>
      </c>
      <c r="B3337" s="5" t="s">
        <v>2356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2356</v>
      </c>
      <c r="C3338" s="5" t="s">
        <v>11</v>
      </c>
      <c r="D3338" s="5" t="s">
        <v>12</v>
      </c>
      <c r="E3338" s="5" t="s">
        <v>1680</v>
      </c>
    </row>
    <row r="3339" spans="1:5" x14ac:dyDescent="0.25">
      <c r="A3339" s="5">
        <f>3331</f>
      </c>
      <c r="B3339" s="5" t="s">
        <v>2357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2357</v>
      </c>
      <c r="C3340" s="5" t="s">
        <v>11</v>
      </c>
      <c r="D3340" s="5" t="s">
        <v>12</v>
      </c>
      <c r="E3340" s="5" t="s">
        <v>1680</v>
      </c>
    </row>
    <row r="3341" spans="1:5" x14ac:dyDescent="0.25">
      <c r="A3341" s="5">
        <f>3333</f>
      </c>
      <c r="B3341" s="5" t="s">
        <v>2358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2358</v>
      </c>
      <c r="C3342" s="5" t="s">
        <v>11</v>
      </c>
      <c r="D3342" s="5" t="s">
        <v>12</v>
      </c>
      <c r="E3342" s="5" t="s">
        <v>1680</v>
      </c>
    </row>
    <row r="3343" spans="1:5" x14ac:dyDescent="0.25">
      <c r="A3343" s="5">
        <f>3335</f>
      </c>
      <c r="B3343" s="5" t="s">
        <v>2359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2359</v>
      </c>
      <c r="C3344" s="5" t="s">
        <v>11</v>
      </c>
      <c r="D3344" s="5" t="s">
        <v>12</v>
      </c>
      <c r="E3344" s="5" t="s">
        <v>1680</v>
      </c>
    </row>
    <row r="3345" spans="1:5" x14ac:dyDescent="0.25">
      <c r="A3345" s="5">
        <f>3337</f>
      </c>
      <c r="B3345" s="5" t="s">
        <v>2360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2360</v>
      </c>
      <c r="C3346" s="5" t="s">
        <v>11</v>
      </c>
      <c r="D3346" s="5" t="s">
        <v>12</v>
      </c>
      <c r="E3346" s="5" t="s">
        <v>1680</v>
      </c>
    </row>
    <row r="3347" spans="1:5" x14ac:dyDescent="0.25">
      <c r="A3347" s="5">
        <f>3339</f>
      </c>
      <c r="B3347" s="5" t="s">
        <v>2361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2361</v>
      </c>
      <c r="C3348" s="5" t="s">
        <v>11</v>
      </c>
      <c r="D3348" s="5" t="s">
        <v>12</v>
      </c>
      <c r="E3348" s="5" t="s">
        <v>1680</v>
      </c>
    </row>
    <row r="3349" spans="1:5" x14ac:dyDescent="0.25">
      <c r="A3349" s="5">
        <f>3341</f>
      </c>
      <c r="B3349" s="5" t="s">
        <v>2362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2362</v>
      </c>
      <c r="C3350" s="5" t="s">
        <v>11</v>
      </c>
      <c r="D3350" s="5" t="s">
        <v>12</v>
      </c>
      <c r="E3350" s="5" t="s">
        <v>1680</v>
      </c>
    </row>
    <row r="3351" spans="1:5" x14ac:dyDescent="0.25">
      <c r="A3351" s="5">
        <f>3343</f>
      </c>
      <c r="B3351" s="5" t="s">
        <v>2363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2363</v>
      </c>
      <c r="C3352" s="5" t="s">
        <v>11</v>
      </c>
      <c r="D3352" s="5" t="s">
        <v>12</v>
      </c>
      <c r="E3352" s="5" t="s">
        <v>1680</v>
      </c>
    </row>
    <row r="3353" spans="1:5" x14ac:dyDescent="0.25">
      <c r="A3353" s="5">
        <f>3345</f>
      </c>
      <c r="B3353" s="5" t="s">
        <v>2364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2364</v>
      </c>
      <c r="C3354" s="5" t="s">
        <v>11</v>
      </c>
      <c r="D3354" s="5" t="s">
        <v>12</v>
      </c>
      <c r="E3354" s="5" t="s">
        <v>1680</v>
      </c>
    </row>
    <row r="3355" spans="1:5" x14ac:dyDescent="0.25">
      <c r="A3355" s="5">
        <f>3347</f>
      </c>
      <c r="B3355" s="5" t="s">
        <v>2365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2365</v>
      </c>
      <c r="C3356" s="5" t="s">
        <v>11</v>
      </c>
      <c r="D3356" s="5" t="s">
        <v>12</v>
      </c>
      <c r="E3356" s="5" t="s">
        <v>1680</v>
      </c>
    </row>
    <row r="3357" spans="1:5" x14ac:dyDescent="0.25">
      <c r="A3357" s="5">
        <f>3349</f>
      </c>
      <c r="B3357" s="5" t="s">
        <v>2366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2366</v>
      </c>
      <c r="C3358" s="5" t="s">
        <v>11</v>
      </c>
      <c r="D3358" s="5" t="s">
        <v>12</v>
      </c>
      <c r="E3358" s="5" t="s">
        <v>1680</v>
      </c>
    </row>
    <row r="3359" spans="1:5" x14ac:dyDescent="0.25">
      <c r="A3359" s="5">
        <f>3351</f>
      </c>
      <c r="B3359" s="5" t="s">
        <v>2367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2367</v>
      </c>
      <c r="C3360" s="5" t="s">
        <v>11</v>
      </c>
      <c r="D3360" s="5" t="s">
        <v>12</v>
      </c>
      <c r="E3360" s="5" t="s">
        <v>1680</v>
      </c>
    </row>
    <row r="3361" spans="1:5" x14ac:dyDescent="0.25">
      <c r="A3361" s="5">
        <f>3353</f>
      </c>
      <c r="B3361" s="5" t="s">
        <v>2368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2368</v>
      </c>
      <c r="C3362" s="5" t="s">
        <v>11</v>
      </c>
      <c r="D3362" s="5" t="s">
        <v>12</v>
      </c>
      <c r="E3362" s="5" t="s">
        <v>1680</v>
      </c>
    </row>
    <row r="3363" spans="1:5" x14ac:dyDescent="0.25">
      <c r="A3363" s="5">
        <f>3355</f>
      </c>
      <c r="B3363" s="5" t="s">
        <v>2369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2369</v>
      </c>
      <c r="C3364" s="5" t="s">
        <v>11</v>
      </c>
      <c r="D3364" s="5" t="s">
        <v>12</v>
      </c>
      <c r="E3364" s="5" t="s">
        <v>1680</v>
      </c>
    </row>
    <row r="3365" spans="1:5" x14ac:dyDescent="0.25">
      <c r="A3365" s="5">
        <f>3357</f>
      </c>
      <c r="B3365" s="5" t="s">
        <v>2370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2370</v>
      </c>
      <c r="C3366" s="5" t="s">
        <v>11</v>
      </c>
      <c r="D3366" s="5" t="s">
        <v>12</v>
      </c>
      <c r="E3366" s="5" t="s">
        <v>1680</v>
      </c>
    </row>
    <row r="3367" spans="1:5" x14ac:dyDescent="0.25">
      <c r="A3367" s="5">
        <f>3359</f>
      </c>
      <c r="B3367" s="5" t="s">
        <v>2371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2371</v>
      </c>
      <c r="C3368" s="5" t="s">
        <v>11</v>
      </c>
      <c r="D3368" s="5" t="s">
        <v>12</v>
      </c>
      <c r="E3368" s="5" t="s">
        <v>1680</v>
      </c>
    </row>
    <row r="3369" spans="1:5" x14ac:dyDescent="0.25">
      <c r="A3369" s="5">
        <f>3361</f>
      </c>
      <c r="B3369" s="5" t="s">
        <v>2372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2372</v>
      </c>
      <c r="C3370" s="5" t="s">
        <v>11</v>
      </c>
      <c r="D3370" s="5" t="s">
        <v>12</v>
      </c>
      <c r="E3370" s="5" t="s">
        <v>1680</v>
      </c>
    </row>
    <row r="3371" spans="1:5" x14ac:dyDescent="0.25">
      <c r="A3371" s="5">
        <f>3363</f>
      </c>
      <c r="B3371" s="5" t="s">
        <v>2373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2373</v>
      </c>
      <c r="C3372" s="5" t="s">
        <v>11</v>
      </c>
      <c r="D3372" s="5" t="s">
        <v>12</v>
      </c>
      <c r="E3372" s="5" t="s">
        <v>1680</v>
      </c>
    </row>
    <row r="3373" spans="1:5" x14ac:dyDescent="0.25">
      <c r="A3373" s="5">
        <f>3365</f>
      </c>
      <c r="B3373" s="5" t="s">
        <v>2374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2374</v>
      </c>
      <c r="C3374" s="5" t="s">
        <v>11</v>
      </c>
      <c r="D3374" s="5" t="s">
        <v>12</v>
      </c>
      <c r="E3374" s="5" t="s">
        <v>1680</v>
      </c>
    </row>
    <row r="3375" spans="1:5" x14ac:dyDescent="0.25">
      <c r="A3375" s="5">
        <f>3367</f>
      </c>
      <c r="B3375" s="5" t="s">
        <v>2375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2375</v>
      </c>
      <c r="C3376" s="5" t="s">
        <v>11</v>
      </c>
      <c r="D3376" s="5" t="s">
        <v>12</v>
      </c>
      <c r="E3376" s="5" t="s">
        <v>1680</v>
      </c>
    </row>
    <row r="3377" spans="1:5" x14ac:dyDescent="0.25">
      <c r="A3377" s="5">
        <f>3369</f>
      </c>
      <c r="B3377" s="5" t="s">
        <v>2376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2376</v>
      </c>
      <c r="C3378" s="5" t="s">
        <v>11</v>
      </c>
      <c r="D3378" s="5" t="s">
        <v>12</v>
      </c>
      <c r="E3378" s="5" t="s">
        <v>1680</v>
      </c>
    </row>
    <row r="3379" spans="1:5" x14ac:dyDescent="0.25">
      <c r="A3379" s="5">
        <f>3371</f>
      </c>
      <c r="B3379" s="5" t="s">
        <v>2377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2377</v>
      </c>
      <c r="C3380" s="5" t="s">
        <v>11</v>
      </c>
      <c r="D3380" s="5" t="s">
        <v>12</v>
      </c>
      <c r="E3380" s="5" t="s">
        <v>1680</v>
      </c>
    </row>
    <row r="3381" spans="1:5" x14ac:dyDescent="0.25">
      <c r="A3381" s="5">
        <f>3373</f>
      </c>
      <c r="B3381" s="5" t="s">
        <v>2378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2378</v>
      </c>
      <c r="C3382" s="5" t="s">
        <v>11</v>
      </c>
      <c r="D3382" s="5" t="s">
        <v>12</v>
      </c>
      <c r="E3382" s="5" t="s">
        <v>1680</v>
      </c>
    </row>
    <row r="3383" spans="1:5" x14ac:dyDescent="0.25">
      <c r="A3383" s="5">
        <f>3375</f>
      </c>
      <c r="B3383" s="5" t="s">
        <v>2379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2379</v>
      </c>
      <c r="C3384" s="5" t="s">
        <v>11</v>
      </c>
      <c r="D3384" s="5" t="s">
        <v>12</v>
      </c>
      <c r="E3384" s="5" t="s">
        <v>1680</v>
      </c>
    </row>
    <row r="3385" spans="1:5" x14ac:dyDescent="0.25">
      <c r="A3385" s="5">
        <f>3377</f>
      </c>
      <c r="B3385" s="5" t="s">
        <v>2380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2380</v>
      </c>
      <c r="C3386" s="5" t="s">
        <v>11</v>
      </c>
      <c r="D3386" s="5" t="s">
        <v>12</v>
      </c>
      <c r="E3386" s="5" t="s">
        <v>1680</v>
      </c>
    </row>
    <row r="3387" spans="1:5" x14ac:dyDescent="0.25">
      <c r="A3387" s="5">
        <f>3379</f>
      </c>
      <c r="B3387" s="5" t="s">
        <v>2381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2381</v>
      </c>
      <c r="C3388" s="5" t="s">
        <v>11</v>
      </c>
      <c r="D3388" s="5" t="s">
        <v>12</v>
      </c>
      <c r="E3388" s="5" t="s">
        <v>1680</v>
      </c>
    </row>
    <row r="3389" spans="1:5" x14ac:dyDescent="0.25">
      <c r="A3389" s="5">
        <f>3381</f>
      </c>
      <c r="B3389" s="5" t="s">
        <v>2382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2382</v>
      </c>
      <c r="C3390" s="5" t="s">
        <v>11</v>
      </c>
      <c r="D3390" s="5" t="s">
        <v>12</v>
      </c>
      <c r="E3390" s="5" t="s">
        <v>1680</v>
      </c>
    </row>
    <row r="3391" spans="1:5" x14ac:dyDescent="0.25">
      <c r="A3391" s="5">
        <f>3383</f>
      </c>
      <c r="B3391" s="5" t="s">
        <v>2383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2383</v>
      </c>
      <c r="C3392" s="5" t="s">
        <v>11</v>
      </c>
      <c r="D3392" s="5" t="s">
        <v>12</v>
      </c>
      <c r="E3392" s="5" t="s">
        <v>1680</v>
      </c>
    </row>
    <row r="3393" spans="1:5" x14ac:dyDescent="0.25">
      <c r="A3393" s="5">
        <f>3385</f>
      </c>
      <c r="B3393" s="5" t="s">
        <v>2384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2384</v>
      </c>
      <c r="C3394" s="5" t="s">
        <v>11</v>
      </c>
      <c r="D3394" s="5" t="s">
        <v>12</v>
      </c>
      <c r="E3394" s="5" t="s">
        <v>1680</v>
      </c>
    </row>
    <row r="3395" spans="1:5" x14ac:dyDescent="0.25">
      <c r="A3395" s="5">
        <f>3387</f>
      </c>
      <c r="B3395" s="5" t="s">
        <v>2385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2385</v>
      </c>
      <c r="C3396" s="5" t="s">
        <v>11</v>
      </c>
      <c r="D3396" s="5" t="s">
        <v>12</v>
      </c>
      <c r="E3396" s="5" t="s">
        <v>1680</v>
      </c>
    </row>
    <row r="3397" spans="1:5" x14ac:dyDescent="0.25">
      <c r="A3397" s="5">
        <f>3389</f>
      </c>
      <c r="B3397" s="5" t="s">
        <v>2386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2386</v>
      </c>
      <c r="C3398" s="5" t="s">
        <v>11</v>
      </c>
      <c r="D3398" s="5" t="s">
        <v>12</v>
      </c>
      <c r="E3398" s="5" t="s">
        <v>1680</v>
      </c>
    </row>
    <row r="3399" spans="1:5" x14ac:dyDescent="0.25">
      <c r="A3399" s="5">
        <f>3391</f>
      </c>
      <c r="B3399" s="5" t="s">
        <v>2387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2387</v>
      </c>
      <c r="C3400" s="5" t="s">
        <v>11</v>
      </c>
      <c r="D3400" s="5" t="s">
        <v>12</v>
      </c>
      <c r="E3400" s="5" t="s">
        <v>1680</v>
      </c>
    </row>
    <row r="3401" spans="1:5" x14ac:dyDescent="0.25">
      <c r="A3401" s="5">
        <f>3393</f>
      </c>
      <c r="B3401" s="5" t="s">
        <v>2388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2388</v>
      </c>
      <c r="C3402" s="5" t="s">
        <v>11</v>
      </c>
      <c r="D3402" s="5" t="s">
        <v>12</v>
      </c>
      <c r="E3402" s="5" t="s">
        <v>1680</v>
      </c>
    </row>
    <row r="3403" spans="1:5" x14ac:dyDescent="0.25">
      <c r="A3403" s="5">
        <f>3395</f>
      </c>
      <c r="B3403" s="5" t="s">
        <v>2389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2389</v>
      </c>
      <c r="C3404" s="5" t="s">
        <v>11</v>
      </c>
      <c r="D3404" s="5" t="s">
        <v>12</v>
      </c>
      <c r="E3404" s="5" t="s">
        <v>1680</v>
      </c>
    </row>
    <row r="3405" spans="1:5" x14ac:dyDescent="0.25">
      <c r="A3405" s="5">
        <f>3397</f>
      </c>
      <c r="B3405" s="5" t="s">
        <v>2390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2390</v>
      </c>
      <c r="C3406" s="5" t="s">
        <v>11</v>
      </c>
      <c r="D3406" s="5" t="s">
        <v>12</v>
      </c>
      <c r="E3406" s="5" t="s">
        <v>1680</v>
      </c>
    </row>
    <row r="3407" spans="1:5" x14ac:dyDescent="0.25">
      <c r="A3407" s="5">
        <f>3399</f>
      </c>
      <c r="B3407" s="5" t="s">
        <v>2391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2391</v>
      </c>
      <c r="C3408" s="5" t="s">
        <v>11</v>
      </c>
      <c r="D3408" s="5" t="s">
        <v>12</v>
      </c>
      <c r="E3408" s="5" t="s">
        <v>1680</v>
      </c>
    </row>
    <row r="3409" spans="1:5" x14ac:dyDescent="0.25">
      <c r="A3409" s="5">
        <f>3401</f>
      </c>
      <c r="B3409" s="5" t="s">
        <v>2392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2392</v>
      </c>
      <c r="C3410" s="5" t="s">
        <v>11</v>
      </c>
      <c r="D3410" s="5" t="s">
        <v>12</v>
      </c>
      <c r="E3410" s="5" t="s">
        <v>1680</v>
      </c>
    </row>
    <row r="3411" spans="1:5" x14ac:dyDescent="0.25">
      <c r="A3411" s="5">
        <f>3403</f>
      </c>
      <c r="B3411" s="5" t="s">
        <v>2393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2393</v>
      </c>
      <c r="C3412" s="5" t="s">
        <v>11</v>
      </c>
      <c r="D3412" s="5" t="s">
        <v>12</v>
      </c>
      <c r="E3412" s="5" t="s">
        <v>1680</v>
      </c>
    </row>
    <row r="3413" spans="1:5" x14ac:dyDescent="0.25">
      <c r="A3413" s="5">
        <f>3405</f>
      </c>
      <c r="B3413" s="5" t="s">
        <v>2394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2394</v>
      </c>
      <c r="C3414" s="5" t="s">
        <v>11</v>
      </c>
      <c r="D3414" s="5" t="s">
        <v>12</v>
      </c>
      <c r="E3414" s="5" t="s">
        <v>1680</v>
      </c>
    </row>
    <row r="3415" spans="1:5" x14ac:dyDescent="0.25">
      <c r="A3415" s="5">
        <f>3407</f>
      </c>
      <c r="B3415" s="5" t="s">
        <v>2395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2395</v>
      </c>
      <c r="C3416" s="5" t="s">
        <v>11</v>
      </c>
      <c r="D3416" s="5" t="s">
        <v>12</v>
      </c>
      <c r="E3416" s="5" t="s">
        <v>1680</v>
      </c>
    </row>
    <row r="3417" spans="1:5" x14ac:dyDescent="0.25">
      <c r="A3417" s="5">
        <f>3409</f>
      </c>
      <c r="B3417" s="5" t="s">
        <v>2396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2396</v>
      </c>
      <c r="C3418" s="5" t="s">
        <v>11</v>
      </c>
      <c r="D3418" s="5" t="s">
        <v>12</v>
      </c>
      <c r="E3418" s="5" t="s">
        <v>1680</v>
      </c>
    </row>
    <row r="3419" spans="1:5" x14ac:dyDescent="0.25">
      <c r="A3419" s="5">
        <f>3411</f>
      </c>
      <c r="B3419" s="5" t="s">
        <v>2397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2397</v>
      </c>
      <c r="C3420" s="5" t="s">
        <v>11</v>
      </c>
      <c r="D3420" s="5" t="s">
        <v>12</v>
      </c>
      <c r="E3420" s="5" t="s">
        <v>1680</v>
      </c>
    </row>
    <row r="3421" spans="1:5" x14ac:dyDescent="0.25">
      <c r="A3421" s="5">
        <f>3413</f>
      </c>
      <c r="B3421" s="5" t="s">
        <v>2398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2398</v>
      </c>
      <c r="C3422" s="5" t="s">
        <v>11</v>
      </c>
      <c r="D3422" s="5" t="s">
        <v>12</v>
      </c>
      <c r="E3422" s="5" t="s">
        <v>1680</v>
      </c>
    </row>
    <row r="3423" spans="1:5" x14ac:dyDescent="0.25">
      <c r="A3423" s="5">
        <f>3415</f>
      </c>
      <c r="B3423" s="5" t="s">
        <v>2399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2399</v>
      </c>
      <c r="C3424" s="5" t="s">
        <v>11</v>
      </c>
      <c r="D3424" s="5" t="s">
        <v>12</v>
      </c>
      <c r="E3424" s="5" t="s">
        <v>1680</v>
      </c>
    </row>
    <row r="3425" spans="1:5" x14ac:dyDescent="0.25">
      <c r="A3425" s="5">
        <f>3417</f>
      </c>
      <c r="B3425" s="5" t="s">
        <v>2400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2400</v>
      </c>
      <c r="C3426" s="5" t="s">
        <v>11</v>
      </c>
      <c r="D3426" s="5" t="s">
        <v>12</v>
      </c>
      <c r="E3426" s="5" t="s">
        <v>1680</v>
      </c>
    </row>
    <row r="3427" spans="1:5" x14ac:dyDescent="0.25">
      <c r="A3427" s="5">
        <f>3419</f>
      </c>
      <c r="B3427" s="5" t="s">
        <v>2401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2401</v>
      </c>
      <c r="C3428" s="5" t="s">
        <v>11</v>
      </c>
      <c r="D3428" s="5" t="s">
        <v>12</v>
      </c>
      <c r="E3428" s="5" t="s">
        <v>1680</v>
      </c>
    </row>
    <row r="3429" spans="1:5" x14ac:dyDescent="0.25">
      <c r="A3429" s="5">
        <f>3421</f>
      </c>
      <c r="B3429" s="5" t="s">
        <v>2402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2402</v>
      </c>
      <c r="C3430" s="5" t="s">
        <v>11</v>
      </c>
      <c r="D3430" s="5" t="s">
        <v>12</v>
      </c>
      <c r="E3430" s="5" t="s">
        <v>1680</v>
      </c>
    </row>
    <row r="3431" spans="1:5" x14ac:dyDescent="0.25">
      <c r="A3431" s="5">
        <f>3423</f>
      </c>
      <c r="B3431" s="5" t="s">
        <v>2403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2403</v>
      </c>
      <c r="C3432" s="5" t="s">
        <v>11</v>
      </c>
      <c r="D3432" s="5" t="s">
        <v>12</v>
      </c>
      <c r="E3432" s="5" t="s">
        <v>1680</v>
      </c>
    </row>
    <row r="3433" spans="1:5" x14ac:dyDescent="0.25">
      <c r="A3433" s="5">
        <f>3425</f>
      </c>
      <c r="B3433" s="5" t="s">
        <v>2404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2404</v>
      </c>
      <c r="C3434" s="5" t="s">
        <v>11</v>
      </c>
      <c r="D3434" s="5" t="s">
        <v>12</v>
      </c>
      <c r="E3434" s="5" t="s">
        <v>1680</v>
      </c>
    </row>
    <row r="3435" spans="1:5" x14ac:dyDescent="0.25">
      <c r="A3435" s="5">
        <f>3427</f>
      </c>
      <c r="B3435" s="5" t="s">
        <v>2405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2405</v>
      </c>
      <c r="C3436" s="5" t="s">
        <v>11</v>
      </c>
      <c r="D3436" s="5" t="s">
        <v>12</v>
      </c>
      <c r="E3436" s="5" t="s">
        <v>1680</v>
      </c>
    </row>
    <row r="3437" spans="1:5" x14ac:dyDescent="0.25">
      <c r="A3437" s="5">
        <f>3429</f>
      </c>
      <c r="B3437" s="5" t="s">
        <v>2406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2406</v>
      </c>
      <c r="C3438" s="5" t="s">
        <v>11</v>
      </c>
      <c r="D3438" s="5" t="s">
        <v>12</v>
      </c>
      <c r="E3438" s="5" t="s">
        <v>1680</v>
      </c>
    </row>
    <row r="3439" spans="1:5" x14ac:dyDescent="0.25">
      <c r="A3439" s="5">
        <f>3431</f>
      </c>
      <c r="B3439" s="5" t="s">
        <v>2407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2407</v>
      </c>
      <c r="C3440" s="5" t="s">
        <v>11</v>
      </c>
      <c r="D3440" s="5" t="s">
        <v>12</v>
      </c>
      <c r="E3440" s="5" t="s">
        <v>1680</v>
      </c>
    </row>
    <row r="3441" spans="1:5" x14ac:dyDescent="0.25">
      <c r="A3441" s="5">
        <f>3433</f>
      </c>
      <c r="B3441" s="5" t="s">
        <v>2408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2408</v>
      </c>
      <c r="C3442" s="5" t="s">
        <v>11</v>
      </c>
      <c r="D3442" s="5" t="s">
        <v>12</v>
      </c>
      <c r="E3442" s="5" t="s">
        <v>1680</v>
      </c>
    </row>
    <row r="3443" spans="1:5" x14ac:dyDescent="0.25">
      <c r="A3443" s="5">
        <f>3435</f>
      </c>
      <c r="B3443" s="5" t="s">
        <v>2409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2409</v>
      </c>
      <c r="C3444" s="5" t="s">
        <v>11</v>
      </c>
      <c r="D3444" s="5" t="s">
        <v>12</v>
      </c>
      <c r="E3444" s="5" t="s">
        <v>1680</v>
      </c>
    </row>
    <row r="3445" spans="1:5" x14ac:dyDescent="0.25">
      <c r="A3445" s="5">
        <f>3437</f>
      </c>
      <c r="B3445" s="5" t="s">
        <v>2410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2410</v>
      </c>
      <c r="C3446" s="5" t="s">
        <v>11</v>
      </c>
      <c r="D3446" s="5" t="s">
        <v>12</v>
      </c>
      <c r="E3446" s="5" t="s">
        <v>1680</v>
      </c>
    </row>
    <row r="3447" spans="1:5" x14ac:dyDescent="0.25">
      <c r="A3447" s="5">
        <f>3439</f>
      </c>
      <c r="B3447" s="5" t="s">
        <v>2411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2411</v>
      </c>
      <c r="C3448" s="5" t="s">
        <v>11</v>
      </c>
      <c r="D3448" s="5" t="s">
        <v>12</v>
      </c>
      <c r="E3448" s="5" t="s">
        <v>1680</v>
      </c>
    </row>
    <row r="3449" spans="1:5" x14ac:dyDescent="0.25">
      <c r="A3449" s="5">
        <f>3441</f>
      </c>
      <c r="B3449" s="5" t="s">
        <v>2412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2412</v>
      </c>
      <c r="C3450" s="5" t="s">
        <v>11</v>
      </c>
      <c r="D3450" s="5" t="s">
        <v>12</v>
      </c>
      <c r="E3450" s="5" t="s">
        <v>1680</v>
      </c>
    </row>
    <row r="3451" spans="1:5" x14ac:dyDescent="0.25">
      <c r="A3451" s="5">
        <f>3443</f>
      </c>
      <c r="B3451" s="5" t="s">
        <v>2413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2413</v>
      </c>
      <c r="C3452" s="5" t="s">
        <v>11</v>
      </c>
      <c r="D3452" s="5" t="s">
        <v>12</v>
      </c>
      <c r="E3452" s="5" t="s">
        <v>1680</v>
      </c>
    </row>
    <row r="3453" spans="1:5" x14ac:dyDescent="0.25">
      <c r="A3453" s="5">
        <f>3445</f>
      </c>
      <c r="B3453" s="5" t="s">
        <v>2414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2414</v>
      </c>
      <c r="C3454" s="5" t="s">
        <v>11</v>
      </c>
      <c r="D3454" s="5" t="s">
        <v>12</v>
      </c>
      <c r="E3454" s="5" t="s">
        <v>1680</v>
      </c>
    </row>
    <row r="3455" spans="1:5" x14ac:dyDescent="0.25">
      <c r="A3455" s="5">
        <f>3447</f>
      </c>
      <c r="B3455" s="5" t="s">
        <v>2415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2415</v>
      </c>
      <c r="C3456" s="5" t="s">
        <v>11</v>
      </c>
      <c r="D3456" s="5" t="s">
        <v>12</v>
      </c>
      <c r="E3456" s="5" t="s">
        <v>1680</v>
      </c>
    </row>
    <row r="3457" spans="1:5" x14ac:dyDescent="0.25">
      <c r="A3457" s="5">
        <f>3449</f>
      </c>
      <c r="B3457" s="5" t="s">
        <v>2416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2416</v>
      </c>
      <c r="C3458" s="5" t="s">
        <v>11</v>
      </c>
      <c r="D3458" s="5" t="s">
        <v>12</v>
      </c>
      <c r="E3458" s="5" t="s">
        <v>1680</v>
      </c>
    </row>
    <row r="3459" spans="1:5" x14ac:dyDescent="0.25">
      <c r="A3459" s="5">
        <f>3451</f>
      </c>
      <c r="B3459" s="5" t="s">
        <v>2417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2417</v>
      </c>
      <c r="C3460" s="5" t="s">
        <v>11</v>
      </c>
      <c r="D3460" s="5" t="s">
        <v>12</v>
      </c>
      <c r="E3460" s="5" t="s">
        <v>1680</v>
      </c>
    </row>
    <row r="3461" spans="1:5" x14ac:dyDescent="0.25">
      <c r="A3461" s="5">
        <f>3453</f>
      </c>
      <c r="B3461" s="5" t="s">
        <v>2418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2418</v>
      </c>
      <c r="C3462" s="5" t="s">
        <v>11</v>
      </c>
      <c r="D3462" s="5" t="s">
        <v>12</v>
      </c>
      <c r="E3462" s="5" t="s">
        <v>1680</v>
      </c>
    </row>
    <row r="3463" spans="1:5" x14ac:dyDescent="0.25">
      <c r="A3463" s="5">
        <f>3455</f>
      </c>
      <c r="B3463" s="5" t="s">
        <v>2419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2419</v>
      </c>
      <c r="C3464" s="5" t="s">
        <v>11</v>
      </c>
      <c r="D3464" s="5" t="s">
        <v>12</v>
      </c>
      <c r="E3464" s="5" t="s">
        <v>1680</v>
      </c>
    </row>
    <row r="3465" spans="1:5" x14ac:dyDescent="0.25">
      <c r="A3465" s="5">
        <f>3457</f>
      </c>
      <c r="B3465" s="5" t="s">
        <v>2420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2420</v>
      </c>
      <c r="C3466" s="5" t="s">
        <v>11</v>
      </c>
      <c r="D3466" s="5" t="s">
        <v>12</v>
      </c>
      <c r="E3466" s="5" t="s">
        <v>1680</v>
      </c>
    </row>
    <row r="3467" spans="1:5" x14ac:dyDescent="0.25">
      <c r="A3467" s="5">
        <f>3459</f>
      </c>
      <c r="B3467" s="5" t="s">
        <v>2421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2421</v>
      </c>
      <c r="C3468" s="5" t="s">
        <v>11</v>
      </c>
      <c r="D3468" s="5" t="s">
        <v>12</v>
      </c>
      <c r="E3468" s="5" t="s">
        <v>1680</v>
      </c>
    </row>
    <row r="3469" spans="1:5" x14ac:dyDescent="0.25">
      <c r="A3469" s="5">
        <f>3461</f>
      </c>
      <c r="B3469" s="5" t="s">
        <v>2422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2422</v>
      </c>
      <c r="C3470" s="5" t="s">
        <v>11</v>
      </c>
      <c r="D3470" s="5" t="s">
        <v>12</v>
      </c>
      <c r="E3470" s="5" t="s">
        <v>1680</v>
      </c>
    </row>
    <row r="3471" spans="1:5" x14ac:dyDescent="0.25">
      <c r="A3471" s="5">
        <f>3463</f>
      </c>
      <c r="B3471" s="5" t="s">
        <v>2423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2423</v>
      </c>
      <c r="C3472" s="5" t="s">
        <v>11</v>
      </c>
      <c r="D3472" s="5" t="s">
        <v>12</v>
      </c>
      <c r="E3472" s="5" t="s">
        <v>1680</v>
      </c>
    </row>
    <row r="3473" spans="1:5" x14ac:dyDescent="0.25">
      <c r="A3473" s="5">
        <f>3465</f>
      </c>
      <c r="B3473" s="5" t="s">
        <v>2424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2424</v>
      </c>
      <c r="C3474" s="5" t="s">
        <v>11</v>
      </c>
      <c r="D3474" s="5" t="s">
        <v>12</v>
      </c>
      <c r="E3474" s="5" t="s">
        <v>1680</v>
      </c>
    </row>
    <row r="3475" spans="1:5" x14ac:dyDescent="0.25">
      <c r="A3475" s="5">
        <f>3467</f>
      </c>
      <c r="B3475" s="5" t="s">
        <v>2425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2425</v>
      </c>
      <c r="C3476" s="5" t="s">
        <v>11</v>
      </c>
      <c r="D3476" s="5" t="s">
        <v>12</v>
      </c>
      <c r="E3476" s="5" t="s">
        <v>1680</v>
      </c>
    </row>
    <row r="3477" spans="1:5" x14ac:dyDescent="0.25">
      <c r="A3477" s="5">
        <f>3469</f>
      </c>
      <c r="B3477" s="5" t="s">
        <v>2426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2426</v>
      </c>
      <c r="C3478" s="5" t="s">
        <v>11</v>
      </c>
      <c r="D3478" s="5" t="s">
        <v>12</v>
      </c>
      <c r="E3478" s="5" t="s">
        <v>1680</v>
      </c>
    </row>
    <row r="3479" spans="1:5" x14ac:dyDescent="0.25">
      <c r="A3479" s="5">
        <f>3471</f>
      </c>
      <c r="B3479" s="5" t="s">
        <v>2427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2427</v>
      </c>
      <c r="C3480" s="5" t="s">
        <v>11</v>
      </c>
      <c r="D3480" s="5" t="s">
        <v>12</v>
      </c>
      <c r="E3480" s="5" t="s">
        <v>1680</v>
      </c>
    </row>
    <row r="3481" spans="1:5" x14ac:dyDescent="0.25">
      <c r="A3481" s="5">
        <f>3473</f>
      </c>
      <c r="B3481" s="5" t="s">
        <v>2428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2428</v>
      </c>
      <c r="C3482" s="5" t="s">
        <v>11</v>
      </c>
      <c r="D3482" s="5" t="s">
        <v>12</v>
      </c>
      <c r="E3482" s="5" t="s">
        <v>1680</v>
      </c>
    </row>
    <row r="3483" spans="1:5" x14ac:dyDescent="0.25">
      <c r="A3483" s="5">
        <f>3475</f>
      </c>
      <c r="B3483" s="5" t="s">
        <v>2429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2429</v>
      </c>
      <c r="C3484" s="5" t="s">
        <v>11</v>
      </c>
      <c r="D3484" s="5" t="s">
        <v>12</v>
      </c>
      <c r="E3484" s="5" t="s">
        <v>1680</v>
      </c>
    </row>
    <row r="3485" spans="1:5" x14ac:dyDescent="0.25">
      <c r="A3485" s="5">
        <f>3477</f>
      </c>
      <c r="B3485" s="5" t="s">
        <v>2430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2430</v>
      </c>
      <c r="C3486" s="5" t="s">
        <v>11</v>
      </c>
      <c r="D3486" s="5" t="s">
        <v>12</v>
      </c>
      <c r="E3486" s="5" t="s">
        <v>1680</v>
      </c>
    </row>
    <row r="3487" spans="1:5" x14ac:dyDescent="0.25">
      <c r="A3487" s="5">
        <f>3479</f>
      </c>
      <c r="B3487" s="5" t="s">
        <v>2431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2431</v>
      </c>
      <c r="C3488" s="5" t="s">
        <v>11</v>
      </c>
      <c r="D3488" s="5" t="s">
        <v>12</v>
      </c>
      <c r="E3488" s="5" t="s">
        <v>1680</v>
      </c>
    </row>
    <row r="3489" spans="1:5" x14ac:dyDescent="0.25">
      <c r="A3489" s="5">
        <f>3481</f>
      </c>
      <c r="B3489" s="5" t="s">
        <v>2432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2432</v>
      </c>
      <c r="C3490" s="5" t="s">
        <v>11</v>
      </c>
      <c r="D3490" s="5" t="s">
        <v>12</v>
      </c>
      <c r="E3490" s="5" t="s">
        <v>1680</v>
      </c>
    </row>
    <row r="3491" spans="1:5" x14ac:dyDescent="0.25">
      <c r="A3491" s="5">
        <f>3483</f>
      </c>
      <c r="B3491" s="5" t="s">
        <v>2433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2433</v>
      </c>
      <c r="C3492" s="5" t="s">
        <v>11</v>
      </c>
      <c r="D3492" s="5" t="s">
        <v>12</v>
      </c>
      <c r="E3492" s="5" t="s">
        <v>1680</v>
      </c>
    </row>
    <row r="3493" spans="1:5" x14ac:dyDescent="0.25">
      <c r="A3493" s="5">
        <f>3485</f>
      </c>
      <c r="B3493" s="5" t="s">
        <v>2434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2434</v>
      </c>
      <c r="C3494" s="5" t="s">
        <v>11</v>
      </c>
      <c r="D3494" s="5" t="s">
        <v>12</v>
      </c>
      <c r="E3494" s="5" t="s">
        <v>1680</v>
      </c>
    </row>
    <row r="3495" spans="1:5" x14ac:dyDescent="0.25">
      <c r="A3495" s="5">
        <f>3487</f>
      </c>
      <c r="B3495" s="5" t="s">
        <v>2435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2435</v>
      </c>
      <c r="C3496" s="5" t="s">
        <v>11</v>
      </c>
      <c r="D3496" s="5" t="s">
        <v>12</v>
      </c>
      <c r="E3496" s="5" t="s">
        <v>1680</v>
      </c>
    </row>
    <row r="3497" spans="1:5" x14ac:dyDescent="0.25">
      <c r="A3497" s="5">
        <f>3489</f>
      </c>
      <c r="B3497" s="5" t="s">
        <v>2436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2436</v>
      </c>
      <c r="C3498" s="5" t="s">
        <v>11</v>
      </c>
      <c r="D3498" s="5" t="s">
        <v>12</v>
      </c>
      <c r="E3498" s="5" t="s">
        <v>1680</v>
      </c>
    </row>
    <row r="3499" spans="1:5" x14ac:dyDescent="0.25">
      <c r="A3499" s="5">
        <f>3491</f>
      </c>
      <c r="B3499" s="5" t="s">
        <v>2437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2437</v>
      </c>
      <c r="C3500" s="5" t="s">
        <v>11</v>
      </c>
      <c r="D3500" s="5" t="s">
        <v>12</v>
      </c>
      <c r="E3500" s="5" t="s">
        <v>1680</v>
      </c>
    </row>
    <row r="3501" spans="1:5" x14ac:dyDescent="0.25">
      <c r="A3501" s="5">
        <f>3493</f>
      </c>
      <c r="B3501" s="5" t="s">
        <v>2438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2438</v>
      </c>
      <c r="C3502" s="5" t="s">
        <v>11</v>
      </c>
      <c r="D3502" s="5" t="s">
        <v>12</v>
      </c>
      <c r="E3502" s="5" t="s">
        <v>1680</v>
      </c>
    </row>
    <row r="3503" spans="1:5" x14ac:dyDescent="0.25">
      <c r="A3503" s="5">
        <f>3495</f>
      </c>
      <c r="B3503" s="5" t="s">
        <v>2439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2439</v>
      </c>
      <c r="C3504" s="5" t="s">
        <v>11</v>
      </c>
      <c r="D3504" s="5" t="s">
        <v>12</v>
      </c>
      <c r="E3504" s="5" t="s">
        <v>1680</v>
      </c>
    </row>
    <row r="3505" spans="1:5" x14ac:dyDescent="0.25">
      <c r="A3505" s="5">
        <f>3497</f>
      </c>
      <c r="B3505" s="5" t="s">
        <v>2440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2440</v>
      </c>
      <c r="C3506" s="5" t="s">
        <v>11</v>
      </c>
      <c r="D3506" s="5" t="s">
        <v>12</v>
      </c>
      <c r="E3506" s="5" t="s">
        <v>1680</v>
      </c>
    </row>
    <row r="3507" spans="1:5" x14ac:dyDescent="0.25">
      <c r="A3507" s="5">
        <f>3499</f>
      </c>
      <c r="B3507" s="5" t="s">
        <v>2441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2441</v>
      </c>
      <c r="C3508" s="5" t="s">
        <v>11</v>
      </c>
      <c r="D3508" s="5" t="s">
        <v>12</v>
      </c>
      <c r="E3508" s="5" t="s">
        <v>1680</v>
      </c>
    </row>
    <row r="3509" spans="1:5" x14ac:dyDescent="0.25">
      <c r="A3509" s="5">
        <f>3501</f>
      </c>
      <c r="B3509" s="5" t="s">
        <v>2442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2442</v>
      </c>
      <c r="C3510" s="5" t="s">
        <v>11</v>
      </c>
      <c r="D3510" s="5" t="s">
        <v>12</v>
      </c>
      <c r="E3510" s="5" t="s">
        <v>1680</v>
      </c>
    </row>
    <row r="3511" spans="1:5" x14ac:dyDescent="0.25">
      <c r="A3511" s="5">
        <f>3503</f>
      </c>
      <c r="B3511" s="5" t="s">
        <v>2443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2443</v>
      </c>
      <c r="C3512" s="5" t="s">
        <v>11</v>
      </c>
      <c r="D3512" s="5" t="s">
        <v>12</v>
      </c>
      <c r="E3512" s="5" t="s">
        <v>1680</v>
      </c>
    </row>
    <row r="3513" spans="1:5" x14ac:dyDescent="0.25">
      <c r="A3513" s="5">
        <f>3505</f>
      </c>
      <c r="B3513" s="5" t="s">
        <v>2444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2444</v>
      </c>
      <c r="C3514" s="5" t="s">
        <v>11</v>
      </c>
      <c r="D3514" s="5" t="s">
        <v>12</v>
      </c>
      <c r="E3514" s="5" t="s">
        <v>1680</v>
      </c>
    </row>
    <row r="3515" spans="1:5" x14ac:dyDescent="0.25">
      <c r="A3515" s="5">
        <f>3507</f>
      </c>
      <c r="B3515" s="5" t="s">
        <v>2445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2445</v>
      </c>
      <c r="C3516" s="5" t="s">
        <v>11</v>
      </c>
      <c r="D3516" s="5" t="s">
        <v>12</v>
      </c>
      <c r="E3516" s="5" t="s">
        <v>1680</v>
      </c>
    </row>
    <row r="3517" spans="1:5" x14ac:dyDescent="0.25">
      <c r="A3517" s="5">
        <f>3509</f>
      </c>
      <c r="B3517" s="5" t="s">
        <v>2446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2446</v>
      </c>
      <c r="C3518" s="5" t="s">
        <v>11</v>
      </c>
      <c r="D3518" s="5" t="s">
        <v>12</v>
      </c>
      <c r="E3518" s="5" t="s">
        <v>1680</v>
      </c>
    </row>
    <row r="3519" spans="1:5" x14ac:dyDescent="0.25">
      <c r="A3519" s="5">
        <f>3511</f>
      </c>
      <c r="B3519" s="5" t="s">
        <v>2447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2447</v>
      </c>
      <c r="C3520" s="5" t="s">
        <v>11</v>
      </c>
      <c r="D3520" s="5" t="s">
        <v>12</v>
      </c>
      <c r="E3520" s="5" t="s">
        <v>1680</v>
      </c>
    </row>
    <row r="3521" spans="1:5" x14ac:dyDescent="0.25">
      <c r="A3521" s="5">
        <f>3513</f>
      </c>
      <c r="B3521" s="5" t="s">
        <v>2448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2448</v>
      </c>
      <c r="C3522" s="5" t="s">
        <v>11</v>
      </c>
      <c r="D3522" s="5" t="s">
        <v>12</v>
      </c>
      <c r="E3522" s="5" t="s">
        <v>1680</v>
      </c>
    </row>
    <row r="3523" spans="1:5" x14ac:dyDescent="0.25">
      <c r="A3523" s="5">
        <f>3515</f>
      </c>
      <c r="B3523" s="5" t="s">
        <v>2449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2449</v>
      </c>
      <c r="C3524" s="5" t="s">
        <v>11</v>
      </c>
      <c r="D3524" s="5" t="s">
        <v>12</v>
      </c>
      <c r="E3524" s="5" t="s">
        <v>1680</v>
      </c>
    </row>
    <row r="3525" spans="1:5" x14ac:dyDescent="0.25">
      <c r="A3525" s="5">
        <f>3517</f>
      </c>
      <c r="B3525" s="5" t="s">
        <v>2450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2450</v>
      </c>
      <c r="C3526" s="5" t="s">
        <v>11</v>
      </c>
      <c r="D3526" s="5" t="s">
        <v>12</v>
      </c>
      <c r="E3526" s="5" t="s">
        <v>1680</v>
      </c>
    </row>
    <row r="3527" spans="1:5" x14ac:dyDescent="0.25">
      <c r="A3527" s="5">
        <f>3519</f>
      </c>
      <c r="B3527" s="5" t="s">
        <v>2451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2451</v>
      </c>
      <c r="C3528" s="5" t="s">
        <v>11</v>
      </c>
      <c r="D3528" s="5" t="s">
        <v>12</v>
      </c>
      <c r="E3528" s="5" t="s">
        <v>1680</v>
      </c>
    </row>
    <row r="3529" spans="1:5" x14ac:dyDescent="0.25">
      <c r="A3529" s="5">
        <f>3521</f>
      </c>
      <c r="B3529" s="5" t="s">
        <v>2452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2452</v>
      </c>
      <c r="C3530" s="5" t="s">
        <v>11</v>
      </c>
      <c r="D3530" s="5" t="s">
        <v>12</v>
      </c>
      <c r="E3530" s="5" t="s">
        <v>1680</v>
      </c>
    </row>
    <row r="3531" spans="1:5" x14ac:dyDescent="0.25">
      <c r="A3531" s="5">
        <f>3523</f>
      </c>
      <c r="B3531" s="5" t="s">
        <v>2453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2453</v>
      </c>
      <c r="C3532" s="5" t="s">
        <v>11</v>
      </c>
      <c r="D3532" s="5" t="s">
        <v>12</v>
      </c>
      <c r="E3532" s="5" t="s">
        <v>1680</v>
      </c>
    </row>
    <row r="3533" spans="1:5" x14ac:dyDescent="0.25">
      <c r="A3533" s="5">
        <f>3525</f>
      </c>
      <c r="B3533" s="5" t="s">
        <v>2454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2454</v>
      </c>
      <c r="C3534" s="5" t="s">
        <v>11</v>
      </c>
      <c r="D3534" s="5" t="s">
        <v>12</v>
      </c>
      <c r="E3534" s="5" t="s">
        <v>1680</v>
      </c>
    </row>
    <row r="3535" spans="1:5" x14ac:dyDescent="0.25">
      <c r="A3535" s="5">
        <f>3527</f>
      </c>
      <c r="B3535" s="5" t="s">
        <v>2455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2455</v>
      </c>
      <c r="C3536" s="5" t="s">
        <v>11</v>
      </c>
      <c r="D3536" s="5" t="s">
        <v>12</v>
      </c>
      <c r="E3536" s="5" t="s">
        <v>1680</v>
      </c>
    </row>
    <row r="3537" spans="1:5" x14ac:dyDescent="0.25">
      <c r="A3537" s="5">
        <f>3529</f>
      </c>
      <c r="B3537" s="5" t="s">
        <v>2456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2456</v>
      </c>
      <c r="C3538" s="5" t="s">
        <v>11</v>
      </c>
      <c r="D3538" s="5" t="s">
        <v>12</v>
      </c>
      <c r="E3538" s="5" t="s">
        <v>1680</v>
      </c>
    </row>
    <row r="3539" spans="1:5" x14ac:dyDescent="0.25">
      <c r="A3539" s="5">
        <f>3531</f>
      </c>
      <c r="B3539" s="5" t="s">
        <v>2457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2457</v>
      </c>
      <c r="C3540" s="5" t="s">
        <v>11</v>
      </c>
      <c r="D3540" s="5" t="s">
        <v>12</v>
      </c>
      <c r="E3540" s="5" t="s">
        <v>1680</v>
      </c>
    </row>
    <row r="3541" spans="1:5" x14ac:dyDescent="0.25">
      <c r="A3541" s="5">
        <f>3533</f>
      </c>
      <c r="B3541" s="5" t="s">
        <v>2458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2458</v>
      </c>
      <c r="C3542" s="5" t="s">
        <v>11</v>
      </c>
      <c r="D3542" s="5" t="s">
        <v>12</v>
      </c>
      <c r="E3542" s="5" t="s">
        <v>1680</v>
      </c>
    </row>
    <row r="3543" spans="1:5" x14ac:dyDescent="0.25">
      <c r="A3543" s="5">
        <f>3535</f>
      </c>
      <c r="B3543" s="5" t="s">
        <v>2459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2459</v>
      </c>
      <c r="C3544" s="5" t="s">
        <v>11</v>
      </c>
      <c r="D3544" s="5" t="s">
        <v>12</v>
      </c>
      <c r="E3544" s="5" t="s">
        <v>1680</v>
      </c>
    </row>
    <row r="3545" spans="1:5" x14ac:dyDescent="0.25">
      <c r="A3545" s="5">
        <f>3537</f>
      </c>
      <c r="B3545" s="5" t="s">
        <v>2460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2460</v>
      </c>
      <c r="C3546" s="5" t="s">
        <v>11</v>
      </c>
      <c r="D3546" s="5" t="s">
        <v>12</v>
      </c>
      <c r="E3546" s="5" t="s">
        <v>1680</v>
      </c>
    </row>
    <row r="3547" spans="1:5" x14ac:dyDescent="0.25">
      <c r="A3547" s="5">
        <f>3539</f>
      </c>
      <c r="B3547" s="5" t="s">
        <v>2461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2461</v>
      </c>
      <c r="C3548" s="5" t="s">
        <v>11</v>
      </c>
      <c r="D3548" s="5" t="s">
        <v>12</v>
      </c>
      <c r="E3548" s="5" t="s">
        <v>1680</v>
      </c>
    </row>
    <row r="3549" spans="1:5" x14ac:dyDescent="0.25">
      <c r="A3549" s="5">
        <f>3541</f>
      </c>
      <c r="B3549" s="5" t="s">
        <v>2462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2462</v>
      </c>
      <c r="C3550" s="5" t="s">
        <v>11</v>
      </c>
      <c r="D3550" s="5" t="s">
        <v>12</v>
      </c>
      <c r="E3550" s="5" t="s">
        <v>1680</v>
      </c>
    </row>
    <row r="3551" spans="1:5" x14ac:dyDescent="0.25">
      <c r="A3551" s="5">
        <f>3543</f>
      </c>
      <c r="B3551" s="5" t="s">
        <v>2463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2463</v>
      </c>
      <c r="C3552" s="5" t="s">
        <v>11</v>
      </c>
      <c r="D3552" s="5" t="s">
        <v>12</v>
      </c>
      <c r="E3552" s="5" t="s">
        <v>1680</v>
      </c>
    </row>
    <row r="3553" spans="1:5" x14ac:dyDescent="0.25">
      <c r="A3553" s="5">
        <f>3545</f>
      </c>
      <c r="B3553" s="5" t="s">
        <v>2464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2464</v>
      </c>
      <c r="C3554" s="5" t="s">
        <v>11</v>
      </c>
      <c r="D3554" s="5" t="s">
        <v>12</v>
      </c>
      <c r="E3554" s="5" t="s">
        <v>1680</v>
      </c>
    </row>
    <row r="3555" spans="1:5" x14ac:dyDescent="0.25">
      <c r="A3555" s="5">
        <f>3547</f>
      </c>
      <c r="B3555" s="5" t="s">
        <v>2465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2465</v>
      </c>
      <c r="C3556" s="5" t="s">
        <v>11</v>
      </c>
      <c r="D3556" s="5" t="s">
        <v>12</v>
      </c>
      <c r="E3556" s="5" t="s">
        <v>1680</v>
      </c>
    </row>
    <row r="3557" spans="1:5" x14ac:dyDescent="0.25">
      <c r="A3557" s="5">
        <f>3549</f>
      </c>
      <c r="B3557" s="5" t="s">
        <v>2466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2466</v>
      </c>
      <c r="C3558" s="5" t="s">
        <v>11</v>
      </c>
      <c r="D3558" s="5" t="s">
        <v>12</v>
      </c>
      <c r="E3558" s="5" t="s">
        <v>1680</v>
      </c>
    </row>
    <row r="3559" spans="1:5" x14ac:dyDescent="0.25">
      <c r="A3559" s="5">
        <f>3551</f>
      </c>
      <c r="B3559" s="5" t="s">
        <v>2467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2467</v>
      </c>
      <c r="C3560" s="5" t="s">
        <v>11</v>
      </c>
      <c r="D3560" s="5" t="s">
        <v>12</v>
      </c>
      <c r="E3560" s="5" t="s">
        <v>1680</v>
      </c>
    </row>
    <row r="3561" spans="1:5" x14ac:dyDescent="0.25">
      <c r="A3561" s="5">
        <f>3553</f>
      </c>
      <c r="B3561" s="5" t="s">
        <v>2468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2468</v>
      </c>
      <c r="C3562" s="5" t="s">
        <v>11</v>
      </c>
      <c r="D3562" s="5" t="s">
        <v>12</v>
      </c>
      <c r="E3562" s="5" t="s">
        <v>1680</v>
      </c>
    </row>
    <row r="3563" spans="1:5" x14ac:dyDescent="0.25">
      <c r="A3563" s="5">
        <f>3555</f>
      </c>
      <c r="B3563" s="5" t="s">
        <v>2469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2469</v>
      </c>
      <c r="C3564" s="5" t="s">
        <v>11</v>
      </c>
      <c r="D3564" s="5" t="s">
        <v>12</v>
      </c>
      <c r="E3564" s="5" t="s">
        <v>1680</v>
      </c>
    </row>
    <row r="3565" spans="1:5" x14ac:dyDescent="0.25">
      <c r="A3565" s="5">
        <f>3557</f>
      </c>
      <c r="B3565" s="5" t="s">
        <v>2470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2470</v>
      </c>
      <c r="C3566" s="5" t="s">
        <v>11</v>
      </c>
      <c r="D3566" s="5" t="s">
        <v>12</v>
      </c>
      <c r="E3566" s="5" t="s">
        <v>1680</v>
      </c>
    </row>
    <row r="3567" spans="1:5" x14ac:dyDescent="0.25">
      <c r="A3567" s="5">
        <f>3559</f>
      </c>
      <c r="B3567" s="5" t="s">
        <v>2471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2471</v>
      </c>
      <c r="C3568" s="5" t="s">
        <v>11</v>
      </c>
      <c r="D3568" s="5" t="s">
        <v>12</v>
      </c>
      <c r="E3568" s="5" t="s">
        <v>1680</v>
      </c>
    </row>
    <row r="3569" spans="1:5" x14ac:dyDescent="0.25">
      <c r="A3569" s="5">
        <f>3561</f>
      </c>
      <c r="B3569" s="5" t="s">
        <v>2472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2472</v>
      </c>
      <c r="C3570" s="5" t="s">
        <v>11</v>
      </c>
      <c r="D3570" s="5" t="s">
        <v>12</v>
      </c>
      <c r="E3570" s="5" t="s">
        <v>1680</v>
      </c>
    </row>
    <row r="3571" spans="1:5" x14ac:dyDescent="0.25">
      <c r="A3571" s="5">
        <f>3563</f>
      </c>
      <c r="B3571" s="5" t="s">
        <v>2473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2473</v>
      </c>
      <c r="C3572" s="5" t="s">
        <v>11</v>
      </c>
      <c r="D3572" s="5" t="s">
        <v>12</v>
      </c>
      <c r="E3572" s="5" t="s">
        <v>1680</v>
      </c>
    </row>
    <row r="3573" spans="1:5" x14ac:dyDescent="0.25">
      <c r="A3573" s="5">
        <f>3565</f>
      </c>
      <c r="B3573" s="5" t="s">
        <v>2474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2474</v>
      </c>
      <c r="C3574" s="5" t="s">
        <v>11</v>
      </c>
      <c r="D3574" s="5" t="s">
        <v>12</v>
      </c>
      <c r="E3574" s="5" t="s">
        <v>1680</v>
      </c>
    </row>
    <row r="3575" spans="1:5" x14ac:dyDescent="0.25">
      <c r="A3575" s="5">
        <f>3567</f>
      </c>
      <c r="B3575" s="5" t="s">
        <v>2475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2475</v>
      </c>
      <c r="C3576" s="5" t="s">
        <v>11</v>
      </c>
      <c r="D3576" s="5" t="s">
        <v>12</v>
      </c>
      <c r="E3576" s="5" t="s">
        <v>1680</v>
      </c>
    </row>
    <row r="3577" spans="1:5" x14ac:dyDescent="0.25">
      <c r="A3577" s="5">
        <f>3569</f>
      </c>
      <c r="B3577" s="5" t="s">
        <v>2476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2476</v>
      </c>
      <c r="C3578" s="5" t="s">
        <v>11</v>
      </c>
      <c r="D3578" s="5" t="s">
        <v>12</v>
      </c>
      <c r="E3578" s="5" t="s">
        <v>1680</v>
      </c>
    </row>
    <row r="3579" spans="1:5" x14ac:dyDescent="0.25">
      <c r="A3579" s="5">
        <f>3571</f>
      </c>
      <c r="B3579" s="5" t="s">
        <v>2477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2477</v>
      </c>
      <c r="C3580" s="5" t="s">
        <v>11</v>
      </c>
      <c r="D3580" s="5" t="s">
        <v>12</v>
      </c>
      <c r="E3580" s="5" t="s">
        <v>1680</v>
      </c>
    </row>
    <row r="3581" spans="1:5" x14ac:dyDescent="0.25">
      <c r="A3581" s="5">
        <f>3573</f>
      </c>
      <c r="B3581" s="5" t="s">
        <v>2478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2478</v>
      </c>
      <c r="C3582" s="5" t="s">
        <v>11</v>
      </c>
      <c r="D3582" s="5" t="s">
        <v>12</v>
      </c>
      <c r="E3582" s="5" t="s">
        <v>1680</v>
      </c>
    </row>
    <row r="3583" spans="1:5" x14ac:dyDescent="0.25">
      <c r="A3583" s="5">
        <f>3575</f>
      </c>
      <c r="B3583" s="5" t="s">
        <v>2479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2479</v>
      </c>
      <c r="C3584" s="5" t="s">
        <v>11</v>
      </c>
      <c r="D3584" s="5" t="s">
        <v>12</v>
      </c>
      <c r="E3584" s="5" t="s">
        <v>1680</v>
      </c>
    </row>
    <row r="3585" spans="1:5" x14ac:dyDescent="0.25">
      <c r="A3585" s="5">
        <f>3577</f>
      </c>
      <c r="B3585" s="5" t="s">
        <v>2480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2480</v>
      </c>
      <c r="C3586" s="5" t="s">
        <v>11</v>
      </c>
      <c r="D3586" s="5" t="s">
        <v>12</v>
      </c>
      <c r="E3586" s="5" t="s">
        <v>1680</v>
      </c>
    </row>
    <row r="3587" spans="1:5" x14ac:dyDescent="0.25">
      <c r="A3587" s="5">
        <f>3579</f>
      </c>
      <c r="B3587" s="5" t="s">
        <v>2481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2481</v>
      </c>
      <c r="C3588" s="5" t="s">
        <v>11</v>
      </c>
      <c r="D3588" s="5" t="s">
        <v>12</v>
      </c>
      <c r="E3588" s="5" t="s">
        <v>1680</v>
      </c>
    </row>
    <row r="3589" spans="1:5" x14ac:dyDescent="0.25">
      <c r="A3589" s="5">
        <f>3581</f>
      </c>
      <c r="B3589" s="5" t="s">
        <v>2482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2482</v>
      </c>
      <c r="C3590" s="5" t="s">
        <v>11</v>
      </c>
      <c r="D3590" s="5" t="s">
        <v>12</v>
      </c>
      <c r="E3590" s="5" t="s">
        <v>1680</v>
      </c>
    </row>
    <row r="3591" spans="1:5" x14ac:dyDescent="0.25">
      <c r="A3591" s="5">
        <f>3583</f>
      </c>
      <c r="B3591" s="5" t="s">
        <v>2483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2483</v>
      </c>
      <c r="C3592" s="5" t="s">
        <v>11</v>
      </c>
      <c r="D3592" s="5" t="s">
        <v>12</v>
      </c>
      <c r="E3592" s="5" t="s">
        <v>1680</v>
      </c>
    </row>
    <row r="3593" spans="1:5" x14ac:dyDescent="0.25">
      <c r="A3593" s="5">
        <f>3585</f>
      </c>
      <c r="B3593" s="5" t="s">
        <v>2484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2484</v>
      </c>
      <c r="C3594" s="5" t="s">
        <v>11</v>
      </c>
      <c r="D3594" s="5" t="s">
        <v>12</v>
      </c>
      <c r="E3594" s="5" t="s">
        <v>1680</v>
      </c>
    </row>
    <row r="3595" spans="1:5" x14ac:dyDescent="0.25">
      <c r="A3595" s="5">
        <f>3587</f>
      </c>
      <c r="B3595" s="5" t="s">
        <v>2485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2485</v>
      </c>
      <c r="C3596" s="5" t="s">
        <v>11</v>
      </c>
      <c r="D3596" s="5" t="s">
        <v>12</v>
      </c>
      <c r="E3596" s="5" t="s">
        <v>1680</v>
      </c>
    </row>
    <row r="3597" spans="1:5" x14ac:dyDescent="0.25">
      <c r="A3597" s="5">
        <f>3589</f>
      </c>
      <c r="B3597" s="5" t="s">
        <v>2486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2486</v>
      </c>
      <c r="C3598" s="5" t="s">
        <v>11</v>
      </c>
      <c r="D3598" s="5" t="s">
        <v>12</v>
      </c>
      <c r="E3598" s="5" t="s">
        <v>1680</v>
      </c>
    </row>
    <row r="3599" spans="1:5" x14ac:dyDescent="0.25">
      <c r="A3599" s="5">
        <f>3591</f>
      </c>
      <c r="B3599" s="5" t="s">
        <v>2487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2487</v>
      </c>
      <c r="C3600" s="5" t="s">
        <v>11</v>
      </c>
      <c r="D3600" s="5" t="s">
        <v>12</v>
      </c>
      <c r="E3600" s="5" t="s">
        <v>1680</v>
      </c>
    </row>
    <row r="3601" spans="1:5" x14ac:dyDescent="0.25">
      <c r="A3601" s="5">
        <f>3593</f>
      </c>
      <c r="B3601" s="5" t="s">
        <v>2488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2488</v>
      </c>
      <c r="C3602" s="5" t="s">
        <v>11</v>
      </c>
      <c r="D3602" s="5" t="s">
        <v>12</v>
      </c>
      <c r="E3602" s="5" t="s">
        <v>1680</v>
      </c>
    </row>
    <row r="3603" spans="1:5" x14ac:dyDescent="0.25">
      <c r="A3603" s="5">
        <f>3595</f>
      </c>
      <c r="B3603" s="5" t="s">
        <v>2489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2489</v>
      </c>
      <c r="C3604" s="5" t="s">
        <v>11</v>
      </c>
      <c r="D3604" s="5" t="s">
        <v>12</v>
      </c>
      <c r="E3604" s="5" t="s">
        <v>1680</v>
      </c>
    </row>
    <row r="3605" spans="1:5" x14ac:dyDescent="0.25">
      <c r="A3605" s="5">
        <f>3597</f>
      </c>
      <c r="B3605" s="5" t="s">
        <v>2490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2490</v>
      </c>
      <c r="C3606" s="5" t="s">
        <v>11</v>
      </c>
      <c r="D3606" s="5" t="s">
        <v>12</v>
      </c>
      <c r="E3606" s="5" t="s">
        <v>1680</v>
      </c>
    </row>
    <row r="3607" spans="1:5" x14ac:dyDescent="0.25">
      <c r="A3607" s="5">
        <f>3599</f>
      </c>
      <c r="B3607" s="5" t="s">
        <v>2491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2491</v>
      </c>
      <c r="C3608" s="5" t="s">
        <v>11</v>
      </c>
      <c r="D3608" s="5" t="s">
        <v>12</v>
      </c>
      <c r="E3608" s="5" t="s">
        <v>1680</v>
      </c>
    </row>
    <row r="3609" spans="1:5" x14ac:dyDescent="0.25">
      <c r="A3609" s="5">
        <f>3601</f>
      </c>
      <c r="B3609" s="5" t="s">
        <v>2492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2492</v>
      </c>
      <c r="C3610" s="5" t="s">
        <v>11</v>
      </c>
      <c r="D3610" s="5" t="s">
        <v>12</v>
      </c>
      <c r="E3610" s="5" t="s">
        <v>1680</v>
      </c>
    </row>
    <row r="3611" spans="1:5" x14ac:dyDescent="0.25">
      <c r="A3611" s="5">
        <f>3603</f>
      </c>
      <c r="B3611" s="5" t="s">
        <v>2493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2493</v>
      </c>
      <c r="C3612" s="5" t="s">
        <v>11</v>
      </c>
      <c r="D3612" s="5" t="s">
        <v>12</v>
      </c>
      <c r="E3612" s="5" t="s">
        <v>1680</v>
      </c>
    </row>
    <row r="3613" spans="1:5" x14ac:dyDescent="0.25">
      <c r="A3613" s="5">
        <f>3605</f>
      </c>
      <c r="B3613" s="5" t="s">
        <v>2494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2494</v>
      </c>
      <c r="C3614" s="5" t="s">
        <v>11</v>
      </c>
      <c r="D3614" s="5" t="s">
        <v>12</v>
      </c>
      <c r="E3614" s="5" t="s">
        <v>1680</v>
      </c>
    </row>
    <row r="3615" spans="1:5" x14ac:dyDescent="0.25">
      <c r="A3615" s="5">
        <f>3607</f>
      </c>
      <c r="B3615" s="5" t="s">
        <v>2495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2495</v>
      </c>
      <c r="C3616" s="5" t="s">
        <v>11</v>
      </c>
      <c r="D3616" s="5" t="s">
        <v>12</v>
      </c>
      <c r="E3616" s="5" t="s">
        <v>1680</v>
      </c>
    </row>
    <row r="3617" spans="1:5" x14ac:dyDescent="0.25">
      <c r="A3617" s="5">
        <f>3609</f>
      </c>
      <c r="B3617" s="5" t="s">
        <v>2496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2496</v>
      </c>
      <c r="C3618" s="5" t="s">
        <v>11</v>
      </c>
      <c r="D3618" s="5" t="s">
        <v>12</v>
      </c>
      <c r="E3618" s="5" t="s">
        <v>1680</v>
      </c>
    </row>
    <row r="3619" spans="1:5" x14ac:dyDescent="0.25">
      <c r="A3619" s="5">
        <f>3611</f>
      </c>
      <c r="B3619" s="5" t="s">
        <v>2497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2497</v>
      </c>
      <c r="C3620" s="5" t="s">
        <v>11</v>
      </c>
      <c r="D3620" s="5" t="s">
        <v>12</v>
      </c>
      <c r="E3620" s="5" t="s">
        <v>1680</v>
      </c>
    </row>
    <row r="3621" spans="1:5" x14ac:dyDescent="0.25">
      <c r="A3621" s="5">
        <f>3613</f>
      </c>
      <c r="B3621" s="5" t="s">
        <v>2498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2498</v>
      </c>
      <c r="C3622" s="5" t="s">
        <v>11</v>
      </c>
      <c r="D3622" s="5" t="s">
        <v>12</v>
      </c>
      <c r="E3622" s="5" t="s">
        <v>1680</v>
      </c>
    </row>
    <row r="3623" spans="1:5" x14ac:dyDescent="0.25">
      <c r="A3623" s="5">
        <f>3615</f>
      </c>
      <c r="B3623" s="5" t="s">
        <v>2499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2499</v>
      </c>
      <c r="C3624" s="5" t="s">
        <v>11</v>
      </c>
      <c r="D3624" s="5" t="s">
        <v>12</v>
      </c>
      <c r="E3624" s="5" t="s">
        <v>1680</v>
      </c>
    </row>
    <row r="3625" spans="1:5" x14ac:dyDescent="0.25">
      <c r="A3625" s="5">
        <f>3617</f>
      </c>
      <c r="B3625" s="5" t="s">
        <v>2500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2500</v>
      </c>
      <c r="C3626" s="5" t="s">
        <v>11</v>
      </c>
      <c r="D3626" s="5" t="s">
        <v>12</v>
      </c>
      <c r="E3626" s="5" t="s">
        <v>1680</v>
      </c>
    </row>
    <row r="3627" spans="1:5" x14ac:dyDescent="0.25">
      <c r="A3627" s="5">
        <f>3619</f>
      </c>
      <c r="B3627" s="5" t="s">
        <v>2501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2501</v>
      </c>
      <c r="C3628" s="5" t="s">
        <v>11</v>
      </c>
      <c r="D3628" s="5" t="s">
        <v>12</v>
      </c>
      <c r="E3628" s="5" t="s">
        <v>1680</v>
      </c>
    </row>
    <row r="3629" spans="1:5" x14ac:dyDescent="0.25">
      <c r="A3629" s="5">
        <f>3621</f>
      </c>
      <c r="B3629" s="5" t="s">
        <v>2502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2502</v>
      </c>
      <c r="C3630" s="5" t="s">
        <v>11</v>
      </c>
      <c r="D3630" s="5" t="s">
        <v>12</v>
      </c>
      <c r="E3630" s="5" t="s">
        <v>1680</v>
      </c>
    </row>
    <row r="3631" spans="1:5" x14ac:dyDescent="0.25">
      <c r="A3631" s="5">
        <f>3623</f>
      </c>
      <c r="B3631" s="5" t="s">
        <v>2503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2503</v>
      </c>
      <c r="C3632" s="5" t="s">
        <v>11</v>
      </c>
      <c r="D3632" s="5" t="s">
        <v>12</v>
      </c>
      <c r="E3632" s="5" t="s">
        <v>1680</v>
      </c>
    </row>
    <row r="3633" spans="1:5" x14ac:dyDescent="0.25">
      <c r="A3633" s="5">
        <f>3625</f>
      </c>
      <c r="B3633" s="5" t="s">
        <v>2504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2504</v>
      </c>
      <c r="C3634" s="5" t="s">
        <v>11</v>
      </c>
      <c r="D3634" s="5" t="s">
        <v>12</v>
      </c>
      <c r="E3634" s="5" t="s">
        <v>1680</v>
      </c>
    </row>
    <row r="3635" spans="1:5" x14ac:dyDescent="0.25">
      <c r="A3635" s="5">
        <f>3627</f>
      </c>
      <c r="B3635" s="5" t="s">
        <v>2505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2505</v>
      </c>
      <c r="C3636" s="5" t="s">
        <v>11</v>
      </c>
      <c r="D3636" s="5" t="s">
        <v>12</v>
      </c>
      <c r="E3636" s="5" t="s">
        <v>1680</v>
      </c>
    </row>
    <row r="3637" spans="1:5" x14ac:dyDescent="0.25">
      <c r="A3637" s="5">
        <f>3629</f>
      </c>
      <c r="B3637" s="5" t="s">
        <v>2506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2506</v>
      </c>
      <c r="C3638" s="5" t="s">
        <v>11</v>
      </c>
      <c r="D3638" s="5" t="s">
        <v>12</v>
      </c>
      <c r="E3638" s="5" t="s">
        <v>1680</v>
      </c>
    </row>
    <row r="3639" spans="1:5" x14ac:dyDescent="0.25">
      <c r="A3639" s="5">
        <f>3631</f>
      </c>
      <c r="B3639" s="5" t="s">
        <v>2507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2507</v>
      </c>
      <c r="C3640" s="5" t="s">
        <v>11</v>
      </c>
      <c r="D3640" s="5" t="s">
        <v>12</v>
      </c>
      <c r="E3640" s="5" t="s">
        <v>1680</v>
      </c>
    </row>
    <row r="3641" spans="1:5" x14ac:dyDescent="0.25">
      <c r="A3641" s="5">
        <f>3633</f>
      </c>
      <c r="B3641" s="5" t="s">
        <v>2508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2508</v>
      </c>
      <c r="C3642" s="5" t="s">
        <v>11</v>
      </c>
      <c r="D3642" s="5" t="s">
        <v>12</v>
      </c>
      <c r="E3642" s="5" t="s">
        <v>1680</v>
      </c>
    </row>
    <row r="3643" spans="1:5" x14ac:dyDescent="0.25">
      <c r="A3643" s="5">
        <f>3635</f>
      </c>
      <c r="B3643" s="5" t="s">
        <v>2509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2509</v>
      </c>
      <c r="C3644" s="5" t="s">
        <v>11</v>
      </c>
      <c r="D3644" s="5" t="s">
        <v>12</v>
      </c>
      <c r="E3644" s="5" t="s">
        <v>1680</v>
      </c>
    </row>
    <row r="3645" spans="1:5" x14ac:dyDescent="0.25">
      <c r="A3645" s="5">
        <f>3637</f>
      </c>
      <c r="B3645" s="5" t="s">
        <v>2510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2510</v>
      </c>
      <c r="C3646" s="5" t="s">
        <v>11</v>
      </c>
      <c r="D3646" s="5" t="s">
        <v>12</v>
      </c>
      <c r="E3646" s="5" t="s">
        <v>1680</v>
      </c>
    </row>
    <row r="3647" spans="1:5" x14ac:dyDescent="0.25">
      <c r="A3647" s="5">
        <f>3639</f>
      </c>
      <c r="B3647" s="5" t="s">
        <v>2511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2511</v>
      </c>
      <c r="C3648" s="5" t="s">
        <v>11</v>
      </c>
      <c r="D3648" s="5" t="s">
        <v>12</v>
      </c>
      <c r="E3648" s="5" t="s">
        <v>1680</v>
      </c>
    </row>
    <row r="3649" spans="1:5" x14ac:dyDescent="0.25">
      <c r="A3649" s="5">
        <f>3641</f>
      </c>
      <c r="B3649" s="5" t="s">
        <v>2512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2512</v>
      </c>
      <c r="C3650" s="5" t="s">
        <v>11</v>
      </c>
      <c r="D3650" s="5" t="s">
        <v>12</v>
      </c>
      <c r="E3650" s="5" t="s">
        <v>1680</v>
      </c>
    </row>
    <row r="3651" spans="1:5" x14ac:dyDescent="0.25">
      <c r="A3651" s="5">
        <f>3643</f>
      </c>
      <c r="B3651" s="5" t="s">
        <v>2513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2513</v>
      </c>
      <c r="C3652" s="5" t="s">
        <v>11</v>
      </c>
      <c r="D3652" s="5" t="s">
        <v>12</v>
      </c>
      <c r="E3652" s="5" t="s">
        <v>1680</v>
      </c>
    </row>
    <row r="3653" spans="1:5" x14ac:dyDescent="0.25">
      <c r="A3653" s="5">
        <f>3645</f>
      </c>
      <c r="B3653" s="5" t="s">
        <v>2514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2514</v>
      </c>
      <c r="C3654" s="5" t="s">
        <v>11</v>
      </c>
      <c r="D3654" s="5" t="s">
        <v>12</v>
      </c>
      <c r="E3654" s="5" t="s">
        <v>1680</v>
      </c>
    </row>
    <row r="3655" spans="1:5" x14ac:dyDescent="0.25">
      <c r="A3655" s="5">
        <f>3647</f>
      </c>
      <c r="B3655" s="5" t="s">
        <v>2515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2515</v>
      </c>
      <c r="C3656" s="5" t="s">
        <v>11</v>
      </c>
      <c r="D3656" s="5" t="s">
        <v>12</v>
      </c>
      <c r="E3656" s="5" t="s">
        <v>1680</v>
      </c>
    </row>
    <row r="3657" spans="1:5" x14ac:dyDescent="0.25">
      <c r="A3657" s="5">
        <f>3649</f>
      </c>
      <c r="B3657" s="5" t="s">
        <v>2516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2516</v>
      </c>
      <c r="C3658" s="5" t="s">
        <v>11</v>
      </c>
      <c r="D3658" s="5" t="s">
        <v>12</v>
      </c>
      <c r="E3658" s="5" t="s">
        <v>1680</v>
      </c>
    </row>
    <row r="3659" spans="1:5" x14ac:dyDescent="0.25">
      <c r="A3659" s="5">
        <f>3651</f>
      </c>
      <c r="B3659" s="5" t="s">
        <v>2517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2517</v>
      </c>
      <c r="C3660" s="5" t="s">
        <v>11</v>
      </c>
      <c r="D3660" s="5" t="s">
        <v>12</v>
      </c>
      <c r="E3660" s="5" t="s">
        <v>1680</v>
      </c>
    </row>
    <row r="3661" spans="1:5" x14ac:dyDescent="0.25">
      <c r="A3661" s="5">
        <f>3653</f>
      </c>
      <c r="B3661" s="5" t="s">
        <v>2518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2518</v>
      </c>
      <c r="C3662" s="5" t="s">
        <v>11</v>
      </c>
      <c r="D3662" s="5" t="s">
        <v>12</v>
      </c>
      <c r="E3662" s="5" t="s">
        <v>1680</v>
      </c>
    </row>
    <row r="3663" spans="1:5" x14ac:dyDescent="0.25">
      <c r="A3663" s="5">
        <f>3655</f>
      </c>
      <c r="B3663" s="5" t="s">
        <v>2519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2519</v>
      </c>
      <c r="C3664" s="5" t="s">
        <v>11</v>
      </c>
      <c r="D3664" s="5" t="s">
        <v>12</v>
      </c>
      <c r="E3664" s="5" t="s">
        <v>1680</v>
      </c>
    </row>
    <row r="3665" spans="1:5" x14ac:dyDescent="0.25">
      <c r="A3665" s="5">
        <f>3657</f>
      </c>
      <c r="B3665" s="5" t="s">
        <v>2520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2520</v>
      </c>
      <c r="C3666" s="5" t="s">
        <v>11</v>
      </c>
      <c r="D3666" s="5" t="s">
        <v>12</v>
      </c>
      <c r="E3666" s="5" t="s">
        <v>1680</v>
      </c>
    </row>
    <row r="3667" spans="1:5" x14ac:dyDescent="0.25">
      <c r="A3667" s="5">
        <f>3659</f>
      </c>
      <c r="B3667" s="5" t="s">
        <v>2521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2521</v>
      </c>
      <c r="C3668" s="5" t="s">
        <v>11</v>
      </c>
      <c r="D3668" s="5" t="s">
        <v>12</v>
      </c>
      <c r="E3668" s="5" t="s">
        <v>1680</v>
      </c>
    </row>
    <row r="3669" spans="1:5" x14ac:dyDescent="0.25">
      <c r="A3669" s="5">
        <f>3661</f>
      </c>
      <c r="B3669" s="5" t="s">
        <v>2522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2522</v>
      </c>
      <c r="C3670" s="5" t="s">
        <v>11</v>
      </c>
      <c r="D3670" s="5" t="s">
        <v>12</v>
      </c>
      <c r="E3670" s="5" t="s">
        <v>1680</v>
      </c>
    </row>
    <row r="3671" spans="1:5" x14ac:dyDescent="0.25">
      <c r="A3671" s="5">
        <f>3663</f>
      </c>
      <c r="B3671" s="5" t="s">
        <v>2523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2523</v>
      </c>
      <c r="C3672" s="5" t="s">
        <v>11</v>
      </c>
      <c r="D3672" s="5" t="s">
        <v>12</v>
      </c>
      <c r="E3672" s="5" t="s">
        <v>1680</v>
      </c>
    </row>
    <row r="3673" spans="1:5" x14ac:dyDescent="0.25">
      <c r="A3673" s="5">
        <f>3665</f>
      </c>
      <c r="B3673" s="5" t="s">
        <v>2524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2524</v>
      </c>
      <c r="C3674" s="5" t="s">
        <v>11</v>
      </c>
      <c r="D3674" s="5" t="s">
        <v>12</v>
      </c>
      <c r="E3674" s="5" t="s">
        <v>1680</v>
      </c>
    </row>
    <row r="3675" spans="1:5" x14ac:dyDescent="0.25">
      <c r="A3675" s="5">
        <f>3667</f>
      </c>
      <c r="B3675" s="5" t="s">
        <v>2525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2525</v>
      </c>
      <c r="C3676" s="5" t="s">
        <v>11</v>
      </c>
      <c r="D3676" s="5" t="s">
        <v>12</v>
      </c>
      <c r="E3676" s="5" t="s">
        <v>1680</v>
      </c>
    </row>
    <row r="3677" spans="1:5" x14ac:dyDescent="0.25">
      <c r="A3677" s="5">
        <f>3669</f>
      </c>
      <c r="B3677" s="5" t="s">
        <v>2526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2526</v>
      </c>
      <c r="C3678" s="5" t="s">
        <v>11</v>
      </c>
      <c r="D3678" s="5" t="s">
        <v>12</v>
      </c>
      <c r="E3678" s="5" t="s">
        <v>1680</v>
      </c>
    </row>
    <row r="3679" spans="1:5" x14ac:dyDescent="0.25">
      <c r="A3679" s="5">
        <f>3671</f>
      </c>
      <c r="B3679" s="5" t="s">
        <v>2527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2527</v>
      </c>
      <c r="C3680" s="5" t="s">
        <v>11</v>
      </c>
      <c r="D3680" s="5" t="s">
        <v>12</v>
      </c>
      <c r="E3680" s="5" t="s">
        <v>1680</v>
      </c>
    </row>
    <row r="3681" spans="1:5" x14ac:dyDescent="0.25">
      <c r="A3681" s="5">
        <f>3673</f>
      </c>
      <c r="B3681" s="5" t="s">
        <v>2528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2528</v>
      </c>
      <c r="C3682" s="5" t="s">
        <v>11</v>
      </c>
      <c r="D3682" s="5" t="s">
        <v>12</v>
      </c>
      <c r="E3682" s="5" t="s">
        <v>1680</v>
      </c>
    </row>
    <row r="3683" spans="1:5" x14ac:dyDescent="0.25">
      <c r="A3683" s="5">
        <f>3675</f>
      </c>
      <c r="B3683" s="5" t="s">
        <v>2529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2529</v>
      </c>
      <c r="C3684" s="5" t="s">
        <v>11</v>
      </c>
      <c r="D3684" s="5" t="s">
        <v>12</v>
      </c>
      <c r="E3684" s="5" t="s">
        <v>1680</v>
      </c>
    </row>
    <row r="3685" spans="1:5" x14ac:dyDescent="0.25">
      <c r="A3685" s="5">
        <f>3677</f>
      </c>
      <c r="B3685" s="5" t="s">
        <v>2530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2530</v>
      </c>
      <c r="C3686" s="5" t="s">
        <v>11</v>
      </c>
      <c r="D3686" s="5" t="s">
        <v>12</v>
      </c>
      <c r="E3686" s="5" t="s">
        <v>1680</v>
      </c>
    </row>
    <row r="3687" spans="1:5" x14ac:dyDescent="0.25">
      <c r="A3687" s="5">
        <f>3679</f>
      </c>
      <c r="B3687" s="5" t="s">
        <v>2531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2531</v>
      </c>
      <c r="C3688" s="5" t="s">
        <v>11</v>
      </c>
      <c r="D3688" s="5" t="s">
        <v>12</v>
      </c>
      <c r="E3688" s="5" t="s">
        <v>1680</v>
      </c>
    </row>
    <row r="3689" spans="1:5" x14ac:dyDescent="0.25">
      <c r="A3689" s="5">
        <f>3681</f>
      </c>
      <c r="B3689" s="5" t="s">
        <v>2532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2532</v>
      </c>
      <c r="C3690" s="5" t="s">
        <v>11</v>
      </c>
      <c r="D3690" s="5" t="s">
        <v>12</v>
      </c>
      <c r="E3690" s="5" t="s">
        <v>1680</v>
      </c>
    </row>
    <row r="3691" spans="1:5" x14ac:dyDescent="0.25">
      <c r="A3691" s="5">
        <f>3683</f>
      </c>
      <c r="B3691" s="5" t="s">
        <v>2533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2533</v>
      </c>
      <c r="C3692" s="5" t="s">
        <v>11</v>
      </c>
      <c r="D3692" s="5" t="s">
        <v>12</v>
      </c>
      <c r="E3692" s="5" t="s">
        <v>1680</v>
      </c>
    </row>
    <row r="3693" spans="1:5" x14ac:dyDescent="0.25">
      <c r="A3693" s="5">
        <f>3685</f>
      </c>
      <c r="B3693" s="5" t="s">
        <v>2534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2534</v>
      </c>
      <c r="C3694" s="5" t="s">
        <v>11</v>
      </c>
      <c r="D3694" s="5" t="s">
        <v>12</v>
      </c>
      <c r="E3694" s="5" t="s">
        <v>1680</v>
      </c>
    </row>
    <row r="3695" spans="1:5" x14ac:dyDescent="0.25">
      <c r="A3695" s="5">
        <f>3687</f>
      </c>
      <c r="B3695" s="5" t="s">
        <v>2535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2535</v>
      </c>
      <c r="C3696" s="5" t="s">
        <v>11</v>
      </c>
      <c r="D3696" s="5" t="s">
        <v>12</v>
      </c>
      <c r="E3696" s="5" t="s">
        <v>1680</v>
      </c>
    </row>
    <row r="3697" spans="1:5" x14ac:dyDescent="0.25">
      <c r="A3697" s="5">
        <f>3689</f>
      </c>
      <c r="B3697" s="5" t="s">
        <v>2536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2536</v>
      </c>
      <c r="C3698" s="5" t="s">
        <v>11</v>
      </c>
      <c r="D3698" s="5" t="s">
        <v>12</v>
      </c>
      <c r="E3698" s="5" t="s">
        <v>1680</v>
      </c>
    </row>
    <row r="3699" spans="1:5" x14ac:dyDescent="0.25">
      <c r="A3699" s="5">
        <f>3691</f>
      </c>
      <c r="B3699" s="5" t="s">
        <v>2537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2537</v>
      </c>
      <c r="C3700" s="5" t="s">
        <v>11</v>
      </c>
      <c r="D3700" s="5" t="s">
        <v>12</v>
      </c>
      <c r="E3700" s="5" t="s">
        <v>1680</v>
      </c>
    </row>
    <row r="3701" spans="1:5" x14ac:dyDescent="0.25">
      <c r="A3701" s="5">
        <f>3693</f>
      </c>
      <c r="B3701" s="5" t="s">
        <v>2538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2538</v>
      </c>
      <c r="C3702" s="5" t="s">
        <v>11</v>
      </c>
      <c r="D3702" s="5" t="s">
        <v>12</v>
      </c>
      <c r="E3702" s="5" t="s">
        <v>1680</v>
      </c>
    </row>
    <row r="3703" spans="1:5" x14ac:dyDescent="0.25">
      <c r="A3703" s="5">
        <f>3695</f>
      </c>
      <c r="B3703" s="5" t="s">
        <v>2539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2539</v>
      </c>
      <c r="C3704" s="5" t="s">
        <v>11</v>
      </c>
      <c r="D3704" s="5" t="s">
        <v>12</v>
      </c>
      <c r="E3704" s="5" t="s">
        <v>1680</v>
      </c>
    </row>
    <row r="3705" spans="1:5" x14ac:dyDescent="0.25">
      <c r="A3705" s="5">
        <f>3697</f>
      </c>
      <c r="B3705" s="5" t="s">
        <v>2540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2540</v>
      </c>
      <c r="C3706" s="5" t="s">
        <v>11</v>
      </c>
      <c r="D3706" s="5" t="s">
        <v>12</v>
      </c>
      <c r="E3706" s="5" t="s">
        <v>1680</v>
      </c>
    </row>
    <row r="3707" spans="1:5" x14ac:dyDescent="0.25">
      <c r="A3707" s="5">
        <f>3699</f>
      </c>
      <c r="B3707" s="5" t="s">
        <v>2541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2541</v>
      </c>
      <c r="C3708" s="5" t="s">
        <v>11</v>
      </c>
      <c r="D3708" s="5" t="s">
        <v>12</v>
      </c>
      <c r="E3708" s="5" t="s">
        <v>1680</v>
      </c>
    </row>
    <row r="3709" spans="1:5" x14ac:dyDescent="0.25">
      <c r="A3709" s="5">
        <f>3701</f>
      </c>
      <c r="B3709" s="5" t="s">
        <v>2542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2542</v>
      </c>
      <c r="C3710" s="5" t="s">
        <v>11</v>
      </c>
      <c r="D3710" s="5" t="s">
        <v>12</v>
      </c>
      <c r="E3710" s="5" t="s">
        <v>1680</v>
      </c>
    </row>
    <row r="3711" spans="1:5" x14ac:dyDescent="0.25">
      <c r="A3711" s="5">
        <f>3703</f>
      </c>
      <c r="B3711" s="5" t="s">
        <v>2543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2543</v>
      </c>
      <c r="C3712" s="5" t="s">
        <v>11</v>
      </c>
      <c r="D3712" s="5" t="s">
        <v>12</v>
      </c>
      <c r="E3712" s="5" t="s">
        <v>1680</v>
      </c>
    </row>
    <row r="3713" spans="1:5" x14ac:dyDescent="0.25">
      <c r="A3713" s="5">
        <f>3705</f>
      </c>
      <c r="B3713" s="5" t="s">
        <v>2544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2544</v>
      </c>
      <c r="C3714" s="5" t="s">
        <v>11</v>
      </c>
      <c r="D3714" s="5" t="s">
        <v>12</v>
      </c>
      <c r="E3714" s="5" t="s">
        <v>1680</v>
      </c>
    </row>
    <row r="3715" spans="1:5" x14ac:dyDescent="0.25">
      <c r="A3715" s="5">
        <f>3707</f>
      </c>
      <c r="B3715" s="5" t="s">
        <v>2545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2545</v>
      </c>
      <c r="C3716" s="5" t="s">
        <v>11</v>
      </c>
      <c r="D3716" s="5" t="s">
        <v>12</v>
      </c>
      <c r="E3716" s="5" t="s">
        <v>1680</v>
      </c>
    </row>
    <row r="3717" spans="1:5" x14ac:dyDescent="0.25">
      <c r="A3717" s="5">
        <f>3709</f>
      </c>
      <c r="B3717" s="5" t="s">
        <v>2546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2546</v>
      </c>
      <c r="C3718" s="5" t="s">
        <v>11</v>
      </c>
      <c r="D3718" s="5" t="s">
        <v>12</v>
      </c>
      <c r="E3718" s="5" t="s">
        <v>1680</v>
      </c>
    </row>
    <row r="3719" spans="1:5" x14ac:dyDescent="0.25">
      <c r="A3719" s="5">
        <f>3711</f>
      </c>
      <c r="B3719" s="5" t="s">
        <v>2547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2547</v>
      </c>
      <c r="C3720" s="5" t="s">
        <v>11</v>
      </c>
      <c r="D3720" s="5" t="s">
        <v>12</v>
      </c>
      <c r="E3720" s="5" t="s">
        <v>1680</v>
      </c>
    </row>
    <row r="3721" spans="1:5" x14ac:dyDescent="0.25">
      <c r="A3721" s="5">
        <f>3713</f>
      </c>
      <c r="B3721" s="5" t="s">
        <v>2548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2548</v>
      </c>
      <c r="C3722" s="5" t="s">
        <v>11</v>
      </c>
      <c r="D3722" s="5" t="s">
        <v>12</v>
      </c>
      <c r="E3722" s="5" t="s">
        <v>1680</v>
      </c>
    </row>
    <row r="3723" spans="1:5" x14ac:dyDescent="0.25">
      <c r="A3723" s="5">
        <f>3715</f>
      </c>
      <c r="B3723" s="5" t="s">
        <v>2549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2549</v>
      </c>
      <c r="C3724" s="5" t="s">
        <v>11</v>
      </c>
      <c r="D3724" s="5" t="s">
        <v>12</v>
      </c>
      <c r="E3724" s="5" t="s">
        <v>1680</v>
      </c>
    </row>
    <row r="3725" spans="1:5" x14ac:dyDescent="0.25">
      <c r="A3725" s="5">
        <f>3717</f>
      </c>
      <c r="B3725" s="5" t="s">
        <v>2550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2550</v>
      </c>
      <c r="C3726" s="5" t="s">
        <v>11</v>
      </c>
      <c r="D3726" s="5" t="s">
        <v>12</v>
      </c>
      <c r="E3726" s="5" t="s">
        <v>1680</v>
      </c>
    </row>
    <row r="3727" spans="1:5" x14ac:dyDescent="0.25">
      <c r="A3727" s="5">
        <f>3719</f>
      </c>
      <c r="B3727" s="5" t="s">
        <v>2551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2551</v>
      </c>
      <c r="C3728" s="5" t="s">
        <v>11</v>
      </c>
      <c r="D3728" s="5" t="s">
        <v>12</v>
      </c>
      <c r="E3728" s="5" t="s">
        <v>1680</v>
      </c>
    </row>
    <row r="3729" spans="1:5" x14ac:dyDescent="0.25">
      <c r="A3729" s="5">
        <f>3721</f>
      </c>
      <c r="B3729" s="5" t="s">
        <v>2552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2552</v>
      </c>
      <c r="C3730" s="5" t="s">
        <v>11</v>
      </c>
      <c r="D3730" s="5" t="s">
        <v>12</v>
      </c>
      <c r="E3730" s="5" t="s">
        <v>1680</v>
      </c>
    </row>
    <row r="3731" spans="1:5" x14ac:dyDescent="0.25">
      <c r="A3731" s="5">
        <f>3723</f>
      </c>
      <c r="B3731" s="5" t="s">
        <v>2553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2553</v>
      </c>
      <c r="C3732" s="5" t="s">
        <v>11</v>
      </c>
      <c r="D3732" s="5" t="s">
        <v>12</v>
      </c>
      <c r="E3732" s="5" t="s">
        <v>1680</v>
      </c>
    </row>
    <row r="3733" spans="1:5" x14ac:dyDescent="0.25">
      <c r="A3733" s="5">
        <f>3725</f>
      </c>
      <c r="B3733" s="5" t="s">
        <v>2554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2554</v>
      </c>
      <c r="C3734" s="5" t="s">
        <v>11</v>
      </c>
      <c r="D3734" s="5" t="s">
        <v>12</v>
      </c>
      <c r="E3734" s="5" t="s">
        <v>1680</v>
      </c>
    </row>
    <row r="3735" spans="1:5" x14ac:dyDescent="0.25">
      <c r="A3735" s="5">
        <f>3727</f>
      </c>
      <c r="B3735" s="5" t="s">
        <v>2555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2555</v>
      </c>
      <c r="C3736" s="5" t="s">
        <v>11</v>
      </c>
      <c r="D3736" s="5" t="s">
        <v>12</v>
      </c>
      <c r="E3736" s="5" t="s">
        <v>1680</v>
      </c>
    </row>
    <row r="3737" spans="1:5" x14ac:dyDescent="0.25">
      <c r="A3737" s="5">
        <f>3729</f>
      </c>
      <c r="B3737" s="5" t="s">
        <v>2556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2556</v>
      </c>
      <c r="C3738" s="5" t="s">
        <v>11</v>
      </c>
      <c r="D3738" s="5" t="s">
        <v>12</v>
      </c>
      <c r="E3738" s="5" t="s">
        <v>1680</v>
      </c>
    </row>
    <row r="3739" spans="1:5" x14ac:dyDescent="0.25">
      <c r="A3739" s="5">
        <f>3731</f>
      </c>
      <c r="B3739" s="5" t="s">
        <v>2557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2557</v>
      </c>
      <c r="C3740" s="5" t="s">
        <v>11</v>
      </c>
      <c r="D3740" s="5" t="s">
        <v>12</v>
      </c>
      <c r="E3740" s="5" t="s">
        <v>1680</v>
      </c>
    </row>
    <row r="3741" spans="1:5" x14ac:dyDescent="0.25">
      <c r="A3741" s="5">
        <f>3733</f>
      </c>
      <c r="B3741" s="5" t="s">
        <v>2558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2558</v>
      </c>
      <c r="C3742" s="5" t="s">
        <v>11</v>
      </c>
      <c r="D3742" s="5" t="s">
        <v>12</v>
      </c>
      <c r="E3742" s="5" t="s">
        <v>1680</v>
      </c>
    </row>
    <row r="3743" spans="1:5" x14ac:dyDescent="0.25">
      <c r="A3743" s="5">
        <f>3735</f>
      </c>
      <c r="B3743" s="5" t="s">
        <v>2559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2559</v>
      </c>
      <c r="C3744" s="5" t="s">
        <v>11</v>
      </c>
      <c r="D3744" s="5" t="s">
        <v>12</v>
      </c>
      <c r="E3744" s="5" t="s">
        <v>1680</v>
      </c>
    </row>
    <row r="3745" spans="1:5" x14ac:dyDescent="0.25">
      <c r="A3745" s="5">
        <f>3737</f>
      </c>
      <c r="B3745" s="5" t="s">
        <v>2560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2560</v>
      </c>
      <c r="C3746" s="5" t="s">
        <v>11</v>
      </c>
      <c r="D3746" s="5" t="s">
        <v>12</v>
      </c>
      <c r="E3746" s="5" t="s">
        <v>1680</v>
      </c>
    </row>
    <row r="3747" spans="1:5" x14ac:dyDescent="0.25">
      <c r="A3747" s="5">
        <f>3739</f>
      </c>
      <c r="B3747" s="5" t="s">
        <v>2561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2561</v>
      </c>
      <c r="C3748" s="5" t="s">
        <v>11</v>
      </c>
      <c r="D3748" s="5" t="s">
        <v>12</v>
      </c>
      <c r="E3748" s="5" t="s">
        <v>1680</v>
      </c>
    </row>
    <row r="3749" spans="1:5" x14ac:dyDescent="0.25">
      <c r="A3749" s="5">
        <f>3741</f>
      </c>
      <c r="B3749" s="5" t="s">
        <v>2562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2562</v>
      </c>
      <c r="C3750" s="5" t="s">
        <v>11</v>
      </c>
      <c r="D3750" s="5" t="s">
        <v>12</v>
      </c>
      <c r="E3750" s="5" t="s">
        <v>1680</v>
      </c>
    </row>
    <row r="3751" spans="1:5" x14ac:dyDescent="0.25">
      <c r="A3751" s="5">
        <f>3743</f>
      </c>
      <c r="B3751" s="5" t="s">
        <v>2563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2563</v>
      </c>
      <c r="C3752" s="5" t="s">
        <v>11</v>
      </c>
      <c r="D3752" s="5" t="s">
        <v>12</v>
      </c>
      <c r="E3752" s="5" t="s">
        <v>1680</v>
      </c>
    </row>
    <row r="3753" spans="1:5" x14ac:dyDescent="0.25">
      <c r="A3753" s="5">
        <f>3745</f>
      </c>
      <c r="B3753" s="5" t="s">
        <v>2564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2564</v>
      </c>
      <c r="C3754" s="5" t="s">
        <v>11</v>
      </c>
      <c r="D3754" s="5" t="s">
        <v>12</v>
      </c>
      <c r="E3754" s="5" t="s">
        <v>1680</v>
      </c>
    </row>
    <row r="3755" spans="1:5" x14ac:dyDescent="0.25">
      <c r="A3755" s="5">
        <f>3747</f>
      </c>
      <c r="B3755" s="5" t="s">
        <v>2565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2565</v>
      </c>
      <c r="C3756" s="5" t="s">
        <v>11</v>
      </c>
      <c r="D3756" s="5" t="s">
        <v>12</v>
      </c>
      <c r="E3756" s="5" t="s">
        <v>1680</v>
      </c>
    </row>
    <row r="3757" spans="1:5" x14ac:dyDescent="0.25">
      <c r="A3757" s="5">
        <f>3749</f>
      </c>
      <c r="B3757" s="5" t="s">
        <v>2566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2566</v>
      </c>
      <c r="C3758" s="5" t="s">
        <v>11</v>
      </c>
      <c r="D3758" s="5" t="s">
        <v>12</v>
      </c>
      <c r="E3758" s="5" t="s">
        <v>1680</v>
      </c>
    </row>
    <row r="3759" spans="1:5" x14ac:dyDescent="0.25">
      <c r="A3759" s="5">
        <f>3751</f>
      </c>
      <c r="B3759" s="5" t="s">
        <v>2567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2567</v>
      </c>
      <c r="C3760" s="5" t="s">
        <v>11</v>
      </c>
      <c r="D3760" s="5" t="s">
        <v>12</v>
      </c>
      <c r="E3760" s="5" t="s">
        <v>1680</v>
      </c>
    </row>
    <row r="3761" spans="1:5" x14ac:dyDescent="0.25">
      <c r="A3761" s="5">
        <f>3753</f>
      </c>
      <c r="B3761" s="5" t="s">
        <v>2568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2568</v>
      </c>
      <c r="C3762" s="5" t="s">
        <v>11</v>
      </c>
      <c r="D3762" s="5" t="s">
        <v>12</v>
      </c>
      <c r="E3762" s="5" t="s">
        <v>1680</v>
      </c>
    </row>
    <row r="3763" spans="1:5" x14ac:dyDescent="0.25">
      <c r="A3763" s="5">
        <f>3755</f>
      </c>
      <c r="B3763" s="5" t="s">
        <v>2569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2569</v>
      </c>
      <c r="C3764" s="5" t="s">
        <v>11</v>
      </c>
      <c r="D3764" s="5" t="s">
        <v>12</v>
      </c>
      <c r="E3764" s="5" t="s">
        <v>1680</v>
      </c>
    </row>
    <row r="3765" spans="1:5" x14ac:dyDescent="0.25">
      <c r="A3765" s="5">
        <f>3757</f>
      </c>
      <c r="B3765" s="5" t="s">
        <v>2570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2570</v>
      </c>
      <c r="C3766" s="5" t="s">
        <v>11</v>
      </c>
      <c r="D3766" s="5" t="s">
        <v>12</v>
      </c>
      <c r="E3766" s="5" t="s">
        <v>1680</v>
      </c>
    </row>
    <row r="3767" spans="1:5" x14ac:dyDescent="0.25">
      <c r="A3767" s="5">
        <f>3759</f>
      </c>
      <c r="B3767" s="5" t="s">
        <v>2571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2571</v>
      </c>
      <c r="C3768" s="5" t="s">
        <v>11</v>
      </c>
      <c r="D3768" s="5" t="s">
        <v>12</v>
      </c>
      <c r="E3768" s="5" t="s">
        <v>1680</v>
      </c>
    </row>
    <row r="3769" spans="1:5" x14ac:dyDescent="0.25">
      <c r="A3769" s="5">
        <f>3761</f>
      </c>
      <c r="B3769" s="5" t="s">
        <v>2572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2572</v>
      </c>
      <c r="C3770" s="5" t="s">
        <v>11</v>
      </c>
      <c r="D3770" s="5" t="s">
        <v>12</v>
      </c>
      <c r="E3770" s="5" t="s">
        <v>1680</v>
      </c>
    </row>
    <row r="3771" spans="1:5" x14ac:dyDescent="0.25">
      <c r="A3771" s="5">
        <f>3763</f>
      </c>
      <c r="B3771" s="5" t="s">
        <v>2573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2573</v>
      </c>
      <c r="C3772" s="5" t="s">
        <v>11</v>
      </c>
      <c r="D3772" s="5" t="s">
        <v>12</v>
      </c>
      <c r="E3772" s="5" t="s">
        <v>1680</v>
      </c>
    </row>
    <row r="3773" spans="1:5" x14ac:dyDescent="0.25">
      <c r="A3773" s="5">
        <f>3765</f>
      </c>
      <c r="B3773" s="5" t="s">
        <v>2574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2574</v>
      </c>
      <c r="C3774" s="5" t="s">
        <v>11</v>
      </c>
      <c r="D3774" s="5" t="s">
        <v>12</v>
      </c>
      <c r="E3774" s="5" t="s">
        <v>1680</v>
      </c>
    </row>
    <row r="3775" spans="1:5" x14ac:dyDescent="0.25">
      <c r="A3775" s="5">
        <f>3767</f>
      </c>
      <c r="B3775" s="5" t="s">
        <v>2575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2575</v>
      </c>
      <c r="C3776" s="5" t="s">
        <v>11</v>
      </c>
      <c r="D3776" s="5" t="s">
        <v>12</v>
      </c>
      <c r="E3776" s="5" t="s">
        <v>1680</v>
      </c>
    </row>
    <row r="3777" spans="1:5" x14ac:dyDescent="0.25">
      <c r="A3777" s="5">
        <f>3769</f>
      </c>
      <c r="B3777" s="5" t="s">
        <v>2576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2576</v>
      </c>
      <c r="C3778" s="5" t="s">
        <v>11</v>
      </c>
      <c r="D3778" s="5" t="s">
        <v>12</v>
      </c>
      <c r="E3778" s="5" t="s">
        <v>1680</v>
      </c>
    </row>
    <row r="3779" spans="1:5" x14ac:dyDescent="0.25">
      <c r="A3779" s="5">
        <f>3771</f>
      </c>
      <c r="B3779" s="5" t="s">
        <v>2577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2577</v>
      </c>
      <c r="C3780" s="5" t="s">
        <v>11</v>
      </c>
      <c r="D3780" s="5" t="s">
        <v>12</v>
      </c>
      <c r="E3780" s="5" t="s">
        <v>1680</v>
      </c>
    </row>
    <row r="3781" spans="1:5" x14ac:dyDescent="0.25">
      <c r="A3781" s="5">
        <f>3773</f>
      </c>
      <c r="B3781" s="5" t="s">
        <v>2578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2578</v>
      </c>
      <c r="C3782" s="5" t="s">
        <v>11</v>
      </c>
      <c r="D3782" s="5" t="s">
        <v>12</v>
      </c>
      <c r="E3782" s="5" t="s">
        <v>1680</v>
      </c>
    </row>
    <row r="3783" spans="1:5" x14ac:dyDescent="0.25">
      <c r="A3783" s="5">
        <f>3775</f>
      </c>
      <c r="B3783" s="5" t="s">
        <v>2579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2579</v>
      </c>
      <c r="C3784" s="5" t="s">
        <v>11</v>
      </c>
      <c r="D3784" s="5" t="s">
        <v>12</v>
      </c>
      <c r="E3784" s="5" t="s">
        <v>1680</v>
      </c>
    </row>
    <row r="3785" spans="1:5" x14ac:dyDescent="0.25">
      <c r="A3785" s="5">
        <f>3777</f>
      </c>
      <c r="B3785" s="5" t="s">
        <v>2580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2580</v>
      </c>
      <c r="C3786" s="5" t="s">
        <v>11</v>
      </c>
      <c r="D3786" s="5" t="s">
        <v>12</v>
      </c>
      <c r="E3786" s="5" t="s">
        <v>1680</v>
      </c>
    </row>
    <row r="3787" spans="1:5" x14ac:dyDescent="0.25">
      <c r="A3787" s="5">
        <f>3779</f>
      </c>
      <c r="B3787" s="5" t="s">
        <v>2581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2581</v>
      </c>
      <c r="C3788" s="5" t="s">
        <v>11</v>
      </c>
      <c r="D3788" s="5" t="s">
        <v>12</v>
      </c>
      <c r="E3788" s="5" t="s">
        <v>1680</v>
      </c>
    </row>
    <row r="3789" spans="1:5" x14ac:dyDescent="0.25">
      <c r="A3789" s="5">
        <f>3781</f>
      </c>
      <c r="B3789" s="5" t="s">
        <v>2582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2582</v>
      </c>
      <c r="C3790" s="5" t="s">
        <v>11</v>
      </c>
      <c r="D3790" s="5" t="s">
        <v>12</v>
      </c>
      <c r="E3790" s="5" t="s">
        <v>1680</v>
      </c>
    </row>
    <row r="3791" spans="1:5" x14ac:dyDescent="0.25">
      <c r="A3791" s="5">
        <f>3783</f>
      </c>
      <c r="B3791" s="5" t="s">
        <v>2583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2583</v>
      </c>
      <c r="C3792" s="5" t="s">
        <v>11</v>
      </c>
      <c r="D3792" s="5" t="s">
        <v>12</v>
      </c>
      <c r="E3792" s="5" t="s">
        <v>1680</v>
      </c>
    </row>
    <row r="3793" spans="1:5" x14ac:dyDescent="0.25">
      <c r="A3793" s="5">
        <f>3785</f>
      </c>
      <c r="B3793" s="5" t="s">
        <v>2584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2584</v>
      </c>
      <c r="C3794" s="5" t="s">
        <v>11</v>
      </c>
      <c r="D3794" s="5" t="s">
        <v>12</v>
      </c>
      <c r="E3794" s="5" t="s">
        <v>1680</v>
      </c>
    </row>
    <row r="3795" spans="1:5" x14ac:dyDescent="0.25">
      <c r="A3795" s="5">
        <f>3787</f>
      </c>
      <c r="B3795" s="5" t="s">
        <v>2585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2585</v>
      </c>
      <c r="C3796" s="5" t="s">
        <v>11</v>
      </c>
      <c r="D3796" s="5" t="s">
        <v>12</v>
      </c>
      <c r="E3796" s="5" t="s">
        <v>1680</v>
      </c>
    </row>
    <row r="3797" spans="1:5" x14ac:dyDescent="0.25">
      <c r="A3797" s="5">
        <f>3789</f>
      </c>
      <c r="B3797" s="5" t="s">
        <v>2586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2586</v>
      </c>
      <c r="C3798" s="5" t="s">
        <v>11</v>
      </c>
      <c r="D3798" s="5" t="s">
        <v>12</v>
      </c>
      <c r="E3798" s="5" t="s">
        <v>1680</v>
      </c>
    </row>
    <row r="3799" spans="1:5" x14ac:dyDescent="0.25">
      <c r="A3799" s="5">
        <f>3791</f>
      </c>
      <c r="B3799" s="5" t="s">
        <v>2587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2587</v>
      </c>
      <c r="C3800" s="5" t="s">
        <v>11</v>
      </c>
      <c r="D3800" s="5" t="s">
        <v>12</v>
      </c>
      <c r="E3800" s="5" t="s">
        <v>1680</v>
      </c>
    </row>
    <row r="3801" spans="1:5" x14ac:dyDescent="0.25">
      <c r="A3801" s="5">
        <f>3793</f>
      </c>
      <c r="B3801" s="5" t="s">
        <v>2588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2588</v>
      </c>
      <c r="C3802" s="5" t="s">
        <v>11</v>
      </c>
      <c r="D3802" s="5" t="s">
        <v>12</v>
      </c>
      <c r="E3802" s="5" t="s">
        <v>1680</v>
      </c>
    </row>
    <row r="3803" spans="1:5" x14ac:dyDescent="0.25">
      <c r="A3803" s="5">
        <f>3795</f>
      </c>
      <c r="B3803" s="5" t="s">
        <v>2589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2589</v>
      </c>
      <c r="C3804" s="5" t="s">
        <v>11</v>
      </c>
      <c r="D3804" s="5" t="s">
        <v>12</v>
      </c>
      <c r="E3804" s="5" t="s">
        <v>1680</v>
      </c>
    </row>
    <row r="3805" spans="1:5" x14ac:dyDescent="0.25">
      <c r="A3805" s="5">
        <f>3797</f>
      </c>
      <c r="B3805" s="5" t="s">
        <v>2590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2590</v>
      </c>
      <c r="C3806" s="5" t="s">
        <v>11</v>
      </c>
      <c r="D3806" s="5" t="s">
        <v>12</v>
      </c>
      <c r="E3806" s="5" t="s">
        <v>1680</v>
      </c>
    </row>
    <row r="3807" spans="1:5" x14ac:dyDescent="0.25">
      <c r="A3807" s="5">
        <f>3799</f>
      </c>
      <c r="B3807" s="5" t="s">
        <v>2591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2591</v>
      </c>
      <c r="C3808" s="5" t="s">
        <v>11</v>
      </c>
      <c r="D3808" s="5" t="s">
        <v>12</v>
      </c>
      <c r="E3808" s="5" t="s">
        <v>1680</v>
      </c>
    </row>
    <row r="3809" spans="1:5" x14ac:dyDescent="0.25">
      <c r="A3809" s="5">
        <f>3801</f>
      </c>
      <c r="B3809" s="5" t="s">
        <v>2592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2592</v>
      </c>
      <c r="C3810" s="5" t="s">
        <v>11</v>
      </c>
      <c r="D3810" s="5" t="s">
        <v>12</v>
      </c>
      <c r="E3810" s="5" t="s">
        <v>1680</v>
      </c>
    </row>
    <row r="3811" spans="1:5" x14ac:dyDescent="0.25">
      <c r="A3811" s="5">
        <f>3803</f>
      </c>
      <c r="B3811" s="5" t="s">
        <v>2593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2593</v>
      </c>
      <c r="C3812" s="5" t="s">
        <v>11</v>
      </c>
      <c r="D3812" s="5" t="s">
        <v>12</v>
      </c>
      <c r="E3812" s="5" t="s">
        <v>1680</v>
      </c>
    </row>
    <row r="3813" spans="1:5" x14ac:dyDescent="0.25">
      <c r="A3813" s="5">
        <f>3805</f>
      </c>
      <c r="B3813" s="5" t="s">
        <v>2594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2594</v>
      </c>
      <c r="C3814" s="5" t="s">
        <v>11</v>
      </c>
      <c r="D3814" s="5" t="s">
        <v>12</v>
      </c>
      <c r="E3814" s="5" t="s">
        <v>1680</v>
      </c>
    </row>
    <row r="3815" spans="1:5" x14ac:dyDescent="0.25">
      <c r="A3815" s="5">
        <f>3807</f>
      </c>
      <c r="B3815" s="5" t="s">
        <v>2595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2595</v>
      </c>
      <c r="C3816" s="5" t="s">
        <v>11</v>
      </c>
      <c r="D3816" s="5" t="s">
        <v>12</v>
      </c>
      <c r="E3816" s="5" t="s">
        <v>1680</v>
      </c>
    </row>
    <row r="3817" spans="1:5" x14ac:dyDescent="0.25">
      <c r="A3817" s="5">
        <f>3809</f>
      </c>
      <c r="B3817" s="5" t="s">
        <v>2596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2596</v>
      </c>
      <c r="C3818" s="5" t="s">
        <v>11</v>
      </c>
      <c r="D3818" s="5" t="s">
        <v>12</v>
      </c>
      <c r="E3818" s="5" t="s">
        <v>1680</v>
      </c>
    </row>
    <row r="3819" spans="1:5" x14ac:dyDescent="0.25">
      <c r="A3819" s="5">
        <f>3811</f>
      </c>
      <c r="B3819" s="5" t="s">
        <v>2597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2597</v>
      </c>
      <c r="C3820" s="5" t="s">
        <v>11</v>
      </c>
      <c r="D3820" s="5" t="s">
        <v>12</v>
      </c>
      <c r="E3820" s="5" t="s">
        <v>1680</v>
      </c>
    </row>
    <row r="3821" spans="1:5" x14ac:dyDescent="0.25">
      <c r="A3821" s="5">
        <f>3813</f>
      </c>
      <c r="B3821" s="5" t="s">
        <v>2598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2598</v>
      </c>
      <c r="C3822" s="5" t="s">
        <v>11</v>
      </c>
      <c r="D3822" s="5" t="s">
        <v>12</v>
      </c>
      <c r="E3822" s="5" t="s">
        <v>1680</v>
      </c>
    </row>
    <row r="3823" spans="1:5" x14ac:dyDescent="0.25">
      <c r="A3823" s="5">
        <f>3815</f>
      </c>
      <c r="B3823" s="5" t="s">
        <v>2599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2599</v>
      </c>
      <c r="C3824" s="5" t="s">
        <v>11</v>
      </c>
      <c r="D3824" s="5" t="s">
        <v>12</v>
      </c>
      <c r="E3824" s="5" t="s">
        <v>1680</v>
      </c>
    </row>
    <row r="3825" spans="1:5" x14ac:dyDescent="0.25">
      <c r="A3825" s="5">
        <f>3817</f>
      </c>
      <c r="B3825" s="5" t="s">
        <v>2600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2600</v>
      </c>
      <c r="C3826" s="5" t="s">
        <v>11</v>
      </c>
      <c r="D3826" s="5" t="s">
        <v>12</v>
      </c>
      <c r="E3826" s="5" t="s">
        <v>1680</v>
      </c>
    </row>
    <row r="3827" spans="1:5" x14ac:dyDescent="0.25">
      <c r="A3827" s="5">
        <f>3819</f>
      </c>
      <c r="B3827" s="5" t="s">
        <v>2601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2601</v>
      </c>
      <c r="C3828" s="5" t="s">
        <v>11</v>
      </c>
      <c r="D3828" s="5" t="s">
        <v>12</v>
      </c>
      <c r="E3828" s="5" t="s">
        <v>1680</v>
      </c>
    </row>
    <row r="3829" spans="1:5" x14ac:dyDescent="0.25">
      <c r="A3829" s="5">
        <f>3821</f>
      </c>
      <c r="B3829" s="5" t="s">
        <v>2602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2602</v>
      </c>
      <c r="C3830" s="5" t="s">
        <v>11</v>
      </c>
      <c r="D3830" s="5" t="s">
        <v>12</v>
      </c>
      <c r="E3830" s="5" t="s">
        <v>1680</v>
      </c>
    </row>
    <row r="3831" spans="1:5" x14ac:dyDescent="0.25">
      <c r="A3831" s="5">
        <f>3823</f>
      </c>
      <c r="B3831" s="5" t="s">
        <v>2603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2603</v>
      </c>
      <c r="C3832" s="5" t="s">
        <v>11</v>
      </c>
      <c r="D3832" s="5" t="s">
        <v>12</v>
      </c>
      <c r="E3832" s="5" t="s">
        <v>1680</v>
      </c>
    </row>
    <row r="3833" spans="1:5" x14ac:dyDescent="0.25">
      <c r="A3833" s="5">
        <f>3825</f>
      </c>
      <c r="B3833" s="5" t="s">
        <v>2604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2604</v>
      </c>
      <c r="C3834" s="5" t="s">
        <v>11</v>
      </c>
      <c r="D3834" s="5" t="s">
        <v>12</v>
      </c>
      <c r="E3834" s="5" t="s">
        <v>1680</v>
      </c>
    </row>
    <row r="3835" spans="1:5" x14ac:dyDescent="0.25">
      <c r="A3835" s="5">
        <f>3827</f>
      </c>
      <c r="B3835" s="5" t="s">
        <v>2605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2605</v>
      </c>
      <c r="C3836" s="5" t="s">
        <v>11</v>
      </c>
      <c r="D3836" s="5" t="s">
        <v>12</v>
      </c>
      <c r="E3836" s="5" t="s">
        <v>1680</v>
      </c>
    </row>
    <row r="3837" spans="1:5" x14ac:dyDescent="0.25">
      <c r="A3837" s="5">
        <f>3829</f>
      </c>
      <c r="B3837" s="5" t="s">
        <v>2606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2606</v>
      </c>
      <c r="C3838" s="5" t="s">
        <v>11</v>
      </c>
      <c r="D3838" s="5" t="s">
        <v>12</v>
      </c>
      <c r="E3838" s="5" t="s">
        <v>1680</v>
      </c>
    </row>
    <row r="3839" spans="1:5" x14ac:dyDescent="0.25">
      <c r="A3839" s="5">
        <f>3831</f>
      </c>
      <c r="B3839" s="5" t="s">
        <v>2607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2607</v>
      </c>
      <c r="C3840" s="5" t="s">
        <v>11</v>
      </c>
      <c r="D3840" s="5" t="s">
        <v>12</v>
      </c>
      <c r="E3840" s="5" t="s">
        <v>1680</v>
      </c>
    </row>
    <row r="3841" spans="1:5" x14ac:dyDescent="0.25">
      <c r="A3841" s="5">
        <f>3833</f>
      </c>
      <c r="B3841" s="5" t="s">
        <v>2608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2608</v>
      </c>
      <c r="C3842" s="5" t="s">
        <v>11</v>
      </c>
      <c r="D3842" s="5" t="s">
        <v>12</v>
      </c>
      <c r="E3842" s="5" t="s">
        <v>1680</v>
      </c>
    </row>
    <row r="3843" spans="1:5" x14ac:dyDescent="0.25">
      <c r="A3843" s="5">
        <f>3835</f>
      </c>
      <c r="B3843" s="5" t="s">
        <v>2609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2609</v>
      </c>
      <c r="C3844" s="5" t="s">
        <v>11</v>
      </c>
      <c r="D3844" s="5" t="s">
        <v>12</v>
      </c>
      <c r="E3844" s="5" t="s">
        <v>1680</v>
      </c>
    </row>
    <row r="3845" spans="1:5" x14ac:dyDescent="0.25">
      <c r="A3845" s="5">
        <f>3837</f>
      </c>
      <c r="B3845" s="5" t="s">
        <v>2610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2610</v>
      </c>
      <c r="C3846" s="5" t="s">
        <v>11</v>
      </c>
      <c r="D3846" s="5" t="s">
        <v>12</v>
      </c>
      <c r="E3846" s="5" t="s">
        <v>1680</v>
      </c>
    </row>
    <row r="3847" spans="1:5" x14ac:dyDescent="0.25">
      <c r="A3847" s="5">
        <f>3839</f>
      </c>
      <c r="B3847" s="5" t="s">
        <v>2611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2611</v>
      </c>
      <c r="C3848" s="5" t="s">
        <v>11</v>
      </c>
      <c r="D3848" s="5" t="s">
        <v>12</v>
      </c>
      <c r="E3848" s="5" t="s">
        <v>1680</v>
      </c>
    </row>
    <row r="3849" spans="1:5" x14ac:dyDescent="0.25">
      <c r="A3849" s="5">
        <f>3841</f>
      </c>
      <c r="B3849" s="5" t="s">
        <v>2612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2612</v>
      </c>
      <c r="C3850" s="5" t="s">
        <v>11</v>
      </c>
      <c r="D3850" s="5" t="s">
        <v>12</v>
      </c>
      <c r="E3850" s="5" t="s">
        <v>1680</v>
      </c>
    </row>
    <row r="3851" spans="1:5" x14ac:dyDescent="0.25">
      <c r="A3851" s="5">
        <f>3843</f>
      </c>
      <c r="B3851" s="5" t="s">
        <v>2613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2613</v>
      </c>
      <c r="C3852" s="5" t="s">
        <v>11</v>
      </c>
      <c r="D3852" s="5" t="s">
        <v>12</v>
      </c>
      <c r="E3852" s="5" t="s">
        <v>1680</v>
      </c>
    </row>
    <row r="3853" spans="1:5" x14ac:dyDescent="0.25">
      <c r="A3853" s="5">
        <f>3845</f>
      </c>
      <c r="B3853" s="5" t="s">
        <v>2614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2614</v>
      </c>
      <c r="C3854" s="5" t="s">
        <v>11</v>
      </c>
      <c r="D3854" s="5" t="s">
        <v>12</v>
      </c>
      <c r="E3854" s="5" t="s">
        <v>1680</v>
      </c>
    </row>
    <row r="3855" spans="1:5" x14ac:dyDescent="0.25">
      <c r="A3855" s="5">
        <f>3847</f>
      </c>
      <c r="B3855" s="5" t="s">
        <v>2615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2615</v>
      </c>
      <c r="C3856" s="5" t="s">
        <v>11</v>
      </c>
      <c r="D3856" s="5" t="s">
        <v>12</v>
      </c>
      <c r="E3856" s="5" t="s">
        <v>1680</v>
      </c>
    </row>
    <row r="3857" spans="1:5" x14ac:dyDescent="0.25">
      <c r="A3857" s="5">
        <f>3849</f>
      </c>
      <c r="B3857" s="5" t="s">
        <v>2616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2616</v>
      </c>
      <c r="C3858" s="5" t="s">
        <v>11</v>
      </c>
      <c r="D3858" s="5" t="s">
        <v>12</v>
      </c>
      <c r="E3858" s="5" t="s">
        <v>1680</v>
      </c>
    </row>
    <row r="3859" spans="1:5" x14ac:dyDescent="0.25">
      <c r="A3859" s="5">
        <f>3851</f>
      </c>
      <c r="B3859" s="5" t="s">
        <v>2617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2617</v>
      </c>
      <c r="C3860" s="5" t="s">
        <v>11</v>
      </c>
      <c r="D3860" s="5" t="s">
        <v>12</v>
      </c>
      <c r="E3860" s="5" t="s">
        <v>1680</v>
      </c>
    </row>
    <row r="3861" spans="1:5" x14ac:dyDescent="0.25">
      <c r="A3861" s="5">
        <f>3853</f>
      </c>
      <c r="B3861" s="5" t="s">
        <v>2618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2618</v>
      </c>
      <c r="C3862" s="5" t="s">
        <v>11</v>
      </c>
      <c r="D3862" s="5" t="s">
        <v>12</v>
      </c>
      <c r="E3862" s="5" t="s">
        <v>1680</v>
      </c>
    </row>
    <row r="3863" spans="1:5" x14ac:dyDescent="0.25">
      <c r="A3863" s="5">
        <f>3855</f>
      </c>
      <c r="B3863" s="5" t="s">
        <v>2619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2619</v>
      </c>
      <c r="C3864" s="5" t="s">
        <v>11</v>
      </c>
      <c r="D3864" s="5" t="s">
        <v>12</v>
      </c>
      <c r="E3864" s="5" t="s">
        <v>1680</v>
      </c>
    </row>
    <row r="3865" spans="1:5" x14ac:dyDescent="0.25">
      <c r="A3865" s="5">
        <f>3857</f>
      </c>
      <c r="B3865" s="5" t="s">
        <v>2620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2620</v>
      </c>
      <c r="C3866" s="5" t="s">
        <v>11</v>
      </c>
      <c r="D3866" s="5" t="s">
        <v>12</v>
      </c>
      <c r="E3866" s="5" t="s">
        <v>1680</v>
      </c>
    </row>
    <row r="3867" spans="1:5" x14ac:dyDescent="0.25">
      <c r="A3867" s="5">
        <f>3859</f>
      </c>
      <c r="B3867" s="5" t="s">
        <v>2621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2621</v>
      </c>
      <c r="C3868" s="5" t="s">
        <v>11</v>
      </c>
      <c r="D3868" s="5" t="s">
        <v>12</v>
      </c>
      <c r="E3868" s="5" t="s">
        <v>1680</v>
      </c>
    </row>
    <row r="3869" spans="1:5" x14ac:dyDescent="0.25">
      <c r="A3869" s="5">
        <f>3861</f>
      </c>
      <c r="B3869" s="5" t="s">
        <v>2622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2622</v>
      </c>
      <c r="C3870" s="5" t="s">
        <v>11</v>
      </c>
      <c r="D3870" s="5" t="s">
        <v>12</v>
      </c>
      <c r="E3870" s="5" t="s">
        <v>1680</v>
      </c>
    </row>
    <row r="3871" spans="1:5" x14ac:dyDescent="0.25">
      <c r="A3871" s="5">
        <f>3863</f>
      </c>
      <c r="B3871" s="5" t="s">
        <v>2623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2623</v>
      </c>
      <c r="C3872" s="5" t="s">
        <v>11</v>
      </c>
      <c r="D3872" s="5" t="s">
        <v>12</v>
      </c>
      <c r="E3872" s="5" t="s">
        <v>1680</v>
      </c>
    </row>
    <row r="3873" spans="1:5" x14ac:dyDescent="0.25">
      <c r="A3873" s="5">
        <f>3865</f>
      </c>
      <c r="B3873" s="5" t="s">
        <v>2624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2624</v>
      </c>
      <c r="C3874" s="5" t="s">
        <v>11</v>
      </c>
      <c r="D3874" s="5" t="s">
        <v>12</v>
      </c>
      <c r="E3874" s="5" t="s">
        <v>1680</v>
      </c>
    </row>
    <row r="3875" spans="1:5" x14ac:dyDescent="0.25">
      <c r="A3875" s="5">
        <f>3867</f>
      </c>
      <c r="B3875" s="5" t="s">
        <v>2625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2625</v>
      </c>
      <c r="C3876" s="5" t="s">
        <v>11</v>
      </c>
      <c r="D3876" s="5" t="s">
        <v>12</v>
      </c>
      <c r="E3876" s="5" t="s">
        <v>1680</v>
      </c>
    </row>
    <row r="3877" spans="1:5" x14ac:dyDescent="0.25">
      <c r="A3877" s="5">
        <f>3869</f>
      </c>
      <c r="B3877" s="5" t="s">
        <v>2626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2626</v>
      </c>
      <c r="C3878" s="5" t="s">
        <v>11</v>
      </c>
      <c r="D3878" s="5" t="s">
        <v>12</v>
      </c>
      <c r="E3878" s="5" t="s">
        <v>1680</v>
      </c>
    </row>
    <row r="3879" spans="1:5" x14ac:dyDescent="0.25">
      <c r="A3879" s="5">
        <f>3871</f>
      </c>
      <c r="B3879" s="5" t="s">
        <v>2627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2627</v>
      </c>
      <c r="C3880" s="5" t="s">
        <v>11</v>
      </c>
      <c r="D3880" s="5" t="s">
        <v>12</v>
      </c>
      <c r="E3880" s="5" t="s">
        <v>1680</v>
      </c>
    </row>
    <row r="3881" spans="1:5" x14ac:dyDescent="0.25">
      <c r="A3881" s="5">
        <f>3873</f>
      </c>
      <c r="B3881" s="5" t="s">
        <v>2628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2628</v>
      </c>
      <c r="C3882" s="5" t="s">
        <v>11</v>
      </c>
      <c r="D3882" s="5" t="s">
        <v>12</v>
      </c>
      <c r="E3882" s="5" t="s">
        <v>1680</v>
      </c>
    </row>
    <row r="3883" spans="1:5" x14ac:dyDescent="0.25">
      <c r="A3883" s="5">
        <f>3875</f>
      </c>
      <c r="B3883" s="5" t="s">
        <v>2629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2629</v>
      </c>
      <c r="C3884" s="5" t="s">
        <v>11</v>
      </c>
      <c r="D3884" s="5" t="s">
        <v>12</v>
      </c>
      <c r="E3884" s="5" t="s">
        <v>1680</v>
      </c>
    </row>
    <row r="3885" spans="1:5" x14ac:dyDescent="0.25">
      <c r="A3885" s="5">
        <f>3877</f>
      </c>
      <c r="B3885" s="5" t="s">
        <v>2630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2630</v>
      </c>
      <c r="C3886" s="5" t="s">
        <v>11</v>
      </c>
      <c r="D3886" s="5" t="s">
        <v>12</v>
      </c>
      <c r="E3886" s="5" t="s">
        <v>1680</v>
      </c>
    </row>
    <row r="3887" spans="1:5" x14ac:dyDescent="0.25">
      <c r="A3887" s="5">
        <f>3879</f>
      </c>
      <c r="B3887" s="5" t="s">
        <v>2631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2631</v>
      </c>
      <c r="C3888" s="5" t="s">
        <v>11</v>
      </c>
      <c r="D3888" s="5" t="s">
        <v>12</v>
      </c>
      <c r="E3888" s="5" t="s">
        <v>1680</v>
      </c>
    </row>
    <row r="3889" spans="1:5" x14ac:dyDescent="0.25">
      <c r="A3889" s="5">
        <f>3881</f>
      </c>
      <c r="B3889" s="5" t="s">
        <v>2632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2632</v>
      </c>
      <c r="C3890" s="5" t="s">
        <v>11</v>
      </c>
      <c r="D3890" s="5" t="s">
        <v>12</v>
      </c>
      <c r="E3890" s="5" t="s">
        <v>1680</v>
      </c>
    </row>
    <row r="3891" spans="1:5" x14ac:dyDescent="0.25">
      <c r="A3891" s="5">
        <f>3883</f>
      </c>
      <c r="B3891" s="5" t="s">
        <v>2633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2633</v>
      </c>
      <c r="C3892" s="5" t="s">
        <v>11</v>
      </c>
      <c r="D3892" s="5" t="s">
        <v>12</v>
      </c>
      <c r="E3892" s="5" t="s">
        <v>1680</v>
      </c>
    </row>
    <row r="3893" spans="1:5" x14ac:dyDescent="0.25">
      <c r="A3893" s="5">
        <f>3885</f>
      </c>
      <c r="B3893" s="5" t="s">
        <v>2634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2634</v>
      </c>
      <c r="C3894" s="5" t="s">
        <v>11</v>
      </c>
      <c r="D3894" s="5" t="s">
        <v>12</v>
      </c>
      <c r="E3894" s="5" t="s">
        <v>1680</v>
      </c>
    </row>
    <row r="3895" spans="1:5" x14ac:dyDescent="0.25">
      <c r="A3895" s="5">
        <f>3887</f>
      </c>
      <c r="B3895" s="5" t="s">
        <v>2635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2635</v>
      </c>
      <c r="C3896" s="5" t="s">
        <v>11</v>
      </c>
      <c r="D3896" s="5" t="s">
        <v>12</v>
      </c>
      <c r="E3896" s="5" t="s">
        <v>1680</v>
      </c>
    </row>
    <row r="3897" spans="1:5" x14ac:dyDescent="0.25">
      <c r="A3897" s="5">
        <f>3889</f>
      </c>
      <c r="B3897" s="5" t="s">
        <v>2636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2636</v>
      </c>
      <c r="C3898" s="5" t="s">
        <v>11</v>
      </c>
      <c r="D3898" s="5" t="s">
        <v>12</v>
      </c>
      <c r="E3898" s="5" t="s">
        <v>1680</v>
      </c>
    </row>
    <row r="3899" spans="1:5" x14ac:dyDescent="0.25">
      <c r="A3899" s="5">
        <f>3891</f>
      </c>
      <c r="B3899" s="5" t="s">
        <v>2637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2637</v>
      </c>
      <c r="C3900" s="5" t="s">
        <v>11</v>
      </c>
      <c r="D3900" s="5" t="s">
        <v>12</v>
      </c>
      <c r="E3900" s="5" t="s">
        <v>1680</v>
      </c>
    </row>
    <row r="3901" spans="1:5" x14ac:dyDescent="0.25">
      <c r="A3901" s="5">
        <f>3893</f>
      </c>
      <c r="B3901" s="5" t="s">
        <v>2638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2638</v>
      </c>
      <c r="C3902" s="5" t="s">
        <v>11</v>
      </c>
      <c r="D3902" s="5" t="s">
        <v>12</v>
      </c>
      <c r="E3902" s="5" t="s">
        <v>1680</v>
      </c>
    </row>
    <row r="3903" spans="1:5" x14ac:dyDescent="0.25">
      <c r="A3903" s="5">
        <f>3895</f>
      </c>
      <c r="B3903" s="5" t="s">
        <v>2639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2639</v>
      </c>
      <c r="C3904" s="5" t="s">
        <v>11</v>
      </c>
      <c r="D3904" s="5" t="s">
        <v>12</v>
      </c>
      <c r="E3904" s="5" t="s">
        <v>1680</v>
      </c>
    </row>
    <row r="3905" spans="1:5" x14ac:dyDescent="0.25">
      <c r="A3905" s="5">
        <f>3897</f>
      </c>
      <c r="B3905" s="5" t="s">
        <v>2640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2640</v>
      </c>
      <c r="C3906" s="5" t="s">
        <v>11</v>
      </c>
      <c r="D3906" s="5" t="s">
        <v>12</v>
      </c>
      <c r="E3906" s="5" t="s">
        <v>1680</v>
      </c>
    </row>
    <row r="3907" spans="1:5" x14ac:dyDescent="0.25">
      <c r="A3907" s="5">
        <f>3899</f>
      </c>
      <c r="B3907" s="5" t="s">
        <v>2641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2641</v>
      </c>
      <c r="C3908" s="5" t="s">
        <v>11</v>
      </c>
      <c r="D3908" s="5" t="s">
        <v>12</v>
      </c>
      <c r="E3908" s="5" t="s">
        <v>1680</v>
      </c>
    </row>
    <row r="3909" spans="1:5" x14ac:dyDescent="0.25">
      <c r="A3909" s="5">
        <f>3901</f>
      </c>
      <c r="B3909" s="5" t="s">
        <v>2642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2642</v>
      </c>
      <c r="C3910" s="5" t="s">
        <v>11</v>
      </c>
      <c r="D3910" s="5" t="s">
        <v>12</v>
      </c>
      <c r="E3910" s="5" t="s">
        <v>1680</v>
      </c>
    </row>
    <row r="3911" spans="1:5" x14ac:dyDescent="0.25">
      <c r="A3911" s="5">
        <f>3903</f>
      </c>
      <c r="B3911" s="5" t="s">
        <v>2643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2643</v>
      </c>
      <c r="C3912" s="5" t="s">
        <v>11</v>
      </c>
      <c r="D3912" s="5" t="s">
        <v>12</v>
      </c>
      <c r="E3912" s="5" t="s">
        <v>1680</v>
      </c>
    </row>
    <row r="3913" spans="1:5" x14ac:dyDescent="0.25">
      <c r="A3913" s="5">
        <f>3905</f>
      </c>
      <c r="B3913" s="5" t="s">
        <v>2644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2644</v>
      </c>
      <c r="C3914" s="5" t="s">
        <v>11</v>
      </c>
      <c r="D3914" s="5" t="s">
        <v>12</v>
      </c>
      <c r="E3914" s="5" t="s">
        <v>1680</v>
      </c>
    </row>
    <row r="3915" spans="1:5" x14ac:dyDescent="0.25">
      <c r="A3915" s="5">
        <f>3907</f>
      </c>
      <c r="B3915" s="5" t="s">
        <v>2645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2645</v>
      </c>
      <c r="C3916" s="5" t="s">
        <v>11</v>
      </c>
      <c r="D3916" s="5" t="s">
        <v>12</v>
      </c>
      <c r="E3916" s="5" t="s">
        <v>1680</v>
      </c>
    </row>
    <row r="3917" spans="1:5" x14ac:dyDescent="0.25">
      <c r="A3917" s="5">
        <f>3909</f>
      </c>
      <c r="B3917" s="5" t="s">
        <v>2646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2646</v>
      </c>
      <c r="C3918" s="5" t="s">
        <v>11</v>
      </c>
      <c r="D3918" s="5" t="s">
        <v>12</v>
      </c>
      <c r="E3918" s="5" t="s">
        <v>1680</v>
      </c>
    </row>
    <row r="3919" spans="1:5" x14ac:dyDescent="0.25">
      <c r="A3919" s="5">
        <f>3911</f>
      </c>
      <c r="B3919" s="5" t="s">
        <v>2647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2647</v>
      </c>
      <c r="C3920" s="5" t="s">
        <v>11</v>
      </c>
      <c r="D3920" s="5" t="s">
        <v>12</v>
      </c>
      <c r="E3920" s="5" t="s">
        <v>1680</v>
      </c>
    </row>
    <row r="3921" spans="1:5" x14ac:dyDescent="0.25">
      <c r="A3921" s="5">
        <f>3913</f>
      </c>
      <c r="B3921" s="5" t="s">
        <v>2648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2648</v>
      </c>
      <c r="C3922" s="5" t="s">
        <v>11</v>
      </c>
      <c r="D3922" s="5" t="s">
        <v>12</v>
      </c>
      <c r="E3922" s="5" t="s">
        <v>1680</v>
      </c>
    </row>
    <row r="3923" spans="1:5" x14ac:dyDescent="0.25">
      <c r="A3923" s="5">
        <f>3915</f>
      </c>
      <c r="B3923" s="5" t="s">
        <v>2649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2649</v>
      </c>
      <c r="C3924" s="5" t="s">
        <v>11</v>
      </c>
      <c r="D3924" s="5" t="s">
        <v>12</v>
      </c>
      <c r="E3924" s="5" t="s">
        <v>1680</v>
      </c>
    </row>
    <row r="3925" spans="1:5" x14ac:dyDescent="0.25">
      <c r="A3925" s="5">
        <f>3917</f>
      </c>
      <c r="B3925" s="5" t="s">
        <v>2650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2650</v>
      </c>
      <c r="C3926" s="5" t="s">
        <v>11</v>
      </c>
      <c r="D3926" s="5" t="s">
        <v>12</v>
      </c>
      <c r="E3926" s="5" t="s">
        <v>1680</v>
      </c>
    </row>
    <row r="3927" spans="1:5" x14ac:dyDescent="0.25">
      <c r="A3927" s="5">
        <f>3919</f>
      </c>
      <c r="B3927" s="5" t="s">
        <v>2651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2651</v>
      </c>
      <c r="C3928" s="5" t="s">
        <v>11</v>
      </c>
      <c r="D3928" s="5" t="s">
        <v>12</v>
      </c>
      <c r="E3928" s="5" t="s">
        <v>1680</v>
      </c>
    </row>
    <row r="3929" spans="1:5" x14ac:dyDescent="0.25">
      <c r="A3929" s="5">
        <f>3921</f>
      </c>
      <c r="B3929" s="5" t="s">
        <v>2652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2652</v>
      </c>
      <c r="C3930" s="5" t="s">
        <v>11</v>
      </c>
      <c r="D3930" s="5" t="s">
        <v>12</v>
      </c>
      <c r="E3930" s="5" t="s">
        <v>1680</v>
      </c>
    </row>
    <row r="3931" spans="1:5" x14ac:dyDescent="0.25">
      <c r="A3931" s="5">
        <f>3923</f>
      </c>
      <c r="B3931" s="5" t="s">
        <v>2653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2653</v>
      </c>
      <c r="C3932" s="5" t="s">
        <v>11</v>
      </c>
      <c r="D3932" s="5" t="s">
        <v>12</v>
      </c>
      <c r="E3932" s="5" t="s">
        <v>1680</v>
      </c>
    </row>
    <row r="3933" spans="1:5" x14ac:dyDescent="0.25">
      <c r="A3933" s="5">
        <f>3925</f>
      </c>
      <c r="B3933" s="5" t="s">
        <v>2654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2654</v>
      </c>
      <c r="C3934" s="5" t="s">
        <v>11</v>
      </c>
      <c r="D3934" s="5" t="s">
        <v>12</v>
      </c>
      <c r="E3934" s="5" t="s">
        <v>1680</v>
      </c>
    </row>
    <row r="3935" spans="1:5" x14ac:dyDescent="0.25">
      <c r="A3935" s="5">
        <f>3927</f>
      </c>
      <c r="B3935" s="5" t="s">
        <v>2655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2655</v>
      </c>
      <c r="C3936" s="5" t="s">
        <v>11</v>
      </c>
      <c r="D3936" s="5" t="s">
        <v>12</v>
      </c>
      <c r="E3936" s="5" t="s">
        <v>1680</v>
      </c>
    </row>
    <row r="3937" spans="1:5" x14ac:dyDescent="0.25">
      <c r="A3937" s="5">
        <f>3929</f>
      </c>
      <c r="B3937" s="5" t="s">
        <v>2656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2656</v>
      </c>
      <c r="C3938" s="5" t="s">
        <v>11</v>
      </c>
      <c r="D3938" s="5" t="s">
        <v>12</v>
      </c>
      <c r="E3938" s="5" t="s">
        <v>1680</v>
      </c>
    </row>
    <row r="3939" spans="1:5" x14ac:dyDescent="0.25">
      <c r="A3939" s="5">
        <f>3931</f>
      </c>
      <c r="B3939" s="5" t="s">
        <v>2657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2657</v>
      </c>
      <c r="C3940" s="5" t="s">
        <v>11</v>
      </c>
      <c r="D3940" s="5" t="s">
        <v>12</v>
      </c>
      <c r="E3940" s="5" t="s">
        <v>1680</v>
      </c>
    </row>
    <row r="3941" spans="1:5" x14ac:dyDescent="0.25">
      <c r="A3941" s="5">
        <f>3933</f>
      </c>
      <c r="B3941" s="5" t="s">
        <v>2658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2658</v>
      </c>
      <c r="C3942" s="5" t="s">
        <v>11</v>
      </c>
      <c r="D3942" s="5" t="s">
        <v>12</v>
      </c>
      <c r="E3942" s="5" t="s">
        <v>1680</v>
      </c>
    </row>
    <row r="3943" spans="1:5" x14ac:dyDescent="0.25">
      <c r="A3943" s="5">
        <f>3935</f>
      </c>
      <c r="B3943" s="5" t="s">
        <v>2659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2659</v>
      </c>
      <c r="C3944" s="5" t="s">
        <v>11</v>
      </c>
      <c r="D3944" s="5" t="s">
        <v>12</v>
      </c>
      <c r="E3944" s="5" t="s">
        <v>1680</v>
      </c>
    </row>
    <row r="3945" spans="1:5" x14ac:dyDescent="0.25">
      <c r="A3945" s="5">
        <f>3937</f>
      </c>
      <c r="B3945" s="5" t="s">
        <v>2660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2660</v>
      </c>
      <c r="C3946" s="5" t="s">
        <v>11</v>
      </c>
      <c r="D3946" s="5" t="s">
        <v>12</v>
      </c>
      <c r="E3946" s="5" t="s">
        <v>1680</v>
      </c>
    </row>
    <row r="3947" spans="1:5" x14ac:dyDescent="0.25">
      <c r="A3947" s="5">
        <f>3939</f>
      </c>
      <c r="B3947" s="5" t="s">
        <v>2661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2661</v>
      </c>
      <c r="C3948" s="5" t="s">
        <v>11</v>
      </c>
      <c r="D3948" s="5" t="s">
        <v>12</v>
      </c>
      <c r="E3948" s="5" t="s">
        <v>1680</v>
      </c>
    </row>
    <row r="3949" spans="1:5" x14ac:dyDescent="0.25">
      <c r="A3949" s="5">
        <f>3941</f>
      </c>
      <c r="B3949" s="5" t="s">
        <v>2662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2662</v>
      </c>
      <c r="C3950" s="5" t="s">
        <v>11</v>
      </c>
      <c r="D3950" s="5" t="s">
        <v>12</v>
      </c>
      <c r="E3950" s="5" t="s">
        <v>1680</v>
      </c>
    </row>
    <row r="3951" spans="1:5" x14ac:dyDescent="0.25">
      <c r="A3951" s="5">
        <f>3943</f>
      </c>
      <c r="B3951" s="5" t="s">
        <v>2663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2663</v>
      </c>
      <c r="C3952" s="5" t="s">
        <v>11</v>
      </c>
      <c r="D3952" s="5" t="s">
        <v>12</v>
      </c>
      <c r="E3952" s="5" t="s">
        <v>1680</v>
      </c>
    </row>
    <row r="3953" spans="1:5" x14ac:dyDescent="0.25">
      <c r="A3953" s="5">
        <f>3945</f>
      </c>
      <c r="B3953" s="5" t="s">
        <v>2664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2664</v>
      </c>
      <c r="C3954" s="5" t="s">
        <v>11</v>
      </c>
      <c r="D3954" s="5" t="s">
        <v>12</v>
      </c>
      <c r="E3954" s="5" t="s">
        <v>1680</v>
      </c>
    </row>
    <row r="3955" spans="1:5" x14ac:dyDescent="0.25">
      <c r="A3955" s="5">
        <f>3947</f>
      </c>
      <c r="B3955" s="5" t="s">
        <v>2665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2665</v>
      </c>
      <c r="C3956" s="5" t="s">
        <v>11</v>
      </c>
      <c r="D3956" s="5" t="s">
        <v>12</v>
      </c>
      <c r="E3956" s="5" t="s">
        <v>1680</v>
      </c>
    </row>
    <row r="3957" spans="1:5" x14ac:dyDescent="0.25">
      <c r="A3957" s="5">
        <f>3949</f>
      </c>
      <c r="B3957" s="5" t="s">
        <v>2666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2666</v>
      </c>
      <c r="C3958" s="5" t="s">
        <v>11</v>
      </c>
      <c r="D3958" s="5" t="s">
        <v>12</v>
      </c>
      <c r="E3958" s="5" t="s">
        <v>1680</v>
      </c>
    </row>
    <row r="3959" spans="1:5" x14ac:dyDescent="0.25">
      <c r="A3959" s="5">
        <f>3951</f>
      </c>
      <c r="B3959" s="5" t="s">
        <v>2667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2667</v>
      </c>
      <c r="C3960" s="5" t="s">
        <v>11</v>
      </c>
      <c r="D3960" s="5" t="s">
        <v>12</v>
      </c>
      <c r="E3960" s="5" t="s">
        <v>1680</v>
      </c>
    </row>
    <row r="3961" spans="1:5" x14ac:dyDescent="0.25">
      <c r="A3961" s="5">
        <f>3953</f>
      </c>
      <c r="B3961" s="5" t="s">
        <v>2668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2668</v>
      </c>
      <c r="C3962" s="5" t="s">
        <v>11</v>
      </c>
      <c r="D3962" s="5" t="s">
        <v>12</v>
      </c>
      <c r="E3962" s="5" t="s">
        <v>1680</v>
      </c>
    </row>
    <row r="3963" spans="1:5" x14ac:dyDescent="0.25">
      <c r="A3963" s="5">
        <f>3955</f>
      </c>
      <c r="B3963" s="5" t="s">
        <v>2669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2669</v>
      </c>
      <c r="C3964" s="5" t="s">
        <v>11</v>
      </c>
      <c r="D3964" s="5" t="s">
        <v>12</v>
      </c>
      <c r="E3964" s="5" t="s">
        <v>1680</v>
      </c>
    </row>
    <row r="3965" spans="1:5" x14ac:dyDescent="0.25">
      <c r="A3965" s="5">
        <f>3957</f>
      </c>
      <c r="B3965" s="5" t="s">
        <v>2670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2670</v>
      </c>
      <c r="C3966" s="5" t="s">
        <v>11</v>
      </c>
      <c r="D3966" s="5" t="s">
        <v>12</v>
      </c>
      <c r="E3966" s="5" t="s">
        <v>1680</v>
      </c>
    </row>
    <row r="3967" spans="1:5" x14ac:dyDescent="0.25">
      <c r="A3967" s="5">
        <f>3959</f>
      </c>
      <c r="B3967" s="5" t="s">
        <v>2671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2671</v>
      </c>
      <c r="C3968" s="5" t="s">
        <v>11</v>
      </c>
      <c r="D3968" s="5" t="s">
        <v>12</v>
      </c>
      <c r="E3968" s="5" t="s">
        <v>1680</v>
      </c>
    </row>
    <row r="3969" spans="1:5" x14ac:dyDescent="0.25">
      <c r="A3969" s="5">
        <f>3961</f>
      </c>
      <c r="B3969" s="5" t="s">
        <v>2672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2672</v>
      </c>
      <c r="C3970" s="5" t="s">
        <v>11</v>
      </c>
      <c r="D3970" s="5" t="s">
        <v>12</v>
      </c>
      <c r="E3970" s="5" t="s">
        <v>1680</v>
      </c>
    </row>
    <row r="3971" spans="1:5" x14ac:dyDescent="0.25">
      <c r="A3971" s="5">
        <f>3963</f>
      </c>
      <c r="B3971" s="5" t="s">
        <v>2673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2673</v>
      </c>
      <c r="C3972" s="5" t="s">
        <v>11</v>
      </c>
      <c r="D3972" s="5" t="s">
        <v>12</v>
      </c>
      <c r="E3972" s="5" t="s">
        <v>1680</v>
      </c>
    </row>
    <row r="3973" spans="1:5" x14ac:dyDescent="0.25">
      <c r="A3973" s="5">
        <f>3965</f>
      </c>
      <c r="B3973" s="5" t="s">
        <v>2674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2674</v>
      </c>
      <c r="C3974" s="5" t="s">
        <v>11</v>
      </c>
      <c r="D3974" s="5" t="s">
        <v>12</v>
      </c>
      <c r="E3974" s="5" t="s">
        <v>1680</v>
      </c>
    </row>
    <row r="3975" spans="1:5" x14ac:dyDescent="0.25">
      <c r="A3975" s="5">
        <f>3967</f>
      </c>
      <c r="B3975" s="5" t="s">
        <v>2675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2675</v>
      </c>
      <c r="C3976" s="5" t="s">
        <v>11</v>
      </c>
      <c r="D3976" s="5" t="s">
        <v>12</v>
      </c>
      <c r="E3976" s="5" t="s">
        <v>1680</v>
      </c>
    </row>
    <row r="3977" spans="1:5" x14ac:dyDescent="0.25">
      <c r="A3977" s="5">
        <f>3969</f>
      </c>
      <c r="B3977" s="5" t="s">
        <v>2676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2676</v>
      </c>
      <c r="C3978" s="5" t="s">
        <v>11</v>
      </c>
      <c r="D3978" s="5" t="s">
        <v>12</v>
      </c>
      <c r="E3978" s="5" t="s">
        <v>1680</v>
      </c>
    </row>
    <row r="3979" spans="1:5" x14ac:dyDescent="0.25">
      <c r="A3979" s="5">
        <f>3971</f>
      </c>
      <c r="B3979" s="5" t="s">
        <v>2677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2677</v>
      </c>
      <c r="C3980" s="5" t="s">
        <v>11</v>
      </c>
      <c r="D3980" s="5" t="s">
        <v>12</v>
      </c>
      <c r="E3980" s="5" t="s">
        <v>1680</v>
      </c>
    </row>
    <row r="3981" spans="1:5" x14ac:dyDescent="0.25">
      <c r="A3981" s="5">
        <f>3973</f>
      </c>
      <c r="B3981" s="5" t="s">
        <v>2678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2678</v>
      </c>
      <c r="C3982" s="5" t="s">
        <v>11</v>
      </c>
      <c r="D3982" s="5" t="s">
        <v>12</v>
      </c>
      <c r="E3982" s="5" t="s">
        <v>1680</v>
      </c>
    </row>
    <row r="3983" spans="1:5" x14ac:dyDescent="0.25">
      <c r="A3983" s="5">
        <f>3975</f>
      </c>
      <c r="B3983" s="5" t="s">
        <v>2679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2679</v>
      </c>
      <c r="C3984" s="5" t="s">
        <v>11</v>
      </c>
      <c r="D3984" s="5" t="s">
        <v>12</v>
      </c>
      <c r="E3984" s="5" t="s">
        <v>1680</v>
      </c>
    </row>
    <row r="3985" spans="1:5" x14ac:dyDescent="0.25">
      <c r="A3985" s="5">
        <f>3977</f>
      </c>
      <c r="B3985" s="5" t="s">
        <v>2680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2680</v>
      </c>
      <c r="C3986" s="5" t="s">
        <v>11</v>
      </c>
      <c r="D3986" s="5" t="s">
        <v>12</v>
      </c>
      <c r="E3986" s="5" t="s">
        <v>1680</v>
      </c>
    </row>
    <row r="3987" spans="1:5" x14ac:dyDescent="0.25">
      <c r="A3987" s="5">
        <f>3979</f>
      </c>
      <c r="B3987" s="5" t="s">
        <v>2681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2681</v>
      </c>
      <c r="C3988" s="5" t="s">
        <v>11</v>
      </c>
      <c r="D3988" s="5" t="s">
        <v>12</v>
      </c>
      <c r="E3988" s="5" t="s">
        <v>1680</v>
      </c>
    </row>
    <row r="3989" spans="1:5" x14ac:dyDescent="0.25">
      <c r="A3989" s="5">
        <f>3981</f>
      </c>
      <c r="B3989" s="5" t="s">
        <v>2682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2682</v>
      </c>
      <c r="C3990" s="5" t="s">
        <v>11</v>
      </c>
      <c r="D3990" s="5" t="s">
        <v>12</v>
      </c>
      <c r="E3990" s="5" t="s">
        <v>1680</v>
      </c>
    </row>
    <row r="3991" spans="1:5" x14ac:dyDescent="0.25">
      <c r="A3991" s="5">
        <f>3983</f>
      </c>
      <c r="B3991" s="5" t="s">
        <v>2683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2683</v>
      </c>
      <c r="C3992" s="5" t="s">
        <v>11</v>
      </c>
      <c r="D3992" s="5" t="s">
        <v>12</v>
      </c>
      <c r="E3992" s="5" t="s">
        <v>1680</v>
      </c>
    </row>
    <row r="3993" spans="1:5" x14ac:dyDescent="0.25">
      <c r="A3993" s="5">
        <f>3985</f>
      </c>
      <c r="B3993" s="5" t="s">
        <v>2684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2684</v>
      </c>
      <c r="C3994" s="5" t="s">
        <v>11</v>
      </c>
      <c r="D3994" s="5" t="s">
        <v>12</v>
      </c>
      <c r="E3994" s="5" t="s">
        <v>1680</v>
      </c>
    </row>
    <row r="3995" spans="1:5" x14ac:dyDescent="0.25">
      <c r="A3995" s="5">
        <f>3987</f>
      </c>
      <c r="B3995" s="5" t="s">
        <v>2685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2685</v>
      </c>
      <c r="C3996" s="5" t="s">
        <v>11</v>
      </c>
      <c r="D3996" s="5" t="s">
        <v>12</v>
      </c>
      <c r="E3996" s="5" t="s">
        <v>1680</v>
      </c>
    </row>
    <row r="3997" spans="1:5" x14ac:dyDescent="0.25">
      <c r="A3997" s="5">
        <f>3989</f>
      </c>
      <c r="B3997" s="5" t="s">
        <v>2686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2686</v>
      </c>
      <c r="C3998" s="5" t="s">
        <v>11</v>
      </c>
      <c r="D3998" s="5" t="s">
        <v>12</v>
      </c>
      <c r="E3998" s="5" t="s">
        <v>1680</v>
      </c>
    </row>
    <row r="3999" spans="1:5" x14ac:dyDescent="0.25">
      <c r="A3999" s="5">
        <f>3991</f>
      </c>
      <c r="B3999" s="5" t="s">
        <v>2687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2687</v>
      </c>
      <c r="C4000" s="5" t="s">
        <v>11</v>
      </c>
      <c r="D4000" s="5" t="s">
        <v>12</v>
      </c>
      <c r="E4000" s="5" t="s">
        <v>1680</v>
      </c>
    </row>
    <row r="4001" spans="1:5" x14ac:dyDescent="0.25">
      <c r="A4001" s="5">
        <f>3993</f>
      </c>
      <c r="B4001" s="5" t="s">
        <v>2688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2688</v>
      </c>
      <c r="C4002" s="5" t="s">
        <v>11</v>
      </c>
      <c r="D4002" s="5" t="s">
        <v>12</v>
      </c>
      <c r="E4002" s="5" t="s">
        <v>1680</v>
      </c>
    </row>
    <row r="4003" spans="1:5" x14ac:dyDescent="0.25">
      <c r="A4003" s="5">
        <f>3995</f>
      </c>
      <c r="B4003" s="5" t="s">
        <v>2689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2689</v>
      </c>
      <c r="C4004" s="5" t="s">
        <v>11</v>
      </c>
      <c r="D4004" s="5" t="s">
        <v>12</v>
      </c>
      <c r="E4004" s="5" t="s">
        <v>1680</v>
      </c>
    </row>
    <row r="4005" spans="1:5" x14ac:dyDescent="0.25">
      <c r="A4005" s="5">
        <f>3997</f>
      </c>
      <c r="B4005" s="5" t="s">
        <v>2690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2690</v>
      </c>
      <c r="C4006" s="5" t="s">
        <v>11</v>
      </c>
      <c r="D4006" s="5" t="s">
        <v>12</v>
      </c>
      <c r="E4006" s="5" t="s">
        <v>1680</v>
      </c>
    </row>
    <row r="4007" spans="1:5" x14ac:dyDescent="0.25">
      <c r="A4007" s="5">
        <f>3999</f>
      </c>
      <c r="B4007" s="5" t="s">
        <v>2691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2691</v>
      </c>
      <c r="C4008" s="5" t="s">
        <v>11</v>
      </c>
      <c r="D4008" s="5" t="s">
        <v>12</v>
      </c>
      <c r="E4008" s="5" t="s">
        <v>1680</v>
      </c>
    </row>
    <row r="4009" spans="1:5" x14ac:dyDescent="0.25">
      <c r="A4009" s="5">
        <f>4001</f>
      </c>
      <c r="B4009" s="5" t="s">
        <v>2692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2692</v>
      </c>
      <c r="C4010" s="5" t="s">
        <v>11</v>
      </c>
      <c r="D4010" s="5" t="s">
        <v>12</v>
      </c>
      <c r="E4010" s="5" t="s">
        <v>1680</v>
      </c>
    </row>
    <row r="4011" spans="1:5" x14ac:dyDescent="0.25">
      <c r="A4011" s="5">
        <f>4003</f>
      </c>
      <c r="B4011" s="5" t="s">
        <v>2693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2693</v>
      </c>
      <c r="C4012" s="5" t="s">
        <v>11</v>
      </c>
      <c r="D4012" s="5" t="s">
        <v>12</v>
      </c>
      <c r="E4012" s="5" t="s">
        <v>1680</v>
      </c>
    </row>
    <row r="4013" spans="1:5" x14ac:dyDescent="0.25">
      <c r="A4013" s="5">
        <f>4005</f>
      </c>
      <c r="B4013" s="5" t="s">
        <v>2694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2694</v>
      </c>
      <c r="C4014" s="5" t="s">
        <v>11</v>
      </c>
      <c r="D4014" s="5" t="s">
        <v>12</v>
      </c>
      <c r="E4014" s="5" t="s">
        <v>1680</v>
      </c>
    </row>
    <row r="4015" spans="1:5" x14ac:dyDescent="0.25">
      <c r="A4015" s="5">
        <f>4007</f>
      </c>
      <c r="B4015" s="5" t="s">
        <v>2695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2695</v>
      </c>
      <c r="C4016" s="5" t="s">
        <v>11</v>
      </c>
      <c r="D4016" s="5" t="s">
        <v>12</v>
      </c>
      <c r="E4016" s="5" t="s">
        <v>1680</v>
      </c>
    </row>
    <row r="4017" spans="1:5" x14ac:dyDescent="0.25">
      <c r="A4017" s="5">
        <f>4009</f>
      </c>
      <c r="B4017" s="5" t="s">
        <v>2696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2696</v>
      </c>
      <c r="C4018" s="5" t="s">
        <v>11</v>
      </c>
      <c r="D4018" s="5" t="s">
        <v>12</v>
      </c>
      <c r="E4018" s="5" t="s">
        <v>1680</v>
      </c>
    </row>
    <row r="4019" spans="1:5" x14ac:dyDescent="0.25">
      <c r="A4019" s="5">
        <f>4011</f>
      </c>
      <c r="B4019" s="5" t="s">
        <v>2697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2697</v>
      </c>
      <c r="C4020" s="5" t="s">
        <v>11</v>
      </c>
      <c r="D4020" s="5" t="s">
        <v>12</v>
      </c>
      <c r="E4020" s="5" t="s">
        <v>1680</v>
      </c>
    </row>
    <row r="4021" spans="1:5" x14ac:dyDescent="0.25">
      <c r="A4021" s="5">
        <f>4013</f>
      </c>
      <c r="B4021" s="5" t="s">
        <v>2698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2698</v>
      </c>
      <c r="C4022" s="5" t="s">
        <v>11</v>
      </c>
      <c r="D4022" s="5" t="s">
        <v>12</v>
      </c>
      <c r="E4022" s="5" t="s">
        <v>1680</v>
      </c>
    </row>
    <row r="4023" spans="1:5" x14ac:dyDescent="0.25">
      <c r="A4023" s="5">
        <f>4015</f>
      </c>
      <c r="B4023" s="5" t="s">
        <v>2699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2699</v>
      </c>
      <c r="C4024" s="5" t="s">
        <v>11</v>
      </c>
      <c r="D4024" s="5" t="s">
        <v>12</v>
      </c>
      <c r="E4024" s="5" t="s">
        <v>1680</v>
      </c>
    </row>
    <row r="4025" spans="1:5" x14ac:dyDescent="0.25">
      <c r="A4025" s="5">
        <f>4017</f>
      </c>
      <c r="B4025" s="5" t="s">
        <v>2700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2700</v>
      </c>
      <c r="C4026" s="5" t="s">
        <v>11</v>
      </c>
      <c r="D4026" s="5" t="s">
        <v>12</v>
      </c>
      <c r="E4026" s="5" t="s">
        <v>1680</v>
      </c>
    </row>
    <row r="4027" spans="1:5" x14ac:dyDescent="0.25">
      <c r="A4027" s="5">
        <f>4019</f>
      </c>
      <c r="B4027" s="5" t="s">
        <v>2701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2701</v>
      </c>
      <c r="C4028" s="5" t="s">
        <v>11</v>
      </c>
      <c r="D4028" s="5" t="s">
        <v>12</v>
      </c>
      <c r="E4028" s="5" t="s">
        <v>1680</v>
      </c>
    </row>
    <row r="4029" spans="1:5" x14ac:dyDescent="0.25">
      <c r="A4029" s="5">
        <f>4021</f>
      </c>
      <c r="B4029" s="5" t="s">
        <v>2702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2702</v>
      </c>
      <c r="C4030" s="5" t="s">
        <v>11</v>
      </c>
      <c r="D4030" s="5" t="s">
        <v>12</v>
      </c>
      <c r="E4030" s="5" t="s">
        <v>1680</v>
      </c>
    </row>
    <row r="4031" spans="1:5" x14ac:dyDescent="0.25">
      <c r="A4031" s="5">
        <f>4023</f>
      </c>
      <c r="B4031" s="5" t="s">
        <v>2703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2703</v>
      </c>
      <c r="C4032" s="5" t="s">
        <v>11</v>
      </c>
      <c r="D4032" s="5" t="s">
        <v>12</v>
      </c>
      <c r="E4032" s="5" t="s">
        <v>1680</v>
      </c>
    </row>
    <row r="4033" spans="1:5" x14ac:dyDescent="0.25">
      <c r="A4033" s="5">
        <f>4025</f>
      </c>
      <c r="B4033" s="5" t="s">
        <v>2704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2704</v>
      </c>
      <c r="C4034" s="5" t="s">
        <v>11</v>
      </c>
      <c r="D4034" s="5" t="s">
        <v>12</v>
      </c>
      <c r="E4034" s="5" t="s">
        <v>1680</v>
      </c>
    </row>
    <row r="4035" spans="1:5" x14ac:dyDescent="0.25">
      <c r="A4035" s="5">
        <f>4027</f>
      </c>
      <c r="B4035" s="5" t="s">
        <v>2705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2705</v>
      </c>
      <c r="C4036" s="5" t="s">
        <v>11</v>
      </c>
      <c r="D4036" s="5" t="s">
        <v>12</v>
      </c>
      <c r="E4036" s="5" t="s">
        <v>1680</v>
      </c>
    </row>
    <row r="4037" spans="1:5" x14ac:dyDescent="0.25">
      <c r="A4037" s="5">
        <f>4029</f>
      </c>
      <c r="B4037" s="5" t="s">
        <v>2706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2706</v>
      </c>
      <c r="C4038" s="5" t="s">
        <v>11</v>
      </c>
      <c r="D4038" s="5" t="s">
        <v>12</v>
      </c>
      <c r="E4038" s="5" t="s">
        <v>1680</v>
      </c>
    </row>
    <row r="4039" spans="1:5" x14ac:dyDescent="0.25">
      <c r="A4039" s="5">
        <f>4031</f>
      </c>
      <c r="B4039" s="5" t="s">
        <v>2707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2707</v>
      </c>
      <c r="C4040" s="5" t="s">
        <v>11</v>
      </c>
      <c r="D4040" s="5" t="s">
        <v>12</v>
      </c>
      <c r="E4040" s="5" t="s">
        <v>1680</v>
      </c>
    </row>
    <row r="4041" spans="1:5" x14ac:dyDescent="0.25">
      <c r="A4041" s="5">
        <f>4033</f>
      </c>
      <c r="B4041" s="5" t="s">
        <v>2708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2708</v>
      </c>
      <c r="C4042" s="5" t="s">
        <v>11</v>
      </c>
      <c r="D4042" s="5" t="s">
        <v>12</v>
      </c>
      <c r="E4042" s="5" t="s">
        <v>1680</v>
      </c>
    </row>
    <row r="4043" spans="1:5" x14ac:dyDescent="0.25">
      <c r="A4043" s="5">
        <f>4035</f>
      </c>
      <c r="B4043" s="5" t="s">
        <v>2709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2709</v>
      </c>
      <c r="C4044" s="5" t="s">
        <v>11</v>
      </c>
      <c r="D4044" s="5" t="s">
        <v>12</v>
      </c>
      <c r="E4044" s="5" t="s">
        <v>1680</v>
      </c>
    </row>
    <row r="4045" spans="1:5" x14ac:dyDescent="0.25">
      <c r="A4045" s="5">
        <f>4037</f>
      </c>
      <c r="B4045" s="5" t="s">
        <v>2710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2710</v>
      </c>
      <c r="C4046" s="5" t="s">
        <v>11</v>
      </c>
      <c r="D4046" s="5" t="s">
        <v>12</v>
      </c>
      <c r="E4046" s="5" t="s">
        <v>1680</v>
      </c>
    </row>
    <row r="4047" spans="1:5" x14ac:dyDescent="0.25">
      <c r="A4047" s="5">
        <f>4039</f>
      </c>
      <c r="B4047" s="5" t="s">
        <v>2711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2711</v>
      </c>
      <c r="C4048" s="5" t="s">
        <v>11</v>
      </c>
      <c r="D4048" s="5" t="s">
        <v>12</v>
      </c>
      <c r="E4048" s="5" t="s">
        <v>1680</v>
      </c>
    </row>
    <row r="4049" spans="1:5" x14ac:dyDescent="0.25">
      <c r="A4049" s="5">
        <f>4041</f>
      </c>
      <c r="B4049" s="5" t="s">
        <v>2712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2712</v>
      </c>
      <c r="C4050" s="5" t="s">
        <v>11</v>
      </c>
      <c r="D4050" s="5" t="s">
        <v>12</v>
      </c>
      <c r="E4050" s="5" t="s">
        <v>1680</v>
      </c>
    </row>
    <row r="4051" spans="1:5" x14ac:dyDescent="0.25">
      <c r="A4051" s="5">
        <f>4043</f>
      </c>
      <c r="B4051" s="5" t="s">
        <v>2713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2713</v>
      </c>
      <c r="C4052" s="5" t="s">
        <v>11</v>
      </c>
      <c r="D4052" s="5" t="s">
        <v>12</v>
      </c>
      <c r="E4052" s="5" t="s">
        <v>1680</v>
      </c>
    </row>
    <row r="4053" spans="1:5" x14ac:dyDescent="0.25">
      <c r="A4053" s="5">
        <f>4045</f>
      </c>
      <c r="B4053" s="5" t="s">
        <v>2714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2714</v>
      </c>
      <c r="C4054" s="5" t="s">
        <v>11</v>
      </c>
      <c r="D4054" s="5" t="s">
        <v>12</v>
      </c>
      <c r="E4054" s="5" t="s">
        <v>1680</v>
      </c>
    </row>
    <row r="4055" spans="1:5" x14ac:dyDescent="0.25">
      <c r="A4055" s="5">
        <f>4047</f>
      </c>
      <c r="B4055" s="5" t="s">
        <v>2715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2715</v>
      </c>
      <c r="C4056" s="5" t="s">
        <v>11</v>
      </c>
      <c r="D4056" s="5" t="s">
        <v>12</v>
      </c>
      <c r="E4056" s="5" t="s">
        <v>1680</v>
      </c>
    </row>
    <row r="4057" spans="1:5" x14ac:dyDescent="0.25">
      <c r="A4057" s="5">
        <f>4049</f>
      </c>
      <c r="B4057" s="5" t="s">
        <v>2716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2716</v>
      </c>
      <c r="C4058" s="5" t="s">
        <v>11</v>
      </c>
      <c r="D4058" s="5" t="s">
        <v>12</v>
      </c>
      <c r="E4058" s="5" t="s">
        <v>1680</v>
      </c>
    </row>
    <row r="4059" spans="1:5" x14ac:dyDescent="0.25">
      <c r="A4059" s="5">
        <f>4051</f>
      </c>
      <c r="B4059" s="5" t="s">
        <v>2717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2717</v>
      </c>
      <c r="C4060" s="5" t="s">
        <v>11</v>
      </c>
      <c r="D4060" s="5" t="s">
        <v>12</v>
      </c>
      <c r="E4060" s="5" t="s">
        <v>1680</v>
      </c>
    </row>
    <row r="4061" spans="1:5" x14ac:dyDescent="0.25">
      <c r="A4061" s="5">
        <f>4053</f>
      </c>
      <c r="B4061" s="5" t="s">
        <v>2718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2718</v>
      </c>
      <c r="C4062" s="5" t="s">
        <v>11</v>
      </c>
      <c r="D4062" s="5" t="s">
        <v>12</v>
      </c>
      <c r="E4062" s="5" t="s">
        <v>1680</v>
      </c>
    </row>
    <row r="4063" spans="1:5" x14ac:dyDescent="0.25">
      <c r="A4063" s="5">
        <f>4055</f>
      </c>
      <c r="B4063" s="5" t="s">
        <v>2719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2719</v>
      </c>
      <c r="C4064" s="5" t="s">
        <v>11</v>
      </c>
      <c r="D4064" s="5" t="s">
        <v>12</v>
      </c>
      <c r="E4064" s="5" t="s">
        <v>1680</v>
      </c>
    </row>
    <row r="4065" spans="1:5" x14ac:dyDescent="0.25">
      <c r="A4065" s="5">
        <f>4057</f>
      </c>
      <c r="B4065" s="5" t="s">
        <v>2720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2720</v>
      </c>
      <c r="C4066" s="5" t="s">
        <v>11</v>
      </c>
      <c r="D4066" s="5" t="s">
        <v>12</v>
      </c>
      <c r="E4066" s="5" t="s">
        <v>1680</v>
      </c>
    </row>
    <row r="4067" spans="1:5" x14ac:dyDescent="0.25">
      <c r="A4067" s="5">
        <f>4059</f>
      </c>
      <c r="B4067" s="5" t="s">
        <v>2721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2721</v>
      </c>
      <c r="C4068" s="5" t="s">
        <v>11</v>
      </c>
      <c r="D4068" s="5" t="s">
        <v>12</v>
      </c>
      <c r="E4068" s="5" t="s">
        <v>1680</v>
      </c>
    </row>
    <row r="4069" spans="1:5" x14ac:dyDescent="0.25">
      <c r="A4069" s="5">
        <f>4061</f>
      </c>
      <c r="B4069" s="5" t="s">
        <v>2722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2722</v>
      </c>
      <c r="C4070" s="5" t="s">
        <v>11</v>
      </c>
      <c r="D4070" s="5" t="s">
        <v>12</v>
      </c>
      <c r="E4070" s="5" t="s">
        <v>1680</v>
      </c>
    </row>
    <row r="4071" spans="1:5" x14ac:dyDescent="0.25">
      <c r="A4071" s="5">
        <f>4063</f>
      </c>
      <c r="B4071" s="5" t="s">
        <v>2723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2723</v>
      </c>
      <c r="C4072" s="5" t="s">
        <v>11</v>
      </c>
      <c r="D4072" s="5" t="s">
        <v>12</v>
      </c>
      <c r="E4072" s="5" t="s">
        <v>1680</v>
      </c>
    </row>
    <row r="4073" spans="1:5" x14ac:dyDescent="0.25">
      <c r="A4073" s="5">
        <f>4065</f>
      </c>
      <c r="B4073" s="5" t="s">
        <v>2724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2724</v>
      </c>
      <c r="C4074" s="5" t="s">
        <v>11</v>
      </c>
      <c r="D4074" s="5" t="s">
        <v>12</v>
      </c>
      <c r="E4074" s="5" t="s">
        <v>1680</v>
      </c>
    </row>
    <row r="4075" spans="1:5" x14ac:dyDescent="0.25">
      <c r="A4075" s="5">
        <f>4067</f>
      </c>
      <c r="B4075" s="5" t="s">
        <v>2725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2725</v>
      </c>
      <c r="C4076" s="5" t="s">
        <v>11</v>
      </c>
      <c r="D4076" s="5" t="s">
        <v>12</v>
      </c>
      <c r="E4076" s="5" t="s">
        <v>1680</v>
      </c>
    </row>
    <row r="4077" spans="1:5" x14ac:dyDescent="0.25">
      <c r="A4077" s="5">
        <f>4069</f>
      </c>
      <c r="B4077" s="5" t="s">
        <v>2726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2726</v>
      </c>
      <c r="C4078" s="5" t="s">
        <v>11</v>
      </c>
      <c r="D4078" s="5" t="s">
        <v>12</v>
      </c>
      <c r="E4078" s="5" t="s">
        <v>1680</v>
      </c>
    </row>
    <row r="4079" spans="1:5" x14ac:dyDescent="0.25">
      <c r="A4079" s="5">
        <f>4071</f>
      </c>
      <c r="B4079" s="5" t="s">
        <v>2727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2727</v>
      </c>
      <c r="C4080" s="5" t="s">
        <v>11</v>
      </c>
      <c r="D4080" s="5" t="s">
        <v>12</v>
      </c>
      <c r="E4080" s="5" t="s">
        <v>1680</v>
      </c>
    </row>
    <row r="4081" spans="1:5" x14ac:dyDescent="0.25">
      <c r="A4081" s="5">
        <f>4073</f>
      </c>
      <c r="B4081" s="5" t="s">
        <v>2728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2728</v>
      </c>
      <c r="C4082" s="5" t="s">
        <v>11</v>
      </c>
      <c r="D4082" s="5" t="s">
        <v>12</v>
      </c>
      <c r="E4082" s="5" t="s">
        <v>1680</v>
      </c>
    </row>
    <row r="4083" spans="1:5" x14ac:dyDescent="0.25">
      <c r="A4083" s="5">
        <f>4075</f>
      </c>
      <c r="B4083" s="5" t="s">
        <v>2729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2729</v>
      </c>
      <c r="C4084" s="5" t="s">
        <v>11</v>
      </c>
      <c r="D4084" s="5" t="s">
        <v>12</v>
      </c>
      <c r="E4084" s="5" t="s">
        <v>1680</v>
      </c>
    </row>
    <row r="4085" spans="1:5" x14ac:dyDescent="0.25">
      <c r="A4085" s="5">
        <f>4077</f>
      </c>
      <c r="B4085" s="5" t="s">
        <v>2730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2730</v>
      </c>
      <c r="C4086" s="5" t="s">
        <v>11</v>
      </c>
      <c r="D4086" s="5" t="s">
        <v>12</v>
      </c>
      <c r="E4086" s="5" t="s">
        <v>1680</v>
      </c>
    </row>
    <row r="4087" spans="1:5" x14ac:dyDescent="0.25">
      <c r="A4087" s="5">
        <f>4079</f>
      </c>
      <c r="B4087" s="5" t="s">
        <v>2731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2731</v>
      </c>
      <c r="C4088" s="5" t="s">
        <v>11</v>
      </c>
      <c r="D4088" s="5" t="s">
        <v>12</v>
      </c>
      <c r="E4088" s="5" t="s">
        <v>1680</v>
      </c>
    </row>
    <row r="4089" spans="1:5" x14ac:dyDescent="0.25">
      <c r="A4089" s="5">
        <f>4081</f>
      </c>
      <c r="B4089" s="5" t="s">
        <v>2732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2732</v>
      </c>
      <c r="C4090" s="5" t="s">
        <v>11</v>
      </c>
      <c r="D4090" s="5" t="s">
        <v>12</v>
      </c>
      <c r="E4090" s="5" t="s">
        <v>1680</v>
      </c>
    </row>
    <row r="4091" spans="1:5" x14ac:dyDescent="0.25">
      <c r="A4091" s="5">
        <f>4083</f>
      </c>
      <c r="B4091" s="5" t="s">
        <v>2733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2733</v>
      </c>
      <c r="C4092" s="5" t="s">
        <v>11</v>
      </c>
      <c r="D4092" s="5" t="s">
        <v>12</v>
      </c>
      <c r="E4092" s="5" t="s">
        <v>1680</v>
      </c>
    </row>
    <row r="4093" spans="1:5" x14ac:dyDescent="0.25">
      <c r="A4093" s="5">
        <f>4085</f>
      </c>
      <c r="B4093" s="5" t="s">
        <v>2734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2734</v>
      </c>
      <c r="C4094" s="5" t="s">
        <v>11</v>
      </c>
      <c r="D4094" s="5" t="s">
        <v>12</v>
      </c>
      <c r="E4094" s="5" t="s">
        <v>1680</v>
      </c>
    </row>
    <row r="4095" spans="1:5" x14ac:dyDescent="0.25">
      <c r="A4095" s="5">
        <f>4087</f>
      </c>
      <c r="B4095" s="5" t="s">
        <v>2735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2735</v>
      </c>
      <c r="C4096" s="5" t="s">
        <v>11</v>
      </c>
      <c r="D4096" s="5" t="s">
        <v>12</v>
      </c>
      <c r="E4096" s="5" t="s">
        <v>1680</v>
      </c>
    </row>
    <row r="4097" spans="1:5" x14ac:dyDescent="0.25">
      <c r="A4097" s="5">
        <f>4089</f>
      </c>
      <c r="B4097" s="5" t="s">
        <v>2736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2736</v>
      </c>
      <c r="C4098" s="5" t="s">
        <v>11</v>
      </c>
      <c r="D4098" s="5" t="s">
        <v>12</v>
      </c>
      <c r="E4098" s="5" t="s">
        <v>1680</v>
      </c>
    </row>
    <row r="4099" spans="1:5" x14ac:dyDescent="0.25">
      <c r="A4099" s="5">
        <f>4091</f>
      </c>
      <c r="B4099" s="5" t="s">
        <v>2737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2737</v>
      </c>
      <c r="C4100" s="5" t="s">
        <v>11</v>
      </c>
      <c r="D4100" s="5" t="s">
        <v>12</v>
      </c>
      <c r="E4100" s="5" t="s">
        <v>1680</v>
      </c>
    </row>
    <row r="4101" spans="1:5" x14ac:dyDescent="0.25">
      <c r="A4101" s="5">
        <f>4093</f>
      </c>
      <c r="B4101" s="5" t="s">
        <v>2738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2738</v>
      </c>
      <c r="C4102" s="5" t="s">
        <v>11</v>
      </c>
      <c r="D4102" s="5" t="s">
        <v>12</v>
      </c>
      <c r="E4102" s="5" t="s">
        <v>1680</v>
      </c>
    </row>
    <row r="4103" spans="1:5" x14ac:dyDescent="0.25">
      <c r="A4103" s="5">
        <f>4095</f>
      </c>
      <c r="B4103" s="5" t="s">
        <v>2739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2739</v>
      </c>
      <c r="C4104" s="5" t="s">
        <v>11</v>
      </c>
      <c r="D4104" s="5" t="s">
        <v>12</v>
      </c>
      <c r="E4104" s="5" t="s">
        <v>1680</v>
      </c>
    </row>
    <row r="4105" spans="1:5" x14ac:dyDescent="0.25">
      <c r="A4105" s="5">
        <f>4097</f>
      </c>
      <c r="B4105" s="5" t="s">
        <v>2740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2740</v>
      </c>
      <c r="C4106" s="5" t="s">
        <v>11</v>
      </c>
      <c r="D4106" s="5" t="s">
        <v>12</v>
      </c>
      <c r="E4106" s="5" t="s">
        <v>1680</v>
      </c>
    </row>
    <row r="4107" spans="1:5" x14ac:dyDescent="0.25">
      <c r="A4107" s="5">
        <f>4099</f>
      </c>
      <c r="B4107" s="5" t="s">
        <v>2741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2741</v>
      </c>
      <c r="C4108" s="5" t="s">
        <v>11</v>
      </c>
      <c r="D4108" s="5" t="s">
        <v>12</v>
      </c>
      <c r="E4108" s="5" t="s">
        <v>1680</v>
      </c>
    </row>
    <row r="4109" spans="1:5" x14ac:dyDescent="0.25">
      <c r="A4109" s="5">
        <f>4101</f>
      </c>
      <c r="B4109" s="5" t="s">
        <v>2742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2742</v>
      </c>
      <c r="C4110" s="5" t="s">
        <v>11</v>
      </c>
      <c r="D4110" s="5" t="s">
        <v>12</v>
      </c>
      <c r="E4110" s="5" t="s">
        <v>1680</v>
      </c>
    </row>
    <row r="4111" spans="1:5" x14ac:dyDescent="0.25">
      <c r="A4111" s="5">
        <f>4103</f>
      </c>
      <c r="B4111" s="5" t="s">
        <v>2743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2743</v>
      </c>
      <c r="C4112" s="5" t="s">
        <v>11</v>
      </c>
      <c r="D4112" s="5" t="s">
        <v>12</v>
      </c>
      <c r="E4112" s="5" t="s">
        <v>1680</v>
      </c>
    </row>
    <row r="4113" spans="1:5" x14ac:dyDescent="0.25">
      <c r="A4113" s="5">
        <f>4105</f>
      </c>
      <c r="B4113" s="5" t="s">
        <v>2744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2744</v>
      </c>
      <c r="C4114" s="5" t="s">
        <v>11</v>
      </c>
      <c r="D4114" s="5" t="s">
        <v>12</v>
      </c>
      <c r="E4114" s="5" t="s">
        <v>1680</v>
      </c>
    </row>
    <row r="4115" spans="1:5" x14ac:dyDescent="0.25">
      <c r="A4115" s="5">
        <f>4107</f>
      </c>
      <c r="B4115" s="5" t="s">
        <v>2745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2745</v>
      </c>
      <c r="C4116" s="5" t="s">
        <v>11</v>
      </c>
      <c r="D4116" s="5" t="s">
        <v>12</v>
      </c>
      <c r="E4116" s="5" t="s">
        <v>1680</v>
      </c>
    </row>
    <row r="4117" spans="1:5" x14ac:dyDescent="0.25">
      <c r="A4117" s="5">
        <f>4109</f>
      </c>
      <c r="B4117" s="5" t="s">
        <v>2746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2746</v>
      </c>
      <c r="C4118" s="5" t="s">
        <v>11</v>
      </c>
      <c r="D4118" s="5" t="s">
        <v>12</v>
      </c>
      <c r="E4118" s="5" t="s">
        <v>1680</v>
      </c>
    </row>
    <row r="4119" spans="1:5" x14ac:dyDescent="0.25">
      <c r="A4119" s="5">
        <f>4111</f>
      </c>
      <c r="B4119" s="5" t="s">
        <v>2747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2747</v>
      </c>
      <c r="C4120" s="5" t="s">
        <v>11</v>
      </c>
      <c r="D4120" s="5" t="s">
        <v>12</v>
      </c>
      <c r="E4120" s="5" t="s">
        <v>1680</v>
      </c>
    </row>
    <row r="4121" spans="1:5" x14ac:dyDescent="0.25">
      <c r="A4121" s="5">
        <f>4113</f>
      </c>
      <c r="B4121" s="5" t="s">
        <v>2748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2748</v>
      </c>
      <c r="C4122" s="5" t="s">
        <v>11</v>
      </c>
      <c r="D4122" s="5" t="s">
        <v>12</v>
      </c>
      <c r="E4122" s="5" t="s">
        <v>1680</v>
      </c>
    </row>
    <row r="4123" spans="1:5" x14ac:dyDescent="0.25">
      <c r="A4123" s="5">
        <f>4115</f>
      </c>
      <c r="B4123" s="5" t="s">
        <v>2749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2749</v>
      </c>
      <c r="C4124" s="5" t="s">
        <v>11</v>
      </c>
      <c r="D4124" s="5" t="s">
        <v>12</v>
      </c>
      <c r="E4124" s="5" t="s">
        <v>1680</v>
      </c>
    </row>
    <row r="4125" spans="1:5" x14ac:dyDescent="0.25">
      <c r="A4125" s="5">
        <f>4117</f>
      </c>
      <c r="B4125" s="5" t="s">
        <v>2750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2750</v>
      </c>
      <c r="C4126" s="5" t="s">
        <v>11</v>
      </c>
      <c r="D4126" s="5" t="s">
        <v>12</v>
      </c>
      <c r="E4126" s="5" t="s">
        <v>1680</v>
      </c>
    </row>
    <row r="4127" spans="1:5" x14ac:dyDescent="0.25">
      <c r="A4127" s="5">
        <f>4119</f>
      </c>
      <c r="B4127" s="5" t="s">
        <v>2751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2751</v>
      </c>
      <c r="C4128" s="5" t="s">
        <v>11</v>
      </c>
      <c r="D4128" s="5" t="s">
        <v>12</v>
      </c>
      <c r="E4128" s="5" t="s">
        <v>1680</v>
      </c>
    </row>
    <row r="4129" spans="1:5" x14ac:dyDescent="0.25">
      <c r="A4129" s="5">
        <f>4121</f>
      </c>
      <c r="B4129" s="5" t="s">
        <v>2752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2752</v>
      </c>
      <c r="C4130" s="5" t="s">
        <v>11</v>
      </c>
      <c r="D4130" s="5" t="s">
        <v>12</v>
      </c>
      <c r="E4130" s="5" t="s">
        <v>1680</v>
      </c>
    </row>
    <row r="4131" spans="1:5" x14ac:dyDescent="0.25">
      <c r="A4131" s="5">
        <f>4123</f>
      </c>
      <c r="B4131" s="5" t="s">
        <v>2753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2753</v>
      </c>
      <c r="C4132" s="5" t="s">
        <v>11</v>
      </c>
      <c r="D4132" s="5" t="s">
        <v>12</v>
      </c>
      <c r="E4132" s="5" t="s">
        <v>1680</v>
      </c>
    </row>
    <row r="4133" spans="1:5" x14ac:dyDescent="0.25">
      <c r="A4133" s="5">
        <f>4125</f>
      </c>
      <c r="B4133" s="5" t="s">
        <v>2754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2754</v>
      </c>
      <c r="C4134" s="5" t="s">
        <v>11</v>
      </c>
      <c r="D4134" s="5" t="s">
        <v>12</v>
      </c>
      <c r="E4134" s="5" t="s">
        <v>1680</v>
      </c>
    </row>
    <row r="4135" spans="1:5" x14ac:dyDescent="0.25">
      <c r="A4135" s="5">
        <f>4127</f>
      </c>
      <c r="B4135" s="5" t="s">
        <v>2755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2755</v>
      </c>
      <c r="C4136" s="5" t="s">
        <v>11</v>
      </c>
      <c r="D4136" s="5" t="s">
        <v>12</v>
      </c>
      <c r="E4136" s="5" t="s">
        <v>1680</v>
      </c>
    </row>
    <row r="4137" spans="1:5" x14ac:dyDescent="0.25">
      <c r="A4137" s="5">
        <f>4129</f>
      </c>
      <c r="B4137" s="5" t="s">
        <v>2756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2756</v>
      </c>
      <c r="C4138" s="5" t="s">
        <v>11</v>
      </c>
      <c r="D4138" s="5" t="s">
        <v>12</v>
      </c>
      <c r="E4138" s="5" t="s">
        <v>1680</v>
      </c>
    </row>
    <row r="4139" spans="1:5" x14ac:dyDescent="0.25">
      <c r="A4139" s="5">
        <f>4131</f>
      </c>
      <c r="B4139" s="5" t="s">
        <v>2757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2757</v>
      </c>
      <c r="C4140" s="5" t="s">
        <v>11</v>
      </c>
      <c r="D4140" s="5" t="s">
        <v>12</v>
      </c>
      <c r="E4140" s="5" t="s">
        <v>1680</v>
      </c>
    </row>
    <row r="4141" spans="1:5" x14ac:dyDescent="0.25">
      <c r="A4141" s="5">
        <f>4133</f>
      </c>
      <c r="B4141" s="5" t="s">
        <v>2758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2758</v>
      </c>
      <c r="C4142" s="5" t="s">
        <v>11</v>
      </c>
      <c r="D4142" s="5" t="s">
        <v>12</v>
      </c>
      <c r="E4142" s="5" t="s">
        <v>1680</v>
      </c>
    </row>
    <row r="4143" spans="1:5" x14ac:dyDescent="0.25">
      <c r="A4143" s="5">
        <f>4135</f>
      </c>
      <c r="B4143" s="5" t="s">
        <v>2759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2759</v>
      </c>
      <c r="C4144" s="5" t="s">
        <v>11</v>
      </c>
      <c r="D4144" s="5" t="s">
        <v>12</v>
      </c>
      <c r="E4144" s="5" t="s">
        <v>1680</v>
      </c>
    </row>
    <row r="4145" spans="1:5" x14ac:dyDescent="0.25">
      <c r="A4145" s="5">
        <f>4137</f>
      </c>
      <c r="B4145" s="5" t="s">
        <v>2760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2760</v>
      </c>
      <c r="C4146" s="5" t="s">
        <v>11</v>
      </c>
      <c r="D4146" s="5" t="s">
        <v>12</v>
      </c>
      <c r="E4146" s="5" t="s">
        <v>1680</v>
      </c>
    </row>
    <row r="4147" spans="1:5" x14ac:dyDescent="0.25">
      <c r="A4147" s="5">
        <f>4139</f>
      </c>
      <c r="B4147" s="5" t="s">
        <v>2761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2761</v>
      </c>
      <c r="C4148" s="5" t="s">
        <v>11</v>
      </c>
      <c r="D4148" s="5" t="s">
        <v>12</v>
      </c>
      <c r="E4148" s="5" t="s">
        <v>1680</v>
      </c>
    </row>
    <row r="4149" spans="1:5" x14ac:dyDescent="0.25">
      <c r="A4149" s="5">
        <f>4141</f>
      </c>
      <c r="B4149" s="5" t="s">
        <v>2762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2762</v>
      </c>
      <c r="C4150" s="5" t="s">
        <v>11</v>
      </c>
      <c r="D4150" s="5" t="s">
        <v>12</v>
      </c>
      <c r="E4150" s="5" t="s">
        <v>1680</v>
      </c>
    </row>
    <row r="4151" spans="1:5" x14ac:dyDescent="0.25">
      <c r="A4151" s="5">
        <f>4143</f>
      </c>
      <c r="B4151" s="5" t="s">
        <v>2763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2763</v>
      </c>
      <c r="C4152" s="5" t="s">
        <v>11</v>
      </c>
      <c r="D4152" s="5" t="s">
        <v>12</v>
      </c>
      <c r="E4152" s="5" t="s">
        <v>1680</v>
      </c>
    </row>
    <row r="4153" spans="1:5" x14ac:dyDescent="0.25">
      <c r="A4153" s="5">
        <f>4145</f>
      </c>
      <c r="B4153" s="5" t="s">
        <v>2764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2764</v>
      </c>
      <c r="C4154" s="5" t="s">
        <v>11</v>
      </c>
      <c r="D4154" s="5" t="s">
        <v>12</v>
      </c>
      <c r="E4154" s="5" t="s">
        <v>1680</v>
      </c>
    </row>
    <row r="4155" spans="1:5" x14ac:dyDescent="0.25">
      <c r="A4155" s="5">
        <f>4147</f>
      </c>
      <c r="B4155" s="5" t="s">
        <v>2765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2765</v>
      </c>
      <c r="C4156" s="5" t="s">
        <v>11</v>
      </c>
      <c r="D4156" s="5" t="s">
        <v>12</v>
      </c>
      <c r="E4156" s="5" t="s">
        <v>1680</v>
      </c>
    </row>
    <row r="4157" spans="1:5" x14ac:dyDescent="0.25">
      <c r="A4157" s="5">
        <f>4149</f>
      </c>
      <c r="B4157" s="5" t="s">
        <v>2766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2766</v>
      </c>
      <c r="C4158" s="5" t="s">
        <v>11</v>
      </c>
      <c r="D4158" s="5" t="s">
        <v>12</v>
      </c>
      <c r="E4158" s="5" t="s">
        <v>1680</v>
      </c>
    </row>
    <row r="4159" spans="1:5" x14ac:dyDescent="0.25">
      <c r="A4159" s="5">
        <f>4151</f>
      </c>
      <c r="B4159" s="5" t="s">
        <v>2767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2767</v>
      </c>
      <c r="C4160" s="5" t="s">
        <v>11</v>
      </c>
      <c r="D4160" s="5" t="s">
        <v>12</v>
      </c>
      <c r="E4160" s="5" t="s">
        <v>1680</v>
      </c>
    </row>
    <row r="4161" spans="1:5" x14ac:dyDescent="0.25">
      <c r="A4161" s="5">
        <f>4153</f>
      </c>
      <c r="B4161" s="5" t="s">
        <v>2768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2768</v>
      </c>
      <c r="C4162" s="5" t="s">
        <v>11</v>
      </c>
      <c r="D4162" s="5" t="s">
        <v>12</v>
      </c>
      <c r="E4162" s="5" t="s">
        <v>1680</v>
      </c>
    </row>
    <row r="4163" spans="1:5" x14ac:dyDescent="0.25">
      <c r="A4163" s="5">
        <f>4155</f>
      </c>
      <c r="B4163" s="5" t="s">
        <v>2769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2769</v>
      </c>
      <c r="C4164" s="5" t="s">
        <v>11</v>
      </c>
      <c r="D4164" s="5" t="s">
        <v>12</v>
      </c>
      <c r="E4164" s="5" t="s">
        <v>1680</v>
      </c>
    </row>
    <row r="4165" spans="1:5" x14ac:dyDescent="0.25">
      <c r="A4165" s="5">
        <f>4157</f>
      </c>
      <c r="B4165" s="5" t="s">
        <v>2770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2770</v>
      </c>
      <c r="C4166" s="5" t="s">
        <v>11</v>
      </c>
      <c r="D4166" s="5" t="s">
        <v>12</v>
      </c>
      <c r="E4166" s="5" t="s">
        <v>1680</v>
      </c>
    </row>
    <row r="4167" spans="1:5" x14ac:dyDescent="0.25">
      <c r="A4167" s="5">
        <f>4159</f>
      </c>
      <c r="B4167" s="5" t="s">
        <v>2771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2771</v>
      </c>
      <c r="C4168" s="5" t="s">
        <v>11</v>
      </c>
      <c r="D4168" s="5" t="s">
        <v>12</v>
      </c>
      <c r="E4168" s="5" t="s">
        <v>1680</v>
      </c>
    </row>
    <row r="4169" spans="1:5" x14ac:dyDescent="0.25">
      <c r="A4169" s="5">
        <f>4161</f>
      </c>
      <c r="B4169" s="5" t="s">
        <v>2772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2772</v>
      </c>
      <c r="C4170" s="5" t="s">
        <v>11</v>
      </c>
      <c r="D4170" s="5" t="s">
        <v>12</v>
      </c>
      <c r="E4170" s="5" t="s">
        <v>1680</v>
      </c>
    </row>
    <row r="4171" spans="1:5" x14ac:dyDescent="0.25">
      <c r="A4171" s="5">
        <f>4163</f>
      </c>
      <c r="B4171" s="5" t="s">
        <v>2773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2773</v>
      </c>
      <c r="C4172" s="5" t="s">
        <v>11</v>
      </c>
      <c r="D4172" s="5" t="s">
        <v>12</v>
      </c>
      <c r="E4172" s="5" t="s">
        <v>1680</v>
      </c>
    </row>
    <row r="4173" spans="1:5" x14ac:dyDescent="0.25">
      <c r="A4173" s="5">
        <f>4165</f>
      </c>
      <c r="B4173" s="5" t="s">
        <v>2774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2774</v>
      </c>
      <c r="C4174" s="5" t="s">
        <v>11</v>
      </c>
      <c r="D4174" s="5" t="s">
        <v>12</v>
      </c>
      <c r="E4174" s="5" t="s">
        <v>1680</v>
      </c>
    </row>
    <row r="4175" spans="1:5" x14ac:dyDescent="0.25">
      <c r="A4175" s="5">
        <f>4167</f>
      </c>
      <c r="B4175" s="5" t="s">
        <v>2775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2775</v>
      </c>
      <c r="C4176" s="5" t="s">
        <v>11</v>
      </c>
      <c r="D4176" s="5" t="s">
        <v>12</v>
      </c>
      <c r="E4176" s="5" t="s">
        <v>1680</v>
      </c>
    </row>
    <row r="4177" spans="1:5" x14ac:dyDescent="0.25">
      <c r="A4177" s="5">
        <f>4169</f>
      </c>
      <c r="B4177" s="5" t="s">
        <v>2776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2776</v>
      </c>
      <c r="C4178" s="5" t="s">
        <v>11</v>
      </c>
      <c r="D4178" s="5" t="s">
        <v>12</v>
      </c>
      <c r="E4178" s="5" t="s">
        <v>1680</v>
      </c>
    </row>
    <row r="4179" spans="1:5" x14ac:dyDescent="0.25">
      <c r="A4179" s="5">
        <f>4171</f>
      </c>
      <c r="B4179" s="5" t="s">
        <v>2777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2777</v>
      </c>
      <c r="C4180" s="5" t="s">
        <v>11</v>
      </c>
      <c r="D4180" s="5" t="s">
        <v>12</v>
      </c>
      <c r="E4180" s="5" t="s">
        <v>1680</v>
      </c>
    </row>
    <row r="4181" spans="1:5" x14ac:dyDescent="0.25">
      <c r="A4181" s="5">
        <f>4173</f>
      </c>
      <c r="B4181" s="5" t="s">
        <v>2778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2778</v>
      </c>
      <c r="C4182" s="5" t="s">
        <v>11</v>
      </c>
      <c r="D4182" s="5" t="s">
        <v>12</v>
      </c>
      <c r="E4182" s="5" t="s">
        <v>1680</v>
      </c>
    </row>
    <row r="4183" spans="1:5" x14ac:dyDescent="0.25">
      <c r="A4183" s="5">
        <f>4175</f>
      </c>
      <c r="B4183" s="5" t="s">
        <v>2779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2779</v>
      </c>
      <c r="C4184" s="5" t="s">
        <v>11</v>
      </c>
      <c r="D4184" s="5" t="s">
        <v>12</v>
      </c>
      <c r="E4184" s="5" t="s">
        <v>1680</v>
      </c>
    </row>
    <row r="4185" spans="1:5" x14ac:dyDescent="0.25">
      <c r="A4185" s="5">
        <f>4177</f>
      </c>
      <c r="B4185" s="5" t="s">
        <v>2780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2780</v>
      </c>
      <c r="C4186" s="5" t="s">
        <v>11</v>
      </c>
      <c r="D4186" s="5" t="s">
        <v>12</v>
      </c>
      <c r="E4186" s="5" t="s">
        <v>1680</v>
      </c>
    </row>
    <row r="4187" spans="1:5" x14ac:dyDescent="0.25">
      <c r="A4187" s="5">
        <f>4179</f>
      </c>
      <c r="B4187" s="5" t="s">
        <v>2781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2781</v>
      </c>
      <c r="C4188" s="5" t="s">
        <v>11</v>
      </c>
      <c r="D4188" s="5" t="s">
        <v>12</v>
      </c>
      <c r="E4188" s="5" t="s">
        <v>1680</v>
      </c>
    </row>
    <row r="4189" spans="1:5" x14ac:dyDescent="0.25">
      <c r="A4189" s="5">
        <f>4181</f>
      </c>
      <c r="B4189" s="5" t="s">
        <v>2782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2782</v>
      </c>
      <c r="C4190" s="5" t="s">
        <v>11</v>
      </c>
      <c r="D4190" s="5" t="s">
        <v>12</v>
      </c>
      <c r="E4190" s="5" t="s">
        <v>1680</v>
      </c>
    </row>
    <row r="4191" spans="1:5" x14ac:dyDescent="0.25">
      <c r="A4191" s="5">
        <f>4183</f>
      </c>
      <c r="B4191" s="5" t="s">
        <v>2783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2783</v>
      </c>
      <c r="C4192" s="5" t="s">
        <v>11</v>
      </c>
      <c r="D4192" s="5" t="s">
        <v>12</v>
      </c>
      <c r="E4192" s="5" t="s">
        <v>1680</v>
      </c>
    </row>
    <row r="4193" spans="1:5" x14ac:dyDescent="0.25">
      <c r="A4193" s="5">
        <f>4185</f>
      </c>
      <c r="B4193" s="5" t="s">
        <v>2784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2784</v>
      </c>
      <c r="C4194" s="5" t="s">
        <v>11</v>
      </c>
      <c r="D4194" s="5" t="s">
        <v>12</v>
      </c>
      <c r="E4194" s="5" t="s">
        <v>1680</v>
      </c>
    </row>
    <row r="4195" spans="1:5" x14ac:dyDescent="0.25">
      <c r="A4195" s="5">
        <f>4187</f>
      </c>
      <c r="B4195" s="5" t="s">
        <v>2785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2785</v>
      </c>
      <c r="C4196" s="5" t="s">
        <v>11</v>
      </c>
      <c r="D4196" s="5" t="s">
        <v>12</v>
      </c>
      <c r="E4196" s="5" t="s">
        <v>1680</v>
      </c>
    </row>
    <row r="4197" spans="1:5" x14ac:dyDescent="0.25">
      <c r="A4197" s="5">
        <f>4189</f>
      </c>
      <c r="B4197" s="5" t="s">
        <v>2786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2786</v>
      </c>
      <c r="C4198" s="5" t="s">
        <v>11</v>
      </c>
      <c r="D4198" s="5" t="s">
        <v>12</v>
      </c>
      <c r="E4198" s="5" t="s">
        <v>1680</v>
      </c>
    </row>
    <row r="4199" spans="1:5" x14ac:dyDescent="0.25">
      <c r="A4199" s="5">
        <f>4191</f>
      </c>
      <c r="B4199" s="5" t="s">
        <v>2787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2787</v>
      </c>
      <c r="C4200" s="5" t="s">
        <v>11</v>
      </c>
      <c r="D4200" s="5" t="s">
        <v>12</v>
      </c>
      <c r="E4200" s="5" t="s">
        <v>1680</v>
      </c>
    </row>
    <row r="4201" spans="1:5" x14ac:dyDescent="0.25">
      <c r="A4201" s="5">
        <f>4193</f>
      </c>
      <c r="B4201" s="5" t="s">
        <v>2788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2788</v>
      </c>
      <c r="C4202" s="5" t="s">
        <v>11</v>
      </c>
      <c r="D4202" s="5" t="s">
        <v>12</v>
      </c>
      <c r="E4202" s="5" t="s">
        <v>1680</v>
      </c>
    </row>
    <row r="4203" spans="1:5" x14ac:dyDescent="0.25">
      <c r="A4203" s="5">
        <f>4195</f>
      </c>
      <c r="B4203" s="5" t="s">
        <v>2789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2789</v>
      </c>
      <c r="C4204" s="5" t="s">
        <v>11</v>
      </c>
      <c r="D4204" s="5" t="s">
        <v>12</v>
      </c>
      <c r="E4204" s="5" t="s">
        <v>1680</v>
      </c>
    </row>
    <row r="4205" spans="1:5" x14ac:dyDescent="0.25">
      <c r="A4205" s="5">
        <f>4197</f>
      </c>
      <c r="B4205" s="5" t="s">
        <v>2790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2790</v>
      </c>
      <c r="C4206" s="5" t="s">
        <v>11</v>
      </c>
      <c r="D4206" s="5" t="s">
        <v>12</v>
      </c>
      <c r="E4206" s="5" t="s">
        <v>1680</v>
      </c>
    </row>
    <row r="4207" spans="1:5" x14ac:dyDescent="0.25">
      <c r="A4207" s="5">
        <f>4199</f>
      </c>
      <c r="B4207" s="5" t="s">
        <v>2791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2791</v>
      </c>
      <c r="C4208" s="5" t="s">
        <v>11</v>
      </c>
      <c r="D4208" s="5" t="s">
        <v>12</v>
      </c>
      <c r="E4208" s="5" t="s">
        <v>1680</v>
      </c>
    </row>
    <row r="4209" spans="1:5" x14ac:dyDescent="0.25">
      <c r="A4209" s="5">
        <f>4201</f>
      </c>
      <c r="B4209" s="5" t="s">
        <v>2792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2792</v>
      </c>
      <c r="C4210" s="5" t="s">
        <v>11</v>
      </c>
      <c r="D4210" s="5" t="s">
        <v>12</v>
      </c>
      <c r="E4210" s="5" t="s">
        <v>1680</v>
      </c>
    </row>
    <row r="4211" spans="1:5" x14ac:dyDescent="0.25">
      <c r="A4211" s="5">
        <f>4203</f>
      </c>
      <c r="B4211" s="5" t="s">
        <v>2793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2793</v>
      </c>
      <c r="C4212" s="5" t="s">
        <v>11</v>
      </c>
      <c r="D4212" s="5" t="s">
        <v>12</v>
      </c>
      <c r="E4212" s="5" t="s">
        <v>1680</v>
      </c>
    </row>
    <row r="4213" spans="1:5" x14ac:dyDescent="0.25">
      <c r="A4213" s="5">
        <f>4205</f>
      </c>
      <c r="B4213" s="5" t="s">
        <v>2794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2794</v>
      </c>
      <c r="C4214" s="5" t="s">
        <v>11</v>
      </c>
      <c r="D4214" s="5" t="s">
        <v>12</v>
      </c>
      <c r="E4214" s="5" t="s">
        <v>1680</v>
      </c>
    </row>
    <row r="4215" spans="1:5" x14ac:dyDescent="0.25">
      <c r="A4215" s="5">
        <f>4207</f>
      </c>
      <c r="B4215" s="5" t="s">
        <v>2795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2795</v>
      </c>
      <c r="C4216" s="5" t="s">
        <v>11</v>
      </c>
      <c r="D4216" s="5" t="s">
        <v>12</v>
      </c>
      <c r="E4216" s="5" t="s">
        <v>1680</v>
      </c>
    </row>
    <row r="4217" spans="1:5" x14ac:dyDescent="0.25">
      <c r="A4217" s="5">
        <f>4209</f>
      </c>
      <c r="B4217" s="5" t="s">
        <v>2796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2796</v>
      </c>
      <c r="C4218" s="5" t="s">
        <v>11</v>
      </c>
      <c r="D4218" s="5" t="s">
        <v>12</v>
      </c>
      <c r="E4218" s="5" t="s">
        <v>1680</v>
      </c>
    </row>
    <row r="4219" spans="1:5" x14ac:dyDescent="0.25">
      <c r="A4219" s="5">
        <f>4211</f>
      </c>
      <c r="B4219" s="5" t="s">
        <v>2797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2797</v>
      </c>
      <c r="C4220" s="5" t="s">
        <v>11</v>
      </c>
      <c r="D4220" s="5" t="s">
        <v>12</v>
      </c>
      <c r="E4220" s="5" t="s">
        <v>1680</v>
      </c>
    </row>
    <row r="4221" spans="1:5" x14ac:dyDescent="0.25">
      <c r="A4221" s="5">
        <f>4213</f>
      </c>
      <c r="B4221" s="5" t="s">
        <v>2798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2798</v>
      </c>
      <c r="C4222" s="5" t="s">
        <v>11</v>
      </c>
      <c r="D4222" s="5" t="s">
        <v>12</v>
      </c>
      <c r="E4222" s="5" t="s">
        <v>1680</v>
      </c>
    </row>
    <row r="4223" spans="1:5" x14ac:dyDescent="0.25">
      <c r="A4223" s="5">
        <f>4215</f>
      </c>
      <c r="B4223" s="5" t="s">
        <v>2799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2799</v>
      </c>
      <c r="C4224" s="5" t="s">
        <v>11</v>
      </c>
      <c r="D4224" s="5" t="s">
        <v>12</v>
      </c>
      <c r="E4224" s="5" t="s">
        <v>1680</v>
      </c>
    </row>
    <row r="4225" spans="1:5" x14ac:dyDescent="0.25">
      <c r="A4225" s="5">
        <f>4217</f>
      </c>
      <c r="B4225" s="5" t="s">
        <v>2800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2800</v>
      </c>
      <c r="C4226" s="5" t="s">
        <v>11</v>
      </c>
      <c r="D4226" s="5" t="s">
        <v>12</v>
      </c>
      <c r="E4226" s="5" t="s">
        <v>1680</v>
      </c>
    </row>
    <row r="4227" spans="1:5" x14ac:dyDescent="0.25">
      <c r="A4227" s="5">
        <f>4219</f>
      </c>
      <c r="B4227" s="5" t="s">
        <v>2801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2801</v>
      </c>
      <c r="C4228" s="5" t="s">
        <v>11</v>
      </c>
      <c r="D4228" s="5" t="s">
        <v>12</v>
      </c>
      <c r="E4228" s="5" t="s">
        <v>1680</v>
      </c>
    </row>
    <row r="4229" spans="1:5" x14ac:dyDescent="0.25">
      <c r="A4229" s="5">
        <f>4221</f>
      </c>
      <c r="B4229" s="5" t="s">
        <v>2802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2802</v>
      </c>
      <c r="C4230" s="5" t="s">
        <v>11</v>
      </c>
      <c r="D4230" s="5" t="s">
        <v>12</v>
      </c>
      <c r="E4230" s="5" t="s">
        <v>1680</v>
      </c>
    </row>
    <row r="4231" spans="1:5" x14ac:dyDescent="0.25">
      <c r="A4231" s="5">
        <f>4223</f>
      </c>
      <c r="B4231" s="5" t="s">
        <v>2803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2803</v>
      </c>
      <c r="C4232" s="5" t="s">
        <v>11</v>
      </c>
      <c r="D4232" s="5" t="s">
        <v>12</v>
      </c>
      <c r="E4232" s="5" t="s">
        <v>1680</v>
      </c>
    </row>
    <row r="4233" spans="1:5" x14ac:dyDescent="0.25">
      <c r="A4233" s="5">
        <f>4225</f>
      </c>
      <c r="B4233" s="5" t="s">
        <v>2804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2804</v>
      </c>
      <c r="C4234" s="5" t="s">
        <v>11</v>
      </c>
      <c r="D4234" s="5" t="s">
        <v>12</v>
      </c>
      <c r="E4234" s="5" t="s">
        <v>1680</v>
      </c>
    </row>
    <row r="4235" spans="1:5" x14ac:dyDescent="0.25">
      <c r="A4235" s="5">
        <f>4227</f>
      </c>
      <c r="B4235" s="5" t="s">
        <v>2805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2805</v>
      </c>
      <c r="C4236" s="5" t="s">
        <v>11</v>
      </c>
      <c r="D4236" s="5" t="s">
        <v>12</v>
      </c>
      <c r="E4236" s="5" t="s">
        <v>1680</v>
      </c>
    </row>
    <row r="4237" spans="1:5" x14ac:dyDescent="0.25">
      <c r="A4237" s="5">
        <f>4229</f>
      </c>
      <c r="B4237" s="5" t="s">
        <v>2806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2806</v>
      </c>
      <c r="C4238" s="5" t="s">
        <v>11</v>
      </c>
      <c r="D4238" s="5" t="s">
        <v>12</v>
      </c>
      <c r="E4238" s="5" t="s">
        <v>1680</v>
      </c>
    </row>
    <row r="4239" spans="1:5" x14ac:dyDescent="0.25">
      <c r="A4239" s="5">
        <f>4231</f>
      </c>
      <c r="B4239" s="5" t="s">
        <v>2807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2807</v>
      </c>
      <c r="C4240" s="5" t="s">
        <v>11</v>
      </c>
      <c r="D4240" s="5" t="s">
        <v>12</v>
      </c>
      <c r="E4240" s="5" t="s">
        <v>1680</v>
      </c>
    </row>
    <row r="4241" spans="1:5" x14ac:dyDescent="0.25">
      <c r="A4241" s="5">
        <f>4233</f>
      </c>
      <c r="B4241" s="5" t="s">
        <v>2808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2808</v>
      </c>
      <c r="C4242" s="5" t="s">
        <v>11</v>
      </c>
      <c r="D4242" s="5" t="s">
        <v>12</v>
      </c>
      <c r="E4242" s="5" t="s">
        <v>1680</v>
      </c>
    </row>
    <row r="4243" spans="1:5" x14ac:dyDescent="0.25">
      <c r="A4243" s="5">
        <f>4235</f>
      </c>
      <c r="B4243" s="5" t="s">
        <v>2809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2809</v>
      </c>
      <c r="C4244" s="5" t="s">
        <v>11</v>
      </c>
      <c r="D4244" s="5" t="s">
        <v>12</v>
      </c>
      <c r="E4244" s="5" t="s">
        <v>1680</v>
      </c>
    </row>
    <row r="4245" spans="1:5" x14ac:dyDescent="0.25">
      <c r="A4245" s="5">
        <f>4237</f>
      </c>
      <c r="B4245" s="5" t="s">
        <v>2810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2810</v>
      </c>
      <c r="C4246" s="5" t="s">
        <v>11</v>
      </c>
      <c r="D4246" s="5" t="s">
        <v>12</v>
      </c>
      <c r="E4246" s="5" t="s">
        <v>1680</v>
      </c>
    </row>
    <row r="4247" spans="1:5" x14ac:dyDescent="0.25">
      <c r="A4247" s="5">
        <f>4239</f>
      </c>
      <c r="B4247" s="5" t="s">
        <v>2811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2811</v>
      </c>
      <c r="C4248" s="5" t="s">
        <v>11</v>
      </c>
      <c r="D4248" s="5" t="s">
        <v>12</v>
      </c>
      <c r="E4248" s="5" t="s">
        <v>1680</v>
      </c>
    </row>
    <row r="4249" spans="1:5" x14ac:dyDescent="0.25">
      <c r="A4249" s="5">
        <f>4241</f>
      </c>
      <c r="B4249" s="5" t="s">
        <v>2812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2812</v>
      </c>
      <c r="C4250" s="5" t="s">
        <v>11</v>
      </c>
      <c r="D4250" s="5" t="s">
        <v>12</v>
      </c>
      <c r="E4250" s="5" t="s">
        <v>1680</v>
      </c>
    </row>
    <row r="4251" spans="1:5" x14ac:dyDescent="0.25">
      <c r="A4251" s="5">
        <f>4243</f>
      </c>
      <c r="B4251" s="5" t="s">
        <v>2813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2813</v>
      </c>
      <c r="C4252" s="5" t="s">
        <v>11</v>
      </c>
      <c r="D4252" s="5" t="s">
        <v>12</v>
      </c>
      <c r="E4252" s="5" t="s">
        <v>1680</v>
      </c>
    </row>
    <row r="4253" spans="1:5" x14ac:dyDescent="0.25">
      <c r="A4253" s="5">
        <f>4245</f>
      </c>
      <c r="B4253" s="5" t="s">
        <v>2814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2814</v>
      </c>
      <c r="C4254" s="5" t="s">
        <v>11</v>
      </c>
      <c r="D4254" s="5" t="s">
        <v>12</v>
      </c>
      <c r="E4254" s="5" t="s">
        <v>1680</v>
      </c>
    </row>
    <row r="4255" spans="1:5" x14ac:dyDescent="0.25">
      <c r="A4255" s="5">
        <f>4247</f>
      </c>
      <c r="B4255" s="5" t="s">
        <v>2815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2815</v>
      </c>
      <c r="C4256" s="5" t="s">
        <v>11</v>
      </c>
      <c r="D4256" s="5" t="s">
        <v>12</v>
      </c>
      <c r="E4256" s="5" t="s">
        <v>1680</v>
      </c>
    </row>
    <row r="4257" spans="1:5" x14ac:dyDescent="0.25">
      <c r="A4257" s="5">
        <f>4249</f>
      </c>
      <c r="B4257" s="5" t="s">
        <v>2816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2816</v>
      </c>
      <c r="C4258" s="5" t="s">
        <v>11</v>
      </c>
      <c r="D4258" s="5" t="s">
        <v>12</v>
      </c>
      <c r="E4258" s="5" t="s">
        <v>1680</v>
      </c>
    </row>
    <row r="4259" spans="1:5" x14ac:dyDescent="0.25">
      <c r="A4259" s="5">
        <f>4251</f>
      </c>
      <c r="B4259" s="5" t="s">
        <v>2817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2817</v>
      </c>
      <c r="C4260" s="5" t="s">
        <v>11</v>
      </c>
      <c r="D4260" s="5" t="s">
        <v>12</v>
      </c>
      <c r="E4260" s="5" t="s">
        <v>1680</v>
      </c>
    </row>
    <row r="4261" spans="1:5" x14ac:dyDescent="0.25">
      <c r="A4261" s="5">
        <f>4253</f>
      </c>
      <c r="B4261" s="5" t="s">
        <v>2818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2818</v>
      </c>
      <c r="C4262" s="5" t="s">
        <v>11</v>
      </c>
      <c r="D4262" s="5" t="s">
        <v>12</v>
      </c>
      <c r="E4262" s="5" t="s">
        <v>1680</v>
      </c>
    </row>
    <row r="4263" spans="1:5" x14ac:dyDescent="0.25">
      <c r="A4263" s="5">
        <f>4255</f>
      </c>
      <c r="B4263" s="5" t="s">
        <v>2819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2819</v>
      </c>
      <c r="C4264" s="5" t="s">
        <v>11</v>
      </c>
      <c r="D4264" s="5" t="s">
        <v>12</v>
      </c>
      <c r="E4264" s="5" t="s">
        <v>1680</v>
      </c>
    </row>
    <row r="4265" spans="1:5" x14ac:dyDescent="0.25">
      <c r="A4265" s="5">
        <f>4257</f>
      </c>
      <c r="B4265" s="5" t="s">
        <v>2820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2820</v>
      </c>
      <c r="C4266" s="5" t="s">
        <v>11</v>
      </c>
      <c r="D4266" s="5" t="s">
        <v>12</v>
      </c>
      <c r="E4266" s="5" t="s">
        <v>1680</v>
      </c>
    </row>
    <row r="4267" spans="1:5" x14ac:dyDescent="0.25">
      <c r="A4267" s="5">
        <f>4259</f>
      </c>
      <c r="B4267" s="5" t="s">
        <v>2821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2821</v>
      </c>
      <c r="C4268" s="5" t="s">
        <v>11</v>
      </c>
      <c r="D4268" s="5" t="s">
        <v>12</v>
      </c>
      <c r="E4268" s="5" t="s">
        <v>1680</v>
      </c>
    </row>
    <row r="4269" spans="1:5" x14ac:dyDescent="0.25">
      <c r="A4269" s="5">
        <f>4261</f>
      </c>
      <c r="B4269" s="5" t="s">
        <v>2822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2822</v>
      </c>
      <c r="C4270" s="5" t="s">
        <v>11</v>
      </c>
      <c r="D4270" s="5" t="s">
        <v>12</v>
      </c>
      <c r="E4270" s="5" t="s">
        <v>1680</v>
      </c>
    </row>
    <row r="4271" spans="1:5" x14ac:dyDescent="0.25">
      <c r="A4271" s="5">
        <f>4263</f>
      </c>
      <c r="B4271" s="5" t="s">
        <v>2823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2823</v>
      </c>
      <c r="C4272" s="5" t="s">
        <v>11</v>
      </c>
      <c r="D4272" s="5" t="s">
        <v>12</v>
      </c>
      <c r="E4272" s="5" t="s">
        <v>1680</v>
      </c>
    </row>
    <row r="4273" spans="1:5" x14ac:dyDescent="0.25">
      <c r="A4273" s="5">
        <f>4265</f>
      </c>
      <c r="B4273" s="5" t="s">
        <v>2824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2824</v>
      </c>
      <c r="C4274" s="5" t="s">
        <v>11</v>
      </c>
      <c r="D4274" s="5" t="s">
        <v>12</v>
      </c>
      <c r="E4274" s="5" t="s">
        <v>1680</v>
      </c>
    </row>
    <row r="4275" spans="1:5" x14ac:dyDescent="0.25">
      <c r="A4275" s="5">
        <f>4267</f>
      </c>
      <c r="B4275" s="5" t="s">
        <v>2825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2825</v>
      </c>
      <c r="C4276" s="5" t="s">
        <v>11</v>
      </c>
      <c r="D4276" s="5" t="s">
        <v>12</v>
      </c>
      <c r="E4276" s="5" t="s">
        <v>1680</v>
      </c>
    </row>
    <row r="4277" spans="1:5" x14ac:dyDescent="0.25">
      <c r="A4277" s="5">
        <f>4269</f>
      </c>
      <c r="B4277" s="5" t="s">
        <v>2826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2826</v>
      </c>
      <c r="C4278" s="5" t="s">
        <v>11</v>
      </c>
      <c r="D4278" s="5" t="s">
        <v>12</v>
      </c>
      <c r="E4278" s="5" t="s">
        <v>1680</v>
      </c>
    </row>
    <row r="4279" spans="1:5" x14ac:dyDescent="0.25">
      <c r="A4279" s="5">
        <f>4271</f>
      </c>
      <c r="B4279" s="5" t="s">
        <v>2827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2827</v>
      </c>
      <c r="C4280" s="5" t="s">
        <v>11</v>
      </c>
      <c r="D4280" s="5" t="s">
        <v>12</v>
      </c>
      <c r="E4280" s="5" t="s">
        <v>1680</v>
      </c>
    </row>
    <row r="4281" spans="1:5" x14ac:dyDescent="0.25">
      <c r="A4281" s="5">
        <f>4273</f>
      </c>
      <c r="B4281" s="5" t="s">
        <v>2828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2828</v>
      </c>
      <c r="C4282" s="5" t="s">
        <v>11</v>
      </c>
      <c r="D4282" s="5" t="s">
        <v>12</v>
      </c>
      <c r="E4282" s="5" t="s">
        <v>1680</v>
      </c>
    </row>
    <row r="4283" spans="1:5" x14ac:dyDescent="0.25">
      <c r="A4283" s="5">
        <f>4275</f>
      </c>
      <c r="B4283" s="5" t="s">
        <v>2829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2829</v>
      </c>
      <c r="C4284" s="5" t="s">
        <v>11</v>
      </c>
      <c r="D4284" s="5" t="s">
        <v>12</v>
      </c>
      <c r="E4284" s="5" t="s">
        <v>1680</v>
      </c>
    </row>
    <row r="4285" spans="1:5" x14ac:dyDescent="0.25">
      <c r="A4285" s="5">
        <f>4277</f>
      </c>
      <c r="B4285" s="5" t="s">
        <v>2830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2830</v>
      </c>
      <c r="C4286" s="5" t="s">
        <v>11</v>
      </c>
      <c r="D4286" s="5" t="s">
        <v>12</v>
      </c>
      <c r="E4286" s="5" t="s">
        <v>1680</v>
      </c>
    </row>
    <row r="4287" spans="1:5" x14ac:dyDescent="0.25">
      <c r="A4287" s="5">
        <f>4279</f>
      </c>
      <c r="B4287" s="5" t="s">
        <v>2831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2831</v>
      </c>
      <c r="C4288" s="5" t="s">
        <v>11</v>
      </c>
      <c r="D4288" s="5" t="s">
        <v>12</v>
      </c>
      <c r="E4288" s="5" t="s">
        <v>1680</v>
      </c>
    </row>
    <row r="4289" spans="1:5" x14ac:dyDescent="0.25">
      <c r="A4289" s="5">
        <f>4281</f>
      </c>
      <c r="B4289" s="5" t="s">
        <v>2832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2832</v>
      </c>
      <c r="C4290" s="5" t="s">
        <v>11</v>
      </c>
      <c r="D4290" s="5" t="s">
        <v>12</v>
      </c>
      <c r="E4290" s="5" t="s">
        <v>1680</v>
      </c>
    </row>
    <row r="4291" spans="1:5" x14ac:dyDescent="0.25">
      <c r="A4291" s="5">
        <f>4283</f>
      </c>
      <c r="B4291" s="5" t="s">
        <v>2833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2833</v>
      </c>
      <c r="C4292" s="5" t="s">
        <v>11</v>
      </c>
      <c r="D4292" s="5" t="s">
        <v>12</v>
      </c>
      <c r="E4292" s="5" t="s">
        <v>1680</v>
      </c>
    </row>
    <row r="4293" spans="1:5" x14ac:dyDescent="0.25">
      <c r="A4293" s="5">
        <f>4285</f>
      </c>
      <c r="B4293" s="5" t="s">
        <v>2834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2834</v>
      </c>
      <c r="C4294" s="5" t="s">
        <v>11</v>
      </c>
      <c r="D4294" s="5" t="s">
        <v>12</v>
      </c>
      <c r="E4294" s="5" t="s">
        <v>1680</v>
      </c>
    </row>
    <row r="4295" spans="1:5" x14ac:dyDescent="0.25">
      <c r="A4295" s="5">
        <f>4287</f>
      </c>
      <c r="B4295" s="5" t="s">
        <v>2835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2835</v>
      </c>
      <c r="C4296" s="5" t="s">
        <v>11</v>
      </c>
      <c r="D4296" s="5" t="s">
        <v>12</v>
      </c>
      <c r="E4296" s="5" t="s">
        <v>1680</v>
      </c>
    </row>
    <row r="4297" spans="1:5" x14ac:dyDescent="0.25">
      <c r="A4297" s="5">
        <f>4289</f>
      </c>
      <c r="B4297" s="5" t="s">
        <v>2836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2836</v>
      </c>
      <c r="C4298" s="5" t="s">
        <v>11</v>
      </c>
      <c r="D4298" s="5" t="s">
        <v>12</v>
      </c>
      <c r="E4298" s="5" t="s">
        <v>1680</v>
      </c>
    </row>
    <row r="4299" spans="1:5" x14ac:dyDescent="0.25">
      <c r="A4299" s="5">
        <f>4291</f>
      </c>
      <c r="B4299" s="5" t="s">
        <v>2837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2837</v>
      </c>
      <c r="C4300" s="5" t="s">
        <v>11</v>
      </c>
      <c r="D4300" s="5" t="s">
        <v>12</v>
      </c>
      <c r="E4300" s="5" t="s">
        <v>1680</v>
      </c>
    </row>
    <row r="4301" spans="1:5" x14ac:dyDescent="0.25">
      <c r="A4301" s="5">
        <f>4293</f>
      </c>
      <c r="B4301" s="5" t="s">
        <v>2838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2838</v>
      </c>
      <c r="C4302" s="5" t="s">
        <v>11</v>
      </c>
      <c r="D4302" s="5" t="s">
        <v>12</v>
      </c>
      <c r="E4302" s="5" t="s">
        <v>1680</v>
      </c>
    </row>
    <row r="4303" spans="1:5" x14ac:dyDescent="0.25">
      <c r="A4303" s="5">
        <f>4295</f>
      </c>
      <c r="B4303" s="5" t="s">
        <v>2839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2839</v>
      </c>
      <c r="C4304" s="5" t="s">
        <v>11</v>
      </c>
      <c r="D4304" s="5" t="s">
        <v>12</v>
      </c>
      <c r="E4304" s="5" t="s">
        <v>1680</v>
      </c>
    </row>
    <row r="4305" spans="1:5" x14ac:dyDescent="0.25">
      <c r="A4305" s="5">
        <f>4297</f>
      </c>
      <c r="B4305" s="5" t="s">
        <v>2840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2840</v>
      </c>
      <c r="C4306" s="5" t="s">
        <v>11</v>
      </c>
      <c r="D4306" s="5" t="s">
        <v>12</v>
      </c>
      <c r="E4306" s="5" t="s">
        <v>1680</v>
      </c>
    </row>
    <row r="4307" spans="1:5" x14ac:dyDescent="0.25">
      <c r="A4307" s="5">
        <f>4299</f>
      </c>
      <c r="B4307" s="5" t="s">
        <v>2841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2841</v>
      </c>
      <c r="C4308" s="5" t="s">
        <v>11</v>
      </c>
      <c r="D4308" s="5" t="s">
        <v>12</v>
      </c>
      <c r="E4308" s="5" t="s">
        <v>1680</v>
      </c>
    </row>
    <row r="4309" spans="1:5" x14ac:dyDescent="0.25">
      <c r="A4309" s="5">
        <f>4301</f>
      </c>
      <c r="B4309" s="5" t="s">
        <v>2842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2842</v>
      </c>
      <c r="C4310" s="5" t="s">
        <v>11</v>
      </c>
      <c r="D4310" s="5" t="s">
        <v>12</v>
      </c>
      <c r="E4310" s="5" t="s">
        <v>1680</v>
      </c>
    </row>
    <row r="4311" spans="1:5" x14ac:dyDescent="0.25">
      <c r="A4311" s="5">
        <f>4303</f>
      </c>
      <c r="B4311" s="5" t="s">
        <v>2843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2843</v>
      </c>
      <c r="C4312" s="5" t="s">
        <v>11</v>
      </c>
      <c r="D4312" s="5" t="s">
        <v>12</v>
      </c>
      <c r="E4312" s="5" t="s">
        <v>1680</v>
      </c>
    </row>
    <row r="4313" spans="1:5" x14ac:dyDescent="0.25">
      <c r="A4313" s="5">
        <f>4305</f>
      </c>
      <c r="B4313" s="5" t="s">
        <v>2844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2844</v>
      </c>
      <c r="C4314" s="5" t="s">
        <v>11</v>
      </c>
      <c r="D4314" s="5" t="s">
        <v>12</v>
      </c>
      <c r="E4314" s="5" t="s">
        <v>1680</v>
      </c>
    </row>
    <row r="4315" spans="1:5" x14ac:dyDescent="0.25">
      <c r="A4315" s="5">
        <f>4307</f>
      </c>
      <c r="B4315" s="5" t="s">
        <v>2845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2845</v>
      </c>
      <c r="C4316" s="5" t="s">
        <v>11</v>
      </c>
      <c r="D4316" s="5" t="s">
        <v>12</v>
      </c>
      <c r="E4316" s="5" t="s">
        <v>1680</v>
      </c>
    </row>
    <row r="4317" spans="1:5" x14ac:dyDescent="0.25">
      <c r="A4317" s="5">
        <f>4309</f>
      </c>
      <c r="B4317" s="5" t="s">
        <v>2846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2846</v>
      </c>
      <c r="C4318" s="5" t="s">
        <v>11</v>
      </c>
      <c r="D4318" s="5" t="s">
        <v>12</v>
      </c>
      <c r="E4318" s="5" t="s">
        <v>1680</v>
      </c>
    </row>
    <row r="4319" spans="1:5" x14ac:dyDescent="0.25">
      <c r="A4319" s="5">
        <f>4311</f>
      </c>
      <c r="B4319" s="5" t="s">
        <v>2847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2847</v>
      </c>
      <c r="C4320" s="5" t="s">
        <v>11</v>
      </c>
      <c r="D4320" s="5" t="s">
        <v>12</v>
      </c>
      <c r="E4320" s="5" t="s">
        <v>1680</v>
      </c>
    </row>
    <row r="4321" spans="1:5" x14ac:dyDescent="0.25">
      <c r="A4321" s="5">
        <f>4313</f>
      </c>
      <c r="B4321" s="5" t="s">
        <v>2848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2848</v>
      </c>
      <c r="C4322" s="5" t="s">
        <v>11</v>
      </c>
      <c r="D4322" s="5" t="s">
        <v>12</v>
      </c>
      <c r="E4322" s="5" t="s">
        <v>1680</v>
      </c>
    </row>
    <row r="4323" spans="1:5" x14ac:dyDescent="0.25">
      <c r="A4323" s="5">
        <f>4315</f>
      </c>
      <c r="B4323" s="5" t="s">
        <v>2849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2849</v>
      </c>
      <c r="C4324" s="5" t="s">
        <v>11</v>
      </c>
      <c r="D4324" s="5" t="s">
        <v>12</v>
      </c>
      <c r="E4324" s="5" t="s">
        <v>1680</v>
      </c>
    </row>
    <row r="4325" spans="1:5" x14ac:dyDescent="0.25">
      <c r="A4325" s="5">
        <f>4317</f>
      </c>
      <c r="B4325" s="5" t="s">
        <v>2850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2850</v>
      </c>
      <c r="C4326" s="5" t="s">
        <v>11</v>
      </c>
      <c r="D4326" s="5" t="s">
        <v>12</v>
      </c>
      <c r="E4326" s="5" t="s">
        <v>1680</v>
      </c>
    </row>
    <row r="4327" spans="1:5" x14ac:dyDescent="0.25">
      <c r="A4327" s="5">
        <f>4319</f>
      </c>
      <c r="B4327" s="5" t="s">
        <v>2851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2851</v>
      </c>
      <c r="C4328" s="5" t="s">
        <v>11</v>
      </c>
      <c r="D4328" s="5" t="s">
        <v>12</v>
      </c>
      <c r="E4328" s="5" t="s">
        <v>1680</v>
      </c>
    </row>
    <row r="4329" spans="1:5" x14ac:dyDescent="0.25">
      <c r="A4329" s="5">
        <f>4321</f>
      </c>
      <c r="B4329" s="5" t="s">
        <v>2852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2852</v>
      </c>
      <c r="C4330" s="5" t="s">
        <v>11</v>
      </c>
      <c r="D4330" s="5" t="s">
        <v>12</v>
      </c>
      <c r="E4330" s="5" t="s">
        <v>1680</v>
      </c>
    </row>
    <row r="4331" spans="1:5" x14ac:dyDescent="0.25">
      <c r="A4331" s="5">
        <f>4323</f>
      </c>
      <c r="B4331" s="5" t="s">
        <v>2853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2853</v>
      </c>
      <c r="C4332" s="5" t="s">
        <v>11</v>
      </c>
      <c r="D4332" s="5" t="s">
        <v>12</v>
      </c>
      <c r="E4332" s="5" t="s">
        <v>1680</v>
      </c>
    </row>
    <row r="4333" spans="1:5" x14ac:dyDescent="0.25">
      <c r="A4333" s="5">
        <f>4325</f>
      </c>
      <c r="B4333" s="5" t="s">
        <v>2854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2854</v>
      </c>
      <c r="C4334" s="5" t="s">
        <v>11</v>
      </c>
      <c r="D4334" s="5" t="s">
        <v>12</v>
      </c>
      <c r="E4334" s="5" t="s">
        <v>1680</v>
      </c>
    </row>
    <row r="4335" spans="1:5" x14ac:dyDescent="0.25">
      <c r="A4335" s="5">
        <f>4327</f>
      </c>
      <c r="B4335" s="5" t="s">
        <v>2855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2855</v>
      </c>
      <c r="C4336" s="5" t="s">
        <v>11</v>
      </c>
      <c r="D4336" s="5" t="s">
        <v>12</v>
      </c>
      <c r="E4336" s="5" t="s">
        <v>1680</v>
      </c>
    </row>
    <row r="4337" spans="1:5" x14ac:dyDescent="0.25">
      <c r="A4337" s="5">
        <f>4329</f>
      </c>
      <c r="B4337" s="5" t="s">
        <v>2856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2856</v>
      </c>
      <c r="C4338" s="5" t="s">
        <v>11</v>
      </c>
      <c r="D4338" s="5" t="s">
        <v>12</v>
      </c>
      <c r="E4338" s="5" t="s">
        <v>1680</v>
      </c>
    </row>
    <row r="4339" spans="1:5" x14ac:dyDescent="0.25">
      <c r="A4339" s="5">
        <f>4331</f>
      </c>
      <c r="B4339" s="5" t="s">
        <v>2857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2857</v>
      </c>
      <c r="C4340" s="5" t="s">
        <v>11</v>
      </c>
      <c r="D4340" s="5" t="s">
        <v>12</v>
      </c>
      <c r="E4340" s="5" t="s">
        <v>1680</v>
      </c>
    </row>
    <row r="4341" spans="1:5" x14ac:dyDescent="0.25">
      <c r="A4341" s="5">
        <f>4333</f>
      </c>
      <c r="B4341" s="5" t="s">
        <v>2858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2858</v>
      </c>
      <c r="C4342" s="5" t="s">
        <v>11</v>
      </c>
      <c r="D4342" s="5" t="s">
        <v>12</v>
      </c>
      <c r="E4342" s="5" t="s">
        <v>1680</v>
      </c>
    </row>
    <row r="4343" spans="1:5" x14ac:dyDescent="0.25">
      <c r="A4343" s="5">
        <f>4335</f>
      </c>
      <c r="B4343" s="5" t="s">
        <v>2859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2859</v>
      </c>
      <c r="C4344" s="5" t="s">
        <v>11</v>
      </c>
      <c r="D4344" s="5" t="s">
        <v>12</v>
      </c>
      <c r="E4344" s="5" t="s">
        <v>1680</v>
      </c>
    </row>
    <row r="4345" spans="1:5" x14ac:dyDescent="0.25">
      <c r="A4345" s="5">
        <f>4337</f>
      </c>
      <c r="B4345" s="5" t="s">
        <v>2860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2860</v>
      </c>
      <c r="C4346" s="5" t="s">
        <v>11</v>
      </c>
      <c r="D4346" s="5" t="s">
        <v>12</v>
      </c>
      <c r="E4346" s="5" t="s">
        <v>1680</v>
      </c>
    </row>
    <row r="4347" spans="1:5" x14ac:dyDescent="0.25">
      <c r="A4347" s="5">
        <f>4339</f>
      </c>
      <c r="B4347" s="5" t="s">
        <v>2861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2861</v>
      </c>
      <c r="C4348" s="5" t="s">
        <v>11</v>
      </c>
      <c r="D4348" s="5" t="s">
        <v>12</v>
      </c>
      <c r="E4348" s="5" t="s">
        <v>1680</v>
      </c>
    </row>
    <row r="4349" spans="1:5" x14ac:dyDescent="0.25">
      <c r="A4349" s="5">
        <f>4341</f>
      </c>
      <c r="B4349" s="5" t="s">
        <v>2862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2862</v>
      </c>
      <c r="C4350" s="5" t="s">
        <v>11</v>
      </c>
      <c r="D4350" s="5" t="s">
        <v>12</v>
      </c>
      <c r="E4350" s="5" t="s">
        <v>1680</v>
      </c>
    </row>
    <row r="4351" spans="1:5" x14ac:dyDescent="0.25">
      <c r="A4351" s="5">
        <f>4343</f>
      </c>
      <c r="B4351" s="5" t="s">
        <v>2863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2863</v>
      </c>
      <c r="C4352" s="5" t="s">
        <v>11</v>
      </c>
      <c r="D4352" s="5" t="s">
        <v>12</v>
      </c>
      <c r="E4352" s="5" t="s">
        <v>1680</v>
      </c>
    </row>
    <row r="4353" spans="1:5" x14ac:dyDescent="0.25">
      <c r="A4353" s="5">
        <f>4345</f>
      </c>
      <c r="B4353" s="5" t="s">
        <v>2864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2864</v>
      </c>
      <c r="C4354" s="5" t="s">
        <v>11</v>
      </c>
      <c r="D4354" s="5" t="s">
        <v>12</v>
      </c>
      <c r="E4354" s="5" t="s">
        <v>1680</v>
      </c>
    </row>
    <row r="4355" spans="1:5" x14ac:dyDescent="0.25">
      <c r="A4355" s="5">
        <f>4347</f>
      </c>
      <c r="B4355" s="5" t="s">
        <v>2865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2865</v>
      </c>
      <c r="C4356" s="5" t="s">
        <v>11</v>
      </c>
      <c r="D4356" s="5" t="s">
        <v>12</v>
      </c>
      <c r="E4356" s="5" t="s">
        <v>1680</v>
      </c>
    </row>
    <row r="4357" spans="1:5" x14ac:dyDescent="0.25">
      <c r="A4357" s="5">
        <f>4349</f>
      </c>
      <c r="B4357" s="5" t="s">
        <v>2866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2866</v>
      </c>
      <c r="C4358" s="5" t="s">
        <v>11</v>
      </c>
      <c r="D4358" s="5" t="s">
        <v>12</v>
      </c>
      <c r="E4358" s="5" t="s">
        <v>1680</v>
      </c>
    </row>
    <row r="4359" spans="1:5" x14ac:dyDescent="0.25">
      <c r="A4359" s="5">
        <f>4351</f>
      </c>
      <c r="B4359" s="5" t="s">
        <v>2867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2867</v>
      </c>
      <c r="C4360" s="5" t="s">
        <v>11</v>
      </c>
      <c r="D4360" s="5" t="s">
        <v>12</v>
      </c>
      <c r="E4360" s="5" t="s">
        <v>1680</v>
      </c>
    </row>
    <row r="4361" spans="1:5" x14ac:dyDescent="0.25">
      <c r="A4361" s="5">
        <f>4353</f>
      </c>
      <c r="B4361" s="5" t="s">
        <v>2868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2868</v>
      </c>
      <c r="C4362" s="5" t="s">
        <v>11</v>
      </c>
      <c r="D4362" s="5" t="s">
        <v>12</v>
      </c>
      <c r="E4362" s="5" t="s">
        <v>1680</v>
      </c>
    </row>
    <row r="4363" spans="1:5" x14ac:dyDescent="0.25">
      <c r="A4363" s="5">
        <f>4355</f>
      </c>
      <c r="B4363" s="5" t="s">
        <v>2869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2869</v>
      </c>
      <c r="C4364" s="5" t="s">
        <v>11</v>
      </c>
      <c r="D4364" s="5" t="s">
        <v>12</v>
      </c>
      <c r="E4364" s="5" t="s">
        <v>1680</v>
      </c>
    </row>
    <row r="4365" spans="1:5" x14ac:dyDescent="0.25">
      <c r="A4365" s="5">
        <f>4357</f>
      </c>
      <c r="B4365" s="5" t="s">
        <v>2870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2870</v>
      </c>
      <c r="C4366" s="5" t="s">
        <v>11</v>
      </c>
      <c r="D4366" s="5" t="s">
        <v>12</v>
      </c>
      <c r="E4366" s="5" t="s">
        <v>1680</v>
      </c>
    </row>
    <row r="4367" spans="1:5" x14ac:dyDescent="0.25">
      <c r="A4367" s="5">
        <f>4359</f>
      </c>
      <c r="B4367" s="5" t="s">
        <v>2871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2871</v>
      </c>
      <c r="C4368" s="5" t="s">
        <v>11</v>
      </c>
      <c r="D4368" s="5" t="s">
        <v>12</v>
      </c>
      <c r="E4368" s="5" t="s">
        <v>1680</v>
      </c>
    </row>
    <row r="4369" spans="1:5" x14ac:dyDescent="0.25">
      <c r="A4369" s="5">
        <f>4361</f>
      </c>
      <c r="B4369" s="5" t="s">
        <v>2872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2872</v>
      </c>
      <c r="C4370" s="5" t="s">
        <v>11</v>
      </c>
      <c r="D4370" s="5" t="s">
        <v>12</v>
      </c>
      <c r="E4370" s="5" t="s">
        <v>1680</v>
      </c>
    </row>
    <row r="4371" spans="1:5" x14ac:dyDescent="0.25">
      <c r="A4371" s="5">
        <f>4363</f>
      </c>
      <c r="B4371" s="5" t="s">
        <v>2873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2873</v>
      </c>
      <c r="C4372" s="5" t="s">
        <v>11</v>
      </c>
      <c r="D4372" s="5" t="s">
        <v>12</v>
      </c>
      <c r="E4372" s="5" t="s">
        <v>1680</v>
      </c>
    </row>
    <row r="4373" spans="1:5" x14ac:dyDescent="0.25">
      <c r="A4373" s="5">
        <f>4365</f>
      </c>
      <c r="B4373" s="5" t="s">
        <v>2874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2874</v>
      </c>
      <c r="C4374" s="5" t="s">
        <v>11</v>
      </c>
      <c r="D4374" s="5" t="s">
        <v>12</v>
      </c>
      <c r="E4374" s="5" t="s">
        <v>1680</v>
      </c>
    </row>
    <row r="4375" spans="1:5" x14ac:dyDescent="0.25">
      <c r="A4375" s="5">
        <f>4367</f>
      </c>
      <c r="B4375" s="5" t="s">
        <v>2875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2875</v>
      </c>
      <c r="C4376" s="5" t="s">
        <v>11</v>
      </c>
      <c r="D4376" s="5" t="s">
        <v>12</v>
      </c>
      <c r="E4376" s="5" t="s">
        <v>1680</v>
      </c>
    </row>
    <row r="4377" spans="1:5" x14ac:dyDescent="0.25">
      <c r="A4377" s="5">
        <f>4369</f>
      </c>
      <c r="B4377" s="5" t="s">
        <v>2876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2876</v>
      </c>
      <c r="C4378" s="5" t="s">
        <v>11</v>
      </c>
      <c r="D4378" s="5" t="s">
        <v>12</v>
      </c>
      <c r="E4378" s="5" t="s">
        <v>1680</v>
      </c>
    </row>
    <row r="4379" spans="1:5" x14ac:dyDescent="0.25">
      <c r="A4379" s="5">
        <f>4371</f>
      </c>
      <c r="B4379" s="5" t="s">
        <v>2877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2877</v>
      </c>
      <c r="C4380" s="5" t="s">
        <v>11</v>
      </c>
      <c r="D4380" s="5" t="s">
        <v>12</v>
      </c>
      <c r="E4380" s="5" t="s">
        <v>1680</v>
      </c>
    </row>
    <row r="4381" spans="1:5" x14ac:dyDescent="0.25">
      <c r="A4381" s="5">
        <f>4373</f>
      </c>
      <c r="B4381" s="5" t="s">
        <v>2878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2878</v>
      </c>
      <c r="C4382" s="5" t="s">
        <v>11</v>
      </c>
      <c r="D4382" s="5" t="s">
        <v>12</v>
      </c>
      <c r="E4382" s="5" t="s">
        <v>1680</v>
      </c>
    </row>
    <row r="4383" spans="1:5" x14ac:dyDescent="0.25">
      <c r="A4383" s="5">
        <f>4375</f>
      </c>
      <c r="B4383" s="5" t="s">
        <v>2879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2879</v>
      </c>
      <c r="C4384" s="5" t="s">
        <v>11</v>
      </c>
      <c r="D4384" s="5" t="s">
        <v>12</v>
      </c>
      <c r="E4384" s="5" t="s">
        <v>1680</v>
      </c>
    </row>
    <row r="4385" spans="1:5" x14ac:dyDescent="0.25">
      <c r="A4385" s="5">
        <f>4377</f>
      </c>
      <c r="B4385" s="5" t="s">
        <v>2880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2880</v>
      </c>
      <c r="C4386" s="5" t="s">
        <v>11</v>
      </c>
      <c r="D4386" s="5" t="s">
        <v>12</v>
      </c>
      <c r="E4386" s="5" t="s">
        <v>1680</v>
      </c>
    </row>
    <row r="4387" spans="1:5" x14ac:dyDescent="0.25">
      <c r="A4387" s="5">
        <f>4379</f>
      </c>
      <c r="B4387" s="5" t="s">
        <v>2881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2881</v>
      </c>
      <c r="C4388" s="5" t="s">
        <v>11</v>
      </c>
      <c r="D4388" s="5" t="s">
        <v>12</v>
      </c>
      <c r="E4388" s="5" t="s">
        <v>1680</v>
      </c>
    </row>
    <row r="4389" spans="1:5" x14ac:dyDescent="0.25">
      <c r="A4389" s="5">
        <f>4381</f>
      </c>
      <c r="B4389" s="5" t="s">
        <v>2882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2882</v>
      </c>
      <c r="C4390" s="5" t="s">
        <v>11</v>
      </c>
      <c r="D4390" s="5" t="s">
        <v>12</v>
      </c>
      <c r="E4390" s="5" t="s">
        <v>1680</v>
      </c>
    </row>
    <row r="4391" spans="1:5" x14ac:dyDescent="0.25">
      <c r="A4391" s="5">
        <f>4383</f>
      </c>
      <c r="B4391" s="5" t="s">
        <v>2883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2883</v>
      </c>
      <c r="C4392" s="5" t="s">
        <v>11</v>
      </c>
      <c r="D4392" s="5" t="s">
        <v>12</v>
      </c>
      <c r="E4392" s="5" t="s">
        <v>1680</v>
      </c>
    </row>
    <row r="4393" spans="1:5" x14ac:dyDescent="0.25">
      <c r="A4393" s="5">
        <f>4385</f>
      </c>
      <c r="B4393" s="5" t="s">
        <v>2884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2884</v>
      </c>
      <c r="C4394" s="5" t="s">
        <v>11</v>
      </c>
      <c r="D4394" s="5" t="s">
        <v>12</v>
      </c>
      <c r="E4394" s="5" t="s">
        <v>1680</v>
      </c>
    </row>
    <row r="4395" spans="1:5" x14ac:dyDescent="0.25">
      <c r="A4395" s="5">
        <f>4387</f>
      </c>
      <c r="B4395" s="5" t="s">
        <v>2885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2885</v>
      </c>
      <c r="C4396" s="5" t="s">
        <v>11</v>
      </c>
      <c r="D4396" s="5" t="s">
        <v>12</v>
      </c>
      <c r="E4396" s="5" t="s">
        <v>1680</v>
      </c>
    </row>
    <row r="4397" spans="1:5" x14ac:dyDescent="0.25">
      <c r="A4397" s="5">
        <f>4389</f>
      </c>
      <c r="B4397" s="5" t="s">
        <v>2886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2886</v>
      </c>
      <c r="C4398" s="5" t="s">
        <v>11</v>
      </c>
      <c r="D4398" s="5" t="s">
        <v>12</v>
      </c>
      <c r="E4398" s="5" t="s">
        <v>1680</v>
      </c>
    </row>
    <row r="4399" spans="1:5" x14ac:dyDescent="0.25">
      <c r="A4399" s="5">
        <f>4391</f>
      </c>
      <c r="B4399" s="5" t="s">
        <v>2887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2887</v>
      </c>
      <c r="C4400" s="5" t="s">
        <v>11</v>
      </c>
      <c r="D4400" s="5" t="s">
        <v>12</v>
      </c>
      <c r="E4400" s="5" t="s">
        <v>1680</v>
      </c>
    </row>
    <row r="4401" spans="1:5" x14ac:dyDescent="0.25">
      <c r="A4401" s="5">
        <f>4393</f>
      </c>
      <c r="B4401" s="5" t="s">
        <v>2888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2888</v>
      </c>
      <c r="C4402" s="5" t="s">
        <v>11</v>
      </c>
      <c r="D4402" s="5" t="s">
        <v>12</v>
      </c>
      <c r="E4402" s="5" t="s">
        <v>1680</v>
      </c>
    </row>
    <row r="4403" spans="1:5" x14ac:dyDescent="0.25">
      <c r="A4403" s="5">
        <f>4395</f>
      </c>
      <c r="B4403" s="5" t="s">
        <v>2889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2889</v>
      </c>
      <c r="C4404" s="5" t="s">
        <v>11</v>
      </c>
      <c r="D4404" s="5" t="s">
        <v>12</v>
      </c>
      <c r="E4404" s="5" t="s">
        <v>1680</v>
      </c>
    </row>
    <row r="4405" spans="1:5" x14ac:dyDescent="0.25">
      <c r="A4405" s="5">
        <f>4397</f>
      </c>
      <c r="B4405" s="5" t="s">
        <v>2890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2890</v>
      </c>
      <c r="C4406" s="5" t="s">
        <v>11</v>
      </c>
      <c r="D4406" s="5" t="s">
        <v>12</v>
      </c>
      <c r="E4406" s="5" t="s">
        <v>1680</v>
      </c>
    </row>
    <row r="4407" spans="1:5" x14ac:dyDescent="0.25">
      <c r="A4407" s="5">
        <f>4399</f>
      </c>
      <c r="B4407" s="5" t="s">
        <v>2891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2891</v>
      </c>
      <c r="C4408" s="5" t="s">
        <v>11</v>
      </c>
      <c r="D4408" s="5" t="s">
        <v>12</v>
      </c>
      <c r="E4408" s="5" t="s">
        <v>1680</v>
      </c>
    </row>
    <row r="4409" spans="1:5" x14ac:dyDescent="0.25">
      <c r="A4409" s="5">
        <f>4401</f>
      </c>
      <c r="B4409" s="5" t="s">
        <v>2892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2892</v>
      </c>
      <c r="C4410" s="5" t="s">
        <v>11</v>
      </c>
      <c r="D4410" s="5" t="s">
        <v>12</v>
      </c>
      <c r="E4410" s="5" t="s">
        <v>1680</v>
      </c>
    </row>
    <row r="4411" spans="1:5" x14ac:dyDescent="0.25">
      <c r="A4411" s="5">
        <f>4403</f>
      </c>
      <c r="B4411" s="5" t="s">
        <v>2893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2893</v>
      </c>
      <c r="C4412" s="5" t="s">
        <v>11</v>
      </c>
      <c r="D4412" s="5" t="s">
        <v>12</v>
      </c>
      <c r="E4412" s="5" t="s">
        <v>1680</v>
      </c>
    </row>
    <row r="4413" spans="1:5" x14ac:dyDescent="0.25">
      <c r="A4413" s="5">
        <f>4405</f>
      </c>
      <c r="B4413" s="5" t="s">
        <v>2894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2894</v>
      </c>
      <c r="C4414" s="5" t="s">
        <v>11</v>
      </c>
      <c r="D4414" s="5" t="s">
        <v>12</v>
      </c>
      <c r="E4414" s="5" t="s">
        <v>1680</v>
      </c>
    </row>
    <row r="4415" spans="1:5" x14ac:dyDescent="0.25">
      <c r="A4415" s="5">
        <f>4407</f>
      </c>
      <c r="B4415" s="5" t="s">
        <v>2895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2895</v>
      </c>
      <c r="C4416" s="5" t="s">
        <v>11</v>
      </c>
      <c r="D4416" s="5" t="s">
        <v>12</v>
      </c>
      <c r="E4416" s="5" t="s">
        <v>1680</v>
      </c>
    </row>
    <row r="4417" spans="1:5" x14ac:dyDescent="0.25">
      <c r="A4417" s="5">
        <f>4409</f>
      </c>
      <c r="B4417" s="5" t="s">
        <v>2896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2896</v>
      </c>
      <c r="C4418" s="5" t="s">
        <v>11</v>
      </c>
      <c r="D4418" s="5" t="s">
        <v>12</v>
      </c>
      <c r="E4418" s="5" t="s">
        <v>1680</v>
      </c>
    </row>
    <row r="4419" spans="1:5" x14ac:dyDescent="0.25">
      <c r="A4419" s="5">
        <f>4411</f>
      </c>
      <c r="B4419" s="5" t="s">
        <v>2897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2897</v>
      </c>
      <c r="C4420" s="5" t="s">
        <v>11</v>
      </c>
      <c r="D4420" s="5" t="s">
        <v>12</v>
      </c>
      <c r="E4420" s="5" t="s">
        <v>1680</v>
      </c>
    </row>
    <row r="4421" spans="1:5" x14ac:dyDescent="0.25">
      <c r="A4421" s="5">
        <f>4413</f>
      </c>
      <c r="B4421" s="5" t="s">
        <v>2898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2898</v>
      </c>
      <c r="C4422" s="5" t="s">
        <v>11</v>
      </c>
      <c r="D4422" s="5" t="s">
        <v>12</v>
      </c>
      <c r="E4422" s="5" t="s">
        <v>1680</v>
      </c>
    </row>
    <row r="4423" spans="1:5" x14ac:dyDescent="0.25">
      <c r="A4423" s="5">
        <f>4415</f>
      </c>
      <c r="B4423" s="5" t="s">
        <v>2899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2899</v>
      </c>
      <c r="C4424" s="5" t="s">
        <v>11</v>
      </c>
      <c r="D4424" s="5" t="s">
        <v>12</v>
      </c>
      <c r="E4424" s="5" t="s">
        <v>1680</v>
      </c>
    </row>
    <row r="4425" spans="1:5" x14ac:dyDescent="0.25">
      <c r="A4425" s="5">
        <f>4417</f>
      </c>
      <c r="B4425" s="5" t="s">
        <v>2900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2900</v>
      </c>
      <c r="C4426" s="5" t="s">
        <v>11</v>
      </c>
      <c r="D4426" s="5" t="s">
        <v>12</v>
      </c>
      <c r="E4426" s="5" t="s">
        <v>1680</v>
      </c>
    </row>
    <row r="4427" spans="1:5" x14ac:dyDescent="0.25">
      <c r="A4427" s="5">
        <f>4419</f>
      </c>
      <c r="B4427" s="5" t="s">
        <v>2901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2901</v>
      </c>
      <c r="C4428" s="5" t="s">
        <v>11</v>
      </c>
      <c r="D4428" s="5" t="s">
        <v>12</v>
      </c>
      <c r="E4428" s="5" t="s">
        <v>1680</v>
      </c>
    </row>
    <row r="4429" spans="1:5" x14ac:dyDescent="0.25">
      <c r="A4429" s="5">
        <f>4421</f>
      </c>
      <c r="B4429" s="5" t="s">
        <v>2902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2902</v>
      </c>
      <c r="C4430" s="5" t="s">
        <v>11</v>
      </c>
      <c r="D4430" s="5" t="s">
        <v>12</v>
      </c>
      <c r="E4430" s="5" t="s">
        <v>1680</v>
      </c>
    </row>
    <row r="4431" spans="1:5" x14ac:dyDescent="0.25">
      <c r="A4431" s="5">
        <f>4423</f>
      </c>
      <c r="B4431" s="5" t="s">
        <v>2903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2903</v>
      </c>
      <c r="C4432" s="5" t="s">
        <v>11</v>
      </c>
      <c r="D4432" s="5" t="s">
        <v>12</v>
      </c>
      <c r="E4432" s="5" t="s">
        <v>1680</v>
      </c>
    </row>
    <row r="4433" spans="1:5" x14ac:dyDescent="0.25">
      <c r="A4433" s="5">
        <f>4425</f>
      </c>
      <c r="B4433" s="5" t="s">
        <v>2904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2904</v>
      </c>
      <c r="C4434" s="5" t="s">
        <v>11</v>
      </c>
      <c r="D4434" s="5" t="s">
        <v>12</v>
      </c>
      <c r="E4434" s="5" t="s">
        <v>1680</v>
      </c>
    </row>
    <row r="4435" spans="1:5" x14ac:dyDescent="0.25">
      <c r="A4435" s="5">
        <f>4427</f>
      </c>
      <c r="B4435" s="5" t="s">
        <v>2905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2905</v>
      </c>
      <c r="C4436" s="5" t="s">
        <v>11</v>
      </c>
      <c r="D4436" s="5" t="s">
        <v>12</v>
      </c>
      <c r="E4436" s="5" t="s">
        <v>1680</v>
      </c>
    </row>
    <row r="4437" spans="1:5" x14ac:dyDescent="0.25">
      <c r="A4437" s="5">
        <f>4429</f>
      </c>
      <c r="B4437" s="5" t="s">
        <v>2906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2906</v>
      </c>
      <c r="C4438" s="5" t="s">
        <v>11</v>
      </c>
      <c r="D4438" s="5" t="s">
        <v>12</v>
      </c>
      <c r="E4438" s="5" t="s">
        <v>1680</v>
      </c>
    </row>
    <row r="4439" spans="1:5" x14ac:dyDescent="0.25">
      <c r="A4439" s="5">
        <f>4431</f>
      </c>
      <c r="B4439" s="5" t="s">
        <v>2907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2907</v>
      </c>
      <c r="C4440" s="5" t="s">
        <v>11</v>
      </c>
      <c r="D4440" s="5" t="s">
        <v>12</v>
      </c>
      <c r="E4440" s="5" t="s">
        <v>1680</v>
      </c>
    </row>
    <row r="4441" spans="1:5" x14ac:dyDescent="0.25">
      <c r="A4441" s="5">
        <f>4433</f>
      </c>
      <c r="B4441" s="5" t="s">
        <v>2908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2908</v>
      </c>
      <c r="C4442" s="5" t="s">
        <v>11</v>
      </c>
      <c r="D4442" s="5" t="s">
        <v>12</v>
      </c>
      <c r="E4442" s="5" t="s">
        <v>1680</v>
      </c>
    </row>
    <row r="4443" spans="1:5" x14ac:dyDescent="0.25">
      <c r="A4443" s="5">
        <f>4435</f>
      </c>
      <c r="B4443" s="5" t="s">
        <v>2909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2909</v>
      </c>
      <c r="C4444" s="5" t="s">
        <v>11</v>
      </c>
      <c r="D4444" s="5" t="s">
        <v>12</v>
      </c>
      <c r="E4444" s="5" t="s">
        <v>1680</v>
      </c>
    </row>
    <row r="4445" spans="1:5" x14ac:dyDescent="0.25">
      <c r="A4445" s="5">
        <f>4437</f>
      </c>
      <c r="B4445" s="5" t="s">
        <v>2910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2910</v>
      </c>
      <c r="C4446" s="5" t="s">
        <v>11</v>
      </c>
      <c r="D4446" s="5" t="s">
        <v>12</v>
      </c>
      <c r="E4446" s="5" t="s">
        <v>1680</v>
      </c>
    </row>
    <row r="4447" spans="1:5" x14ac:dyDescent="0.25">
      <c r="A4447" s="5">
        <f>4439</f>
      </c>
      <c r="B4447" s="5" t="s">
        <v>2911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2911</v>
      </c>
      <c r="C4448" s="5" t="s">
        <v>11</v>
      </c>
      <c r="D4448" s="5" t="s">
        <v>12</v>
      </c>
      <c r="E4448" s="5" t="s">
        <v>1680</v>
      </c>
    </row>
    <row r="4449" spans="1:5" x14ac:dyDescent="0.25">
      <c r="A4449" s="5">
        <f>4441</f>
      </c>
      <c r="B4449" s="5" t="s">
        <v>2912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2912</v>
      </c>
      <c r="C4450" s="5" t="s">
        <v>11</v>
      </c>
      <c r="D4450" s="5" t="s">
        <v>12</v>
      </c>
      <c r="E4450" s="5" t="s">
        <v>1680</v>
      </c>
    </row>
    <row r="4451" spans="1:5" x14ac:dyDescent="0.25">
      <c r="A4451" s="5">
        <f>4443</f>
      </c>
      <c r="B4451" s="5" t="s">
        <v>2913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2913</v>
      </c>
      <c r="C4452" s="5" t="s">
        <v>11</v>
      </c>
      <c r="D4452" s="5" t="s">
        <v>12</v>
      </c>
      <c r="E4452" s="5" t="s">
        <v>1680</v>
      </c>
    </row>
    <row r="4453" spans="1:5" x14ac:dyDescent="0.25">
      <c r="A4453" s="5">
        <f>4445</f>
      </c>
      <c r="B4453" s="5" t="s">
        <v>2914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2914</v>
      </c>
      <c r="C4454" s="5" t="s">
        <v>11</v>
      </c>
      <c r="D4454" s="5" t="s">
        <v>12</v>
      </c>
      <c r="E4454" s="5" t="s">
        <v>1680</v>
      </c>
    </row>
    <row r="4455" spans="1:5" x14ac:dyDescent="0.25">
      <c r="A4455" s="5">
        <f>4447</f>
      </c>
      <c r="B4455" s="5" t="s">
        <v>2915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2915</v>
      </c>
      <c r="C4456" s="5" t="s">
        <v>11</v>
      </c>
      <c r="D4456" s="5" t="s">
        <v>12</v>
      </c>
      <c r="E4456" s="5" t="s">
        <v>1680</v>
      </c>
    </row>
    <row r="4457" spans="1:5" x14ac:dyDescent="0.25">
      <c r="A4457" s="5">
        <f>4449</f>
      </c>
      <c r="B4457" s="5" t="s">
        <v>2916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2916</v>
      </c>
      <c r="C4458" s="5" t="s">
        <v>11</v>
      </c>
      <c r="D4458" s="5" t="s">
        <v>12</v>
      </c>
      <c r="E4458" s="5" t="s">
        <v>1680</v>
      </c>
    </row>
    <row r="4459" spans="1:5" x14ac:dyDescent="0.25">
      <c r="A4459" s="5">
        <f>4451</f>
      </c>
      <c r="B4459" s="5" t="s">
        <v>2917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2917</v>
      </c>
      <c r="C4460" s="5" t="s">
        <v>11</v>
      </c>
      <c r="D4460" s="5" t="s">
        <v>12</v>
      </c>
      <c r="E4460" s="5" t="s">
        <v>1680</v>
      </c>
    </row>
    <row r="4461" spans="1:5" x14ac:dyDescent="0.25">
      <c r="A4461" s="5">
        <f>4453</f>
      </c>
      <c r="B4461" s="5" t="s">
        <v>2918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2918</v>
      </c>
      <c r="C4462" s="5" t="s">
        <v>11</v>
      </c>
      <c r="D4462" s="5" t="s">
        <v>12</v>
      </c>
      <c r="E4462" s="5" t="s">
        <v>1680</v>
      </c>
    </row>
    <row r="4463" spans="1:5" x14ac:dyDescent="0.25">
      <c r="A4463" s="5">
        <f>4455</f>
      </c>
      <c r="B4463" s="5" t="s">
        <v>2919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2919</v>
      </c>
      <c r="C4464" s="5" t="s">
        <v>11</v>
      </c>
      <c r="D4464" s="5" t="s">
        <v>12</v>
      </c>
      <c r="E4464" s="5" t="s">
        <v>1680</v>
      </c>
    </row>
    <row r="4465" spans="1:5" x14ac:dyDescent="0.25">
      <c r="A4465" s="5">
        <f>4457</f>
      </c>
      <c r="B4465" s="5" t="s">
        <v>2920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2920</v>
      </c>
      <c r="C4466" s="5" t="s">
        <v>11</v>
      </c>
      <c r="D4466" s="5" t="s">
        <v>12</v>
      </c>
      <c r="E4466" s="5" t="s">
        <v>1680</v>
      </c>
    </row>
    <row r="4467" spans="1:5" x14ac:dyDescent="0.25">
      <c r="A4467" s="5">
        <f>4459</f>
      </c>
      <c r="B4467" s="5" t="s">
        <v>2921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2921</v>
      </c>
      <c r="C4468" s="5" t="s">
        <v>11</v>
      </c>
      <c r="D4468" s="5" t="s">
        <v>12</v>
      </c>
      <c r="E4468" s="5" t="s">
        <v>1680</v>
      </c>
    </row>
    <row r="4469" spans="1:5" x14ac:dyDescent="0.25">
      <c r="A4469" s="5">
        <f>4461</f>
      </c>
      <c r="B4469" s="5" t="s">
        <v>2922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2922</v>
      </c>
      <c r="C4470" s="5" t="s">
        <v>11</v>
      </c>
      <c r="D4470" s="5" t="s">
        <v>12</v>
      </c>
      <c r="E4470" s="5" t="s">
        <v>1680</v>
      </c>
    </row>
    <row r="4471" spans="1:5" x14ac:dyDescent="0.25">
      <c r="A4471" s="5">
        <f>4463</f>
      </c>
      <c r="B4471" s="5" t="s">
        <v>2923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2923</v>
      </c>
      <c r="C4472" s="5" t="s">
        <v>11</v>
      </c>
      <c r="D4472" s="5" t="s">
        <v>12</v>
      </c>
      <c r="E4472" s="5" t="s">
        <v>1680</v>
      </c>
    </row>
    <row r="4473" spans="1:5" x14ac:dyDescent="0.25">
      <c r="A4473" s="5">
        <f>4465</f>
      </c>
      <c r="B4473" s="5" t="s">
        <v>2924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2924</v>
      </c>
      <c r="C4474" s="5" t="s">
        <v>11</v>
      </c>
      <c r="D4474" s="5" t="s">
        <v>12</v>
      </c>
      <c r="E4474" s="5" t="s">
        <v>1680</v>
      </c>
    </row>
    <row r="4475" spans="1:5" x14ac:dyDescent="0.25">
      <c r="A4475" s="5">
        <f>4467</f>
      </c>
      <c r="B4475" s="5" t="s">
        <v>2925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2925</v>
      </c>
      <c r="C4476" s="5" t="s">
        <v>11</v>
      </c>
      <c r="D4476" s="5" t="s">
        <v>12</v>
      </c>
      <c r="E4476" s="5" t="s">
        <v>1680</v>
      </c>
    </row>
    <row r="4477" spans="1:5" x14ac:dyDescent="0.25">
      <c r="A4477" s="5">
        <f>4469</f>
      </c>
      <c r="B4477" s="5" t="s">
        <v>2926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2926</v>
      </c>
      <c r="C4478" s="5" t="s">
        <v>11</v>
      </c>
      <c r="D4478" s="5" t="s">
        <v>12</v>
      </c>
      <c r="E4478" s="5" t="s">
        <v>1680</v>
      </c>
    </row>
    <row r="4479" spans="1:5" x14ac:dyDescent="0.25">
      <c r="A4479" s="5">
        <f>4471</f>
      </c>
      <c r="B4479" s="5" t="s">
        <v>2927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2927</v>
      </c>
      <c r="C4480" s="5" t="s">
        <v>11</v>
      </c>
      <c r="D4480" s="5" t="s">
        <v>12</v>
      </c>
      <c r="E4480" s="5" t="s">
        <v>1680</v>
      </c>
    </row>
    <row r="4481" spans="1:5" x14ac:dyDescent="0.25">
      <c r="A4481" s="5">
        <f>4473</f>
      </c>
      <c r="B4481" s="5" t="s">
        <v>2928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2928</v>
      </c>
      <c r="C4482" s="5" t="s">
        <v>11</v>
      </c>
      <c r="D4482" s="5" t="s">
        <v>12</v>
      </c>
      <c r="E4482" s="5" t="s">
        <v>1680</v>
      </c>
    </row>
    <row r="4483" spans="1:5" x14ac:dyDescent="0.25">
      <c r="A4483" s="5">
        <f>4475</f>
      </c>
      <c r="B4483" s="5" t="s">
        <v>2929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2929</v>
      </c>
      <c r="C4484" s="5" t="s">
        <v>11</v>
      </c>
      <c r="D4484" s="5" t="s">
        <v>12</v>
      </c>
      <c r="E4484" s="5" t="s">
        <v>1680</v>
      </c>
    </row>
    <row r="4485" spans="1:5" x14ac:dyDescent="0.25">
      <c r="A4485" s="5">
        <f>4477</f>
      </c>
      <c r="B4485" s="5" t="s">
        <v>2930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2930</v>
      </c>
      <c r="C4486" s="5" t="s">
        <v>11</v>
      </c>
      <c r="D4486" s="5" t="s">
        <v>12</v>
      </c>
      <c r="E4486" s="5" t="s">
        <v>1680</v>
      </c>
    </row>
    <row r="4487" spans="1:5" x14ac:dyDescent="0.25">
      <c r="A4487" s="5">
        <f>4479</f>
      </c>
      <c r="B4487" s="5" t="s">
        <v>2931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2931</v>
      </c>
      <c r="C4488" s="5" t="s">
        <v>11</v>
      </c>
      <c r="D4488" s="5" t="s">
        <v>12</v>
      </c>
      <c r="E4488" s="5" t="s">
        <v>1680</v>
      </c>
    </row>
    <row r="4489" spans="1:5" x14ac:dyDescent="0.25">
      <c r="A4489" s="5">
        <f>4481</f>
      </c>
      <c r="B4489" s="5" t="s">
        <v>2932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2932</v>
      </c>
      <c r="C4490" s="5" t="s">
        <v>11</v>
      </c>
      <c r="D4490" s="5" t="s">
        <v>12</v>
      </c>
      <c r="E4490" s="5" t="s">
        <v>1680</v>
      </c>
    </row>
    <row r="4491" spans="1:5" x14ac:dyDescent="0.25">
      <c r="A4491" s="5">
        <f>4483</f>
      </c>
      <c r="B4491" s="5" t="s">
        <v>2933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2933</v>
      </c>
      <c r="C4492" s="5" t="s">
        <v>11</v>
      </c>
      <c r="D4492" s="5" t="s">
        <v>12</v>
      </c>
      <c r="E4492" s="5" t="s">
        <v>1680</v>
      </c>
    </row>
    <row r="4493" spans="1:5" x14ac:dyDescent="0.25">
      <c r="A4493" s="5">
        <f>4485</f>
      </c>
      <c r="B4493" s="5" t="s">
        <v>2934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2934</v>
      </c>
      <c r="C4494" s="5" t="s">
        <v>11</v>
      </c>
      <c r="D4494" s="5" t="s">
        <v>12</v>
      </c>
      <c r="E4494" s="5" t="s">
        <v>1680</v>
      </c>
    </row>
    <row r="4495" spans="1:5" x14ac:dyDescent="0.25">
      <c r="A4495" s="5">
        <f>4487</f>
      </c>
      <c r="B4495" s="5" t="s">
        <v>2935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2935</v>
      </c>
      <c r="C4496" s="5" t="s">
        <v>11</v>
      </c>
      <c r="D4496" s="5" t="s">
        <v>12</v>
      </c>
      <c r="E4496" s="5" t="s">
        <v>1680</v>
      </c>
    </row>
    <row r="4497" spans="1:5" x14ac:dyDescent="0.25">
      <c r="A4497" s="5">
        <f>4489</f>
      </c>
      <c r="B4497" s="5" t="s">
        <v>2936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2936</v>
      </c>
      <c r="C4498" s="5" t="s">
        <v>11</v>
      </c>
      <c r="D4498" s="5" t="s">
        <v>12</v>
      </c>
      <c r="E4498" s="5" t="s">
        <v>1680</v>
      </c>
    </row>
    <row r="4499" spans="1:5" x14ac:dyDescent="0.25">
      <c r="A4499" s="5">
        <f>4491</f>
      </c>
      <c r="B4499" s="5" t="s">
        <v>2937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2937</v>
      </c>
      <c r="C4500" s="5" t="s">
        <v>11</v>
      </c>
      <c r="D4500" s="5" t="s">
        <v>12</v>
      </c>
      <c r="E4500" s="5" t="s">
        <v>1680</v>
      </c>
    </row>
    <row r="4501" spans="1:5" x14ac:dyDescent="0.25">
      <c r="A4501" s="5">
        <f>4493</f>
      </c>
      <c r="B4501" s="5" t="s">
        <v>2938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2938</v>
      </c>
      <c r="C4502" s="5" t="s">
        <v>11</v>
      </c>
      <c r="D4502" s="5" t="s">
        <v>12</v>
      </c>
      <c r="E4502" s="5" t="s">
        <v>1680</v>
      </c>
    </row>
    <row r="4503" spans="1:5" x14ac:dyDescent="0.25">
      <c r="A4503" s="5">
        <f>4495</f>
      </c>
      <c r="B4503" s="5" t="s">
        <v>2939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2939</v>
      </c>
      <c r="C4504" s="5" t="s">
        <v>11</v>
      </c>
      <c r="D4504" s="5" t="s">
        <v>12</v>
      </c>
      <c r="E4504" s="5" t="s">
        <v>1680</v>
      </c>
    </row>
    <row r="4505" spans="1:5" x14ac:dyDescent="0.25">
      <c r="A4505" s="5">
        <f>4497</f>
      </c>
      <c r="B4505" s="5" t="s">
        <v>2940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2940</v>
      </c>
      <c r="C4506" s="5" t="s">
        <v>11</v>
      </c>
      <c r="D4506" s="5" t="s">
        <v>12</v>
      </c>
      <c r="E4506" s="5" t="s">
        <v>1680</v>
      </c>
    </row>
    <row r="4507" spans="1:5" x14ac:dyDescent="0.25">
      <c r="A4507" s="5">
        <f>4499</f>
      </c>
      <c r="B4507" s="5" t="s">
        <v>2941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2941</v>
      </c>
      <c r="C4508" s="5" t="s">
        <v>11</v>
      </c>
      <c r="D4508" s="5" t="s">
        <v>12</v>
      </c>
      <c r="E4508" s="5" t="s">
        <v>1680</v>
      </c>
    </row>
    <row r="4509" spans="1:5" x14ac:dyDescent="0.25">
      <c r="A4509" s="5">
        <f>4501</f>
      </c>
      <c r="B4509" s="5" t="s">
        <v>2942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2942</v>
      </c>
      <c r="C4510" s="5" t="s">
        <v>11</v>
      </c>
      <c r="D4510" s="5" t="s">
        <v>12</v>
      </c>
      <c r="E4510" s="5" t="s">
        <v>1680</v>
      </c>
    </row>
    <row r="4511" spans="1:5" x14ac:dyDescent="0.25">
      <c r="A4511" s="5">
        <f>4503</f>
      </c>
      <c r="B4511" s="5" t="s">
        <v>2943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2943</v>
      </c>
      <c r="C4512" s="5" t="s">
        <v>11</v>
      </c>
      <c r="D4512" s="5" t="s">
        <v>12</v>
      </c>
      <c r="E4512" s="5" t="s">
        <v>1680</v>
      </c>
    </row>
    <row r="4513" spans="1:5" x14ac:dyDescent="0.25">
      <c r="A4513" s="5">
        <f>4505</f>
      </c>
      <c r="B4513" s="5" t="s">
        <v>2944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2944</v>
      </c>
      <c r="C4514" s="5" t="s">
        <v>11</v>
      </c>
      <c r="D4514" s="5" t="s">
        <v>12</v>
      </c>
      <c r="E4514" s="5" t="s">
        <v>1680</v>
      </c>
    </row>
    <row r="4515" spans="1:5" x14ac:dyDescent="0.25">
      <c r="A4515" s="5">
        <f>4507</f>
      </c>
      <c r="B4515" s="5" t="s">
        <v>2945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2945</v>
      </c>
      <c r="C4516" s="5" t="s">
        <v>11</v>
      </c>
      <c r="D4516" s="5" t="s">
        <v>12</v>
      </c>
      <c r="E4516" s="5" t="s">
        <v>1680</v>
      </c>
    </row>
    <row r="4517" spans="1:5" x14ac:dyDescent="0.25">
      <c r="A4517" s="5">
        <f>4509</f>
      </c>
      <c r="B4517" s="5" t="s">
        <v>2946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2946</v>
      </c>
      <c r="C4518" s="5" t="s">
        <v>11</v>
      </c>
      <c r="D4518" s="5" t="s">
        <v>12</v>
      </c>
      <c r="E4518" s="5" t="s">
        <v>1680</v>
      </c>
    </row>
    <row r="4519" spans="1:5" x14ac:dyDescent="0.25">
      <c r="A4519" s="5">
        <f>4511</f>
      </c>
      <c r="B4519" s="5" t="s">
        <v>2947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2947</v>
      </c>
      <c r="C4520" s="5" t="s">
        <v>11</v>
      </c>
      <c r="D4520" s="5" t="s">
        <v>12</v>
      </c>
      <c r="E4520" s="5" t="s">
        <v>1680</v>
      </c>
    </row>
    <row r="4521" spans="1:5" x14ac:dyDescent="0.25">
      <c r="A4521" s="5">
        <f>4513</f>
      </c>
      <c r="B4521" s="5" t="s">
        <v>2948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2948</v>
      </c>
      <c r="C4522" s="5" t="s">
        <v>11</v>
      </c>
      <c r="D4522" s="5" t="s">
        <v>12</v>
      </c>
      <c r="E4522" s="5" t="s">
        <v>1680</v>
      </c>
    </row>
    <row r="4523" spans="1:5" x14ac:dyDescent="0.25">
      <c r="A4523" s="5">
        <f>4515</f>
      </c>
      <c r="B4523" s="5" t="s">
        <v>2949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2949</v>
      </c>
      <c r="C4524" s="5" t="s">
        <v>11</v>
      </c>
      <c r="D4524" s="5" t="s">
        <v>12</v>
      </c>
      <c r="E4524" s="5" t="s">
        <v>1680</v>
      </c>
    </row>
    <row r="4525" spans="1:5" x14ac:dyDescent="0.25">
      <c r="A4525" s="5">
        <f>4517</f>
      </c>
      <c r="B4525" s="5" t="s">
        <v>2950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2950</v>
      </c>
      <c r="C4526" s="5" t="s">
        <v>11</v>
      </c>
      <c r="D4526" s="5" t="s">
        <v>12</v>
      </c>
      <c r="E4526" s="5" t="s">
        <v>1680</v>
      </c>
    </row>
    <row r="4527" spans="1:5" x14ac:dyDescent="0.25">
      <c r="A4527" s="5">
        <f>4519</f>
      </c>
      <c r="B4527" s="5" t="s">
        <v>2951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2951</v>
      </c>
      <c r="C4528" s="5" t="s">
        <v>11</v>
      </c>
      <c r="D4528" s="5" t="s">
        <v>12</v>
      </c>
      <c r="E4528" s="5" t="s">
        <v>1680</v>
      </c>
    </row>
    <row r="4529" spans="1:5" x14ac:dyDescent="0.25">
      <c r="A4529" s="5">
        <f>4521</f>
      </c>
      <c r="B4529" s="5" t="s">
        <v>2952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2952</v>
      </c>
      <c r="C4530" s="5" t="s">
        <v>11</v>
      </c>
      <c r="D4530" s="5" t="s">
        <v>12</v>
      </c>
      <c r="E4530" s="5" t="s">
        <v>1680</v>
      </c>
    </row>
    <row r="4531" spans="1:5" x14ac:dyDescent="0.25">
      <c r="A4531" s="5">
        <f>4523</f>
      </c>
      <c r="B4531" s="5" t="s">
        <v>2953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2953</v>
      </c>
      <c r="C4532" s="5" t="s">
        <v>11</v>
      </c>
      <c r="D4532" s="5" t="s">
        <v>12</v>
      </c>
      <c r="E4532" s="5" t="s">
        <v>1680</v>
      </c>
    </row>
    <row r="4533" spans="1:5" x14ac:dyDescent="0.25">
      <c r="A4533" s="5">
        <f>4525</f>
      </c>
      <c r="B4533" s="5" t="s">
        <v>2954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2954</v>
      </c>
      <c r="C4534" s="5" t="s">
        <v>11</v>
      </c>
      <c r="D4534" s="5" t="s">
        <v>12</v>
      </c>
      <c r="E4534" s="5" t="s">
        <v>1680</v>
      </c>
    </row>
    <row r="4535" spans="1:5" x14ac:dyDescent="0.25">
      <c r="A4535" s="5">
        <f>4527</f>
      </c>
      <c r="B4535" s="5" t="s">
        <v>2955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2955</v>
      </c>
      <c r="C4536" s="5" t="s">
        <v>11</v>
      </c>
      <c r="D4536" s="5" t="s">
        <v>12</v>
      </c>
      <c r="E4536" s="5" t="s">
        <v>1680</v>
      </c>
    </row>
    <row r="4537" spans="1:5" x14ac:dyDescent="0.25">
      <c r="A4537" s="5">
        <f>4529</f>
      </c>
      <c r="B4537" s="5" t="s">
        <v>2956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2956</v>
      </c>
      <c r="C4538" s="5" t="s">
        <v>11</v>
      </c>
      <c r="D4538" s="5" t="s">
        <v>12</v>
      </c>
      <c r="E4538" s="5" t="s">
        <v>1680</v>
      </c>
    </row>
    <row r="4539" spans="1:5" x14ac:dyDescent="0.25">
      <c r="A4539" s="5">
        <f>4531</f>
      </c>
      <c r="B4539" s="5" t="s">
        <v>2957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2957</v>
      </c>
      <c r="C4540" s="5" t="s">
        <v>11</v>
      </c>
      <c r="D4540" s="5" t="s">
        <v>12</v>
      </c>
      <c r="E4540" s="5" t="s">
        <v>1680</v>
      </c>
    </row>
    <row r="4541" spans="1:5" x14ac:dyDescent="0.25">
      <c r="A4541" s="5">
        <f>4533</f>
      </c>
      <c r="B4541" s="5" t="s">
        <v>2958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2958</v>
      </c>
      <c r="C4542" s="5" t="s">
        <v>11</v>
      </c>
      <c r="D4542" s="5" t="s">
        <v>12</v>
      </c>
      <c r="E4542" s="5" t="s">
        <v>1680</v>
      </c>
    </row>
    <row r="4543" spans="1:5" x14ac:dyDescent="0.25">
      <c r="A4543" s="5">
        <f>4535</f>
      </c>
      <c r="B4543" s="5" t="s">
        <v>2959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2959</v>
      </c>
      <c r="C4544" s="5" t="s">
        <v>11</v>
      </c>
      <c r="D4544" s="5" t="s">
        <v>12</v>
      </c>
      <c r="E4544" s="5" t="s">
        <v>1680</v>
      </c>
    </row>
    <row r="4545" spans="1:5" x14ac:dyDescent="0.25">
      <c r="A4545" s="5">
        <f>4537</f>
      </c>
      <c r="B4545" s="5" t="s">
        <v>2960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2960</v>
      </c>
      <c r="C4546" s="5" t="s">
        <v>11</v>
      </c>
      <c r="D4546" s="5" t="s">
        <v>12</v>
      </c>
      <c r="E4546" s="5" t="s">
        <v>1680</v>
      </c>
    </row>
    <row r="4547" spans="1:5" x14ac:dyDescent="0.25">
      <c r="A4547" s="5">
        <f>4539</f>
      </c>
      <c r="B4547" s="5" t="s">
        <v>2961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2961</v>
      </c>
      <c r="C4548" s="5" t="s">
        <v>11</v>
      </c>
      <c r="D4548" s="5" t="s">
        <v>12</v>
      </c>
      <c r="E4548" s="5" t="s">
        <v>1680</v>
      </c>
    </row>
    <row r="4549" spans="1:5" x14ac:dyDescent="0.25">
      <c r="A4549" s="5">
        <f>4541</f>
      </c>
      <c r="B4549" s="5" t="s">
        <v>2962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2962</v>
      </c>
      <c r="C4550" s="5" t="s">
        <v>11</v>
      </c>
      <c r="D4550" s="5" t="s">
        <v>12</v>
      </c>
      <c r="E4550" s="5" t="s">
        <v>1680</v>
      </c>
    </row>
    <row r="4551" spans="1:5" x14ac:dyDescent="0.25">
      <c r="A4551" s="5">
        <f>4543</f>
      </c>
      <c r="B4551" s="5" t="s">
        <v>2963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2963</v>
      </c>
      <c r="C4552" s="5" t="s">
        <v>11</v>
      </c>
      <c r="D4552" s="5" t="s">
        <v>12</v>
      </c>
      <c r="E4552" s="5" t="s">
        <v>1680</v>
      </c>
    </row>
    <row r="4553" spans="1:5" x14ac:dyDescent="0.25">
      <c r="A4553" s="5">
        <f>4545</f>
      </c>
      <c r="B4553" s="5" t="s">
        <v>2964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2964</v>
      </c>
      <c r="C4554" s="5" t="s">
        <v>11</v>
      </c>
      <c r="D4554" s="5" t="s">
        <v>12</v>
      </c>
      <c r="E4554" s="5" t="s">
        <v>1680</v>
      </c>
    </row>
    <row r="4555" spans="1:5" x14ac:dyDescent="0.25">
      <c r="A4555" s="5">
        <f>4547</f>
      </c>
      <c r="B4555" s="5" t="s">
        <v>2965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2965</v>
      </c>
      <c r="C4556" s="5" t="s">
        <v>11</v>
      </c>
      <c r="D4556" s="5" t="s">
        <v>12</v>
      </c>
      <c r="E4556" s="5" t="s">
        <v>1680</v>
      </c>
    </row>
    <row r="4557" spans="1:5" x14ac:dyDescent="0.25">
      <c r="A4557" s="5">
        <f>4549</f>
      </c>
      <c r="B4557" s="5" t="s">
        <v>2966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2966</v>
      </c>
      <c r="C4558" s="5" t="s">
        <v>11</v>
      </c>
      <c r="D4558" s="5" t="s">
        <v>12</v>
      </c>
      <c r="E4558" s="5" t="s">
        <v>1680</v>
      </c>
    </row>
    <row r="4559" spans="1:5" x14ac:dyDescent="0.25">
      <c r="A4559" s="5">
        <f>4551</f>
      </c>
      <c r="B4559" s="5" t="s">
        <v>2967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2967</v>
      </c>
      <c r="C4560" s="5" t="s">
        <v>11</v>
      </c>
      <c r="D4560" s="5" t="s">
        <v>12</v>
      </c>
      <c r="E4560" s="5" t="s">
        <v>1680</v>
      </c>
    </row>
    <row r="4561" spans="1:5" x14ac:dyDescent="0.25">
      <c r="A4561" s="5">
        <f>4553</f>
      </c>
      <c r="B4561" s="5" t="s">
        <v>2968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2968</v>
      </c>
      <c r="C4562" s="5" t="s">
        <v>11</v>
      </c>
      <c r="D4562" s="5" t="s">
        <v>12</v>
      </c>
      <c r="E4562" s="5" t="s">
        <v>1680</v>
      </c>
    </row>
    <row r="4563" spans="1:5" x14ac:dyDescent="0.25">
      <c r="A4563" s="5">
        <f>4555</f>
      </c>
      <c r="B4563" s="5" t="s">
        <v>2969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2969</v>
      </c>
      <c r="C4564" s="5" t="s">
        <v>11</v>
      </c>
      <c r="D4564" s="5" t="s">
        <v>12</v>
      </c>
      <c r="E4564" s="5" t="s">
        <v>1680</v>
      </c>
    </row>
    <row r="4565" spans="1:5" x14ac:dyDescent="0.25">
      <c r="A4565" s="5">
        <f>4557</f>
      </c>
      <c r="B4565" s="5" t="s">
        <v>2970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2970</v>
      </c>
      <c r="C4566" s="5" t="s">
        <v>11</v>
      </c>
      <c r="D4566" s="5" t="s">
        <v>12</v>
      </c>
      <c r="E4566" s="5" t="s">
        <v>1680</v>
      </c>
    </row>
    <row r="4567" spans="1:5" x14ac:dyDescent="0.25">
      <c r="A4567" s="5">
        <f>4559</f>
      </c>
      <c r="B4567" s="5" t="s">
        <v>2971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2971</v>
      </c>
      <c r="C4568" s="5" t="s">
        <v>11</v>
      </c>
      <c r="D4568" s="5" t="s">
        <v>12</v>
      </c>
      <c r="E4568" s="5" t="s">
        <v>1680</v>
      </c>
    </row>
    <row r="4569" spans="1:5" x14ac:dyDescent="0.25">
      <c r="A4569" s="5">
        <f>4561</f>
      </c>
      <c r="B4569" s="5" t="s">
        <v>2972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2972</v>
      </c>
      <c r="C4570" s="5" t="s">
        <v>11</v>
      </c>
      <c r="D4570" s="5" t="s">
        <v>12</v>
      </c>
      <c r="E4570" s="5" t="s">
        <v>1680</v>
      </c>
    </row>
    <row r="4571" spans="1:5" x14ac:dyDescent="0.25">
      <c r="A4571" s="5">
        <f>4563</f>
      </c>
      <c r="B4571" s="5" t="s">
        <v>2973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2973</v>
      </c>
      <c r="C4572" s="5" t="s">
        <v>11</v>
      </c>
      <c r="D4572" s="5" t="s">
        <v>12</v>
      </c>
      <c r="E4572" s="5" t="s">
        <v>1680</v>
      </c>
    </row>
    <row r="4573" spans="1:5" x14ac:dyDescent="0.25">
      <c r="A4573" s="5">
        <f>4565</f>
      </c>
      <c r="B4573" s="5" t="s">
        <v>2974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2974</v>
      </c>
      <c r="C4574" s="5" t="s">
        <v>11</v>
      </c>
      <c r="D4574" s="5" t="s">
        <v>12</v>
      </c>
      <c r="E4574" s="5" t="s">
        <v>1680</v>
      </c>
    </row>
    <row r="4575" spans="1:5" x14ac:dyDescent="0.25">
      <c r="A4575" s="5">
        <f>4567</f>
      </c>
      <c r="B4575" s="5" t="s">
        <v>2975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2975</v>
      </c>
      <c r="C4576" s="5" t="s">
        <v>11</v>
      </c>
      <c r="D4576" s="5" t="s">
        <v>12</v>
      </c>
      <c r="E4576" s="5" t="s">
        <v>1680</v>
      </c>
    </row>
    <row r="4577" spans="1:5" x14ac:dyDescent="0.25">
      <c r="A4577" s="5">
        <f>4569</f>
      </c>
      <c r="B4577" s="5" t="s">
        <v>2976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2976</v>
      </c>
      <c r="C4578" s="5" t="s">
        <v>11</v>
      </c>
      <c r="D4578" s="5" t="s">
        <v>12</v>
      </c>
      <c r="E4578" s="5" t="s">
        <v>1680</v>
      </c>
    </row>
    <row r="4579" spans="1:5" x14ac:dyDescent="0.25">
      <c r="A4579" s="5">
        <f>4571</f>
      </c>
      <c r="B4579" s="5" t="s">
        <v>2977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2977</v>
      </c>
      <c r="C4580" s="5" t="s">
        <v>11</v>
      </c>
      <c r="D4580" s="5" t="s">
        <v>12</v>
      </c>
      <c r="E4580" s="5" t="s">
        <v>1680</v>
      </c>
    </row>
    <row r="4581" spans="1:5" x14ac:dyDescent="0.25">
      <c r="A4581" s="5">
        <f>4573</f>
      </c>
      <c r="B4581" s="5" t="s">
        <v>2978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2978</v>
      </c>
      <c r="C4582" s="5" t="s">
        <v>11</v>
      </c>
      <c r="D4582" s="5" t="s">
        <v>12</v>
      </c>
      <c r="E4582" s="5" t="s">
        <v>1680</v>
      </c>
    </row>
    <row r="4583" spans="1:5" x14ac:dyDescent="0.25">
      <c r="A4583" s="5">
        <f>4575</f>
      </c>
      <c r="B4583" s="5" t="s">
        <v>2979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2979</v>
      </c>
      <c r="C4584" s="5" t="s">
        <v>11</v>
      </c>
      <c r="D4584" s="5" t="s">
        <v>12</v>
      </c>
      <c r="E4584" s="5" t="s">
        <v>1680</v>
      </c>
    </row>
    <row r="4585" spans="1:5" x14ac:dyDescent="0.25">
      <c r="A4585" s="5">
        <f>4577</f>
      </c>
      <c r="B4585" s="5" t="s">
        <v>2980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2980</v>
      </c>
      <c r="C4586" s="5" t="s">
        <v>11</v>
      </c>
      <c r="D4586" s="5" t="s">
        <v>12</v>
      </c>
      <c r="E4586" s="5" t="s">
        <v>1680</v>
      </c>
    </row>
    <row r="4587" spans="1:5" x14ac:dyDescent="0.25">
      <c r="A4587" s="5">
        <f>4579</f>
      </c>
      <c r="B4587" s="5" t="s">
        <v>2981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2981</v>
      </c>
      <c r="C4588" s="5" t="s">
        <v>11</v>
      </c>
      <c r="D4588" s="5" t="s">
        <v>12</v>
      </c>
      <c r="E4588" s="5" t="s">
        <v>1680</v>
      </c>
    </row>
    <row r="4589" spans="1:5" x14ac:dyDescent="0.25">
      <c r="A4589" s="5">
        <f>4581</f>
      </c>
      <c r="B4589" s="5" t="s">
        <v>2982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2982</v>
      </c>
      <c r="C4590" s="5" t="s">
        <v>11</v>
      </c>
      <c r="D4590" s="5" t="s">
        <v>12</v>
      </c>
      <c r="E4590" s="5" t="s">
        <v>1680</v>
      </c>
    </row>
    <row r="4591" spans="1:5" x14ac:dyDescent="0.25">
      <c r="A4591" s="5">
        <f>4583</f>
      </c>
      <c r="B4591" s="5" t="s">
        <v>2983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2983</v>
      </c>
      <c r="C4592" s="5" t="s">
        <v>11</v>
      </c>
      <c r="D4592" s="5" t="s">
        <v>12</v>
      </c>
      <c r="E4592" s="5" t="s">
        <v>1680</v>
      </c>
    </row>
    <row r="4593" spans="1:5" x14ac:dyDescent="0.25">
      <c r="A4593" s="5">
        <f>4585</f>
      </c>
      <c r="B4593" s="5" t="s">
        <v>2984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2984</v>
      </c>
      <c r="C4594" s="5" t="s">
        <v>11</v>
      </c>
      <c r="D4594" s="5" t="s">
        <v>12</v>
      </c>
      <c r="E4594" s="5" t="s">
        <v>1680</v>
      </c>
    </row>
    <row r="4595" spans="1:5" x14ac:dyDescent="0.25">
      <c r="A4595" s="5">
        <f>4587</f>
      </c>
      <c r="B4595" s="5" t="s">
        <v>2985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2985</v>
      </c>
      <c r="C4596" s="5" t="s">
        <v>11</v>
      </c>
      <c r="D4596" s="5" t="s">
        <v>12</v>
      </c>
      <c r="E4596" s="5" t="s">
        <v>1680</v>
      </c>
    </row>
    <row r="4597" spans="1:5" x14ac:dyDescent="0.25">
      <c r="A4597" s="5">
        <f>4589</f>
      </c>
      <c r="B4597" s="5" t="s">
        <v>2986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2986</v>
      </c>
      <c r="C4598" s="5" t="s">
        <v>11</v>
      </c>
      <c r="D4598" s="5" t="s">
        <v>12</v>
      </c>
      <c r="E4598" s="5" t="s">
        <v>1680</v>
      </c>
    </row>
    <row r="4599" spans="1:5" x14ac:dyDescent="0.25">
      <c r="A4599" s="5">
        <f>4591</f>
      </c>
      <c r="B4599" s="5" t="s">
        <v>2987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2987</v>
      </c>
      <c r="C4600" s="5" t="s">
        <v>11</v>
      </c>
      <c r="D4600" s="5" t="s">
        <v>12</v>
      </c>
      <c r="E4600" s="5" t="s">
        <v>1680</v>
      </c>
    </row>
    <row r="4601" spans="1:5" x14ac:dyDescent="0.25">
      <c r="A4601" s="5">
        <f>4593</f>
      </c>
      <c r="B4601" s="5" t="s">
        <v>2988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2988</v>
      </c>
      <c r="C4602" s="5" t="s">
        <v>11</v>
      </c>
      <c r="D4602" s="5" t="s">
        <v>12</v>
      </c>
      <c r="E4602" s="5" t="s">
        <v>1680</v>
      </c>
    </row>
    <row r="4603" spans="1:5" x14ac:dyDescent="0.25">
      <c r="A4603" s="5">
        <f>4595</f>
      </c>
      <c r="B4603" s="5" t="s">
        <v>2989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2989</v>
      </c>
      <c r="C4604" s="5" t="s">
        <v>11</v>
      </c>
      <c r="D4604" s="5" t="s">
        <v>12</v>
      </c>
      <c r="E4604" s="5" t="s">
        <v>1680</v>
      </c>
    </row>
    <row r="4605" spans="1:5" x14ac:dyDescent="0.25">
      <c r="A4605" s="5">
        <f>4597</f>
      </c>
      <c r="B4605" s="5" t="s">
        <v>2990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2990</v>
      </c>
      <c r="C4606" s="5" t="s">
        <v>11</v>
      </c>
      <c r="D4606" s="5" t="s">
        <v>12</v>
      </c>
      <c r="E4606" s="5" t="s">
        <v>1680</v>
      </c>
    </row>
    <row r="4607" spans="1:5" x14ac:dyDescent="0.25">
      <c r="A4607" s="5">
        <f>4599</f>
      </c>
      <c r="B4607" s="5" t="s">
        <v>2991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2991</v>
      </c>
      <c r="C4608" s="5" t="s">
        <v>11</v>
      </c>
      <c r="D4608" s="5" t="s">
        <v>12</v>
      </c>
      <c r="E4608" s="5" t="s">
        <v>1680</v>
      </c>
    </row>
    <row r="4609" spans="1:5" x14ac:dyDescent="0.25">
      <c r="A4609" s="5">
        <f>4601</f>
      </c>
      <c r="B4609" s="5" t="s">
        <v>2992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2992</v>
      </c>
      <c r="C4610" s="5" t="s">
        <v>11</v>
      </c>
      <c r="D4610" s="5" t="s">
        <v>12</v>
      </c>
      <c r="E4610" s="5" t="s">
        <v>1680</v>
      </c>
    </row>
    <row r="4611" spans="1:5" x14ac:dyDescent="0.25">
      <c r="A4611" s="5">
        <f>4603</f>
      </c>
      <c r="B4611" s="5" t="s">
        <v>2993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2993</v>
      </c>
      <c r="C4612" s="5" t="s">
        <v>11</v>
      </c>
      <c r="D4612" s="5" t="s">
        <v>12</v>
      </c>
      <c r="E4612" s="5" t="s">
        <v>1680</v>
      </c>
    </row>
    <row r="4613" spans="1:5" x14ac:dyDescent="0.25">
      <c r="A4613" s="5">
        <f>4605</f>
      </c>
      <c r="B4613" s="5" t="s">
        <v>2994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2994</v>
      </c>
      <c r="C4614" s="5" t="s">
        <v>11</v>
      </c>
      <c r="D4614" s="5" t="s">
        <v>12</v>
      </c>
      <c r="E4614" s="5" t="s">
        <v>1680</v>
      </c>
    </row>
    <row r="4615" spans="1:5" x14ac:dyDescent="0.25">
      <c r="A4615" s="5">
        <f>4607</f>
      </c>
      <c r="B4615" s="5" t="s">
        <v>2995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2995</v>
      </c>
      <c r="C4616" s="5" t="s">
        <v>11</v>
      </c>
      <c r="D4616" s="5" t="s">
        <v>12</v>
      </c>
      <c r="E4616" s="5" t="s">
        <v>1680</v>
      </c>
    </row>
    <row r="4617" spans="1:5" x14ac:dyDescent="0.25">
      <c r="A4617" s="5">
        <f>4609</f>
      </c>
      <c r="B4617" s="5" t="s">
        <v>2996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2996</v>
      </c>
      <c r="C4618" s="5" t="s">
        <v>11</v>
      </c>
      <c r="D4618" s="5" t="s">
        <v>12</v>
      </c>
      <c r="E4618" s="5" t="s">
        <v>1680</v>
      </c>
    </row>
    <row r="4619" spans="1:5" x14ac:dyDescent="0.25">
      <c r="A4619" s="5">
        <f>4611</f>
      </c>
      <c r="B4619" s="5" t="s">
        <v>2997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2997</v>
      </c>
      <c r="C4620" s="5" t="s">
        <v>11</v>
      </c>
      <c r="D4620" s="5" t="s">
        <v>12</v>
      </c>
      <c r="E4620" s="5" t="s">
        <v>1680</v>
      </c>
    </row>
    <row r="4621" spans="1:5" x14ac:dyDescent="0.25">
      <c r="A4621" s="5">
        <f>4613</f>
      </c>
      <c r="B4621" s="5" t="s">
        <v>2998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2998</v>
      </c>
      <c r="C4622" s="5" t="s">
        <v>11</v>
      </c>
      <c r="D4622" s="5" t="s">
        <v>12</v>
      </c>
      <c r="E4622" s="5" t="s">
        <v>1680</v>
      </c>
    </row>
    <row r="4623" spans="1:5" x14ac:dyDescent="0.25">
      <c r="A4623" s="5">
        <f>4615</f>
      </c>
      <c r="B4623" s="5" t="s">
        <v>2999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2999</v>
      </c>
      <c r="C4624" s="5" t="s">
        <v>11</v>
      </c>
      <c r="D4624" s="5" t="s">
        <v>12</v>
      </c>
      <c r="E4624" s="5" t="s">
        <v>1680</v>
      </c>
    </row>
    <row r="4625" spans="1:5" x14ac:dyDescent="0.25">
      <c r="A4625" s="5">
        <f>4617</f>
      </c>
      <c r="B4625" s="5" t="s">
        <v>3000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3000</v>
      </c>
      <c r="C4626" s="5" t="s">
        <v>11</v>
      </c>
      <c r="D4626" s="5" t="s">
        <v>12</v>
      </c>
      <c r="E4626" s="5" t="s">
        <v>1680</v>
      </c>
    </row>
    <row r="4627" spans="1:5" x14ac:dyDescent="0.25">
      <c r="A4627" s="5">
        <f>4619</f>
      </c>
      <c r="B4627" s="5" t="s">
        <v>3001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3001</v>
      </c>
      <c r="C4628" s="5" t="s">
        <v>11</v>
      </c>
      <c r="D4628" s="5" t="s">
        <v>12</v>
      </c>
      <c r="E4628" s="5" t="s">
        <v>1680</v>
      </c>
    </row>
    <row r="4629" spans="1:5" x14ac:dyDescent="0.25">
      <c r="A4629" s="5">
        <f>4621</f>
      </c>
      <c r="B4629" s="5" t="s">
        <v>3002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3002</v>
      </c>
      <c r="C4630" s="5" t="s">
        <v>11</v>
      </c>
      <c r="D4630" s="5" t="s">
        <v>12</v>
      </c>
      <c r="E4630" s="5" t="s">
        <v>1680</v>
      </c>
    </row>
    <row r="4631" spans="1:5" x14ac:dyDescent="0.25">
      <c r="A4631" s="5">
        <f>4623</f>
      </c>
      <c r="B4631" s="5" t="s">
        <v>3003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3003</v>
      </c>
      <c r="C4632" s="5" t="s">
        <v>11</v>
      </c>
      <c r="D4632" s="5" t="s">
        <v>12</v>
      </c>
      <c r="E4632" s="5" t="s">
        <v>1680</v>
      </c>
    </row>
    <row r="4633" spans="1:5" x14ac:dyDescent="0.25">
      <c r="A4633" s="5">
        <f>4625</f>
      </c>
      <c r="B4633" s="5" t="s">
        <v>3004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3004</v>
      </c>
      <c r="C4634" s="5" t="s">
        <v>11</v>
      </c>
      <c r="D4634" s="5" t="s">
        <v>12</v>
      </c>
      <c r="E4634" s="5" t="s">
        <v>1680</v>
      </c>
    </row>
    <row r="4635" spans="1:5" x14ac:dyDescent="0.25">
      <c r="A4635" s="5">
        <f>4627</f>
      </c>
      <c r="B4635" s="5" t="s">
        <v>3005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3005</v>
      </c>
      <c r="C4636" s="5" t="s">
        <v>11</v>
      </c>
      <c r="D4636" s="5" t="s">
        <v>12</v>
      </c>
      <c r="E4636" s="5" t="s">
        <v>1680</v>
      </c>
    </row>
    <row r="4637" spans="1:5" x14ac:dyDescent="0.25">
      <c r="A4637" s="5">
        <f>4629</f>
      </c>
      <c r="B4637" s="5" t="s">
        <v>3006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3006</v>
      </c>
      <c r="C4638" s="5" t="s">
        <v>11</v>
      </c>
      <c r="D4638" s="5" t="s">
        <v>12</v>
      </c>
      <c r="E4638" s="5" t="s">
        <v>1680</v>
      </c>
    </row>
    <row r="4639" spans="1:5" x14ac:dyDescent="0.25">
      <c r="A4639" s="5">
        <f>4631</f>
      </c>
      <c r="B4639" s="5" t="s">
        <v>3007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3007</v>
      </c>
      <c r="C4640" s="5" t="s">
        <v>11</v>
      </c>
      <c r="D4640" s="5" t="s">
        <v>12</v>
      </c>
      <c r="E4640" s="5" t="s">
        <v>1680</v>
      </c>
    </row>
    <row r="4641" spans="1:5" x14ac:dyDescent="0.25">
      <c r="A4641" s="5">
        <f>4633</f>
      </c>
      <c r="B4641" s="5" t="s">
        <v>3008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3008</v>
      </c>
      <c r="C4642" s="5" t="s">
        <v>11</v>
      </c>
      <c r="D4642" s="5" t="s">
        <v>12</v>
      </c>
      <c r="E4642" s="5" t="s">
        <v>1680</v>
      </c>
    </row>
    <row r="4643" spans="1:5" x14ac:dyDescent="0.25">
      <c r="A4643" s="5">
        <f>4635</f>
      </c>
      <c r="B4643" s="5" t="s">
        <v>3009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3009</v>
      </c>
      <c r="C4644" s="5" t="s">
        <v>11</v>
      </c>
      <c r="D4644" s="5" t="s">
        <v>12</v>
      </c>
      <c r="E4644" s="5" t="s">
        <v>1680</v>
      </c>
    </row>
    <row r="4645" spans="1:5" x14ac:dyDescent="0.25">
      <c r="A4645" s="5">
        <f>4637</f>
      </c>
      <c r="B4645" s="5" t="s">
        <v>3010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3010</v>
      </c>
      <c r="C4646" s="5" t="s">
        <v>11</v>
      </c>
      <c r="D4646" s="5" t="s">
        <v>12</v>
      </c>
      <c r="E4646" s="5" t="s">
        <v>1680</v>
      </c>
    </row>
    <row r="4647" spans="1:5" x14ac:dyDescent="0.25">
      <c r="A4647" s="5">
        <f>4639</f>
      </c>
      <c r="B4647" s="5" t="s">
        <v>3011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3011</v>
      </c>
      <c r="C4648" s="5" t="s">
        <v>11</v>
      </c>
      <c r="D4648" s="5" t="s">
        <v>12</v>
      </c>
      <c r="E4648" s="5" t="s">
        <v>1680</v>
      </c>
    </row>
    <row r="4649" spans="1:5" x14ac:dyDescent="0.25">
      <c r="A4649" s="5">
        <f>4641</f>
      </c>
      <c r="B4649" s="5" t="s">
        <v>3012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3012</v>
      </c>
      <c r="C4650" s="5" t="s">
        <v>11</v>
      </c>
      <c r="D4650" s="5" t="s">
        <v>12</v>
      </c>
      <c r="E4650" s="5" t="s">
        <v>1680</v>
      </c>
    </row>
    <row r="4651" spans="1:5" x14ac:dyDescent="0.25">
      <c r="A4651" s="5">
        <f>4643</f>
      </c>
      <c r="B4651" s="5" t="s">
        <v>3013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3013</v>
      </c>
      <c r="C4652" s="5" t="s">
        <v>11</v>
      </c>
      <c r="D4652" s="5" t="s">
        <v>12</v>
      </c>
      <c r="E4652" s="5" t="s">
        <v>1680</v>
      </c>
    </row>
    <row r="4653" spans="1:5" x14ac:dyDescent="0.25">
      <c r="A4653" s="5">
        <f>4645</f>
      </c>
      <c r="B4653" s="5" t="s">
        <v>3014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3014</v>
      </c>
      <c r="C4654" s="5" t="s">
        <v>11</v>
      </c>
      <c r="D4654" s="5" t="s">
        <v>12</v>
      </c>
      <c r="E4654" s="5" t="s">
        <v>1680</v>
      </c>
    </row>
    <row r="4655" spans="1:5" x14ac:dyDescent="0.25">
      <c r="A4655" s="5">
        <f>4647</f>
      </c>
      <c r="B4655" s="5" t="s">
        <v>3015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3015</v>
      </c>
      <c r="C4656" s="5" t="s">
        <v>11</v>
      </c>
      <c r="D4656" s="5" t="s">
        <v>12</v>
      </c>
      <c r="E4656" s="5" t="s">
        <v>1680</v>
      </c>
    </row>
    <row r="4657" spans="1:5" x14ac:dyDescent="0.25">
      <c r="A4657" s="5">
        <f>4649</f>
      </c>
      <c r="B4657" s="5" t="s">
        <v>3016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3016</v>
      </c>
      <c r="C4658" s="5" t="s">
        <v>11</v>
      </c>
      <c r="D4658" s="5" t="s">
        <v>12</v>
      </c>
      <c r="E4658" s="5" t="s">
        <v>1680</v>
      </c>
    </row>
    <row r="4659" spans="1:5" x14ac:dyDescent="0.25">
      <c r="A4659" s="5">
        <f>4651</f>
      </c>
      <c r="B4659" s="5" t="s">
        <v>3017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3017</v>
      </c>
      <c r="C4660" s="5" t="s">
        <v>11</v>
      </c>
      <c r="D4660" s="5" t="s">
        <v>12</v>
      </c>
      <c r="E4660" s="5" t="s">
        <v>1680</v>
      </c>
    </row>
    <row r="4661" spans="1:5" x14ac:dyDescent="0.25">
      <c r="A4661" s="5">
        <f>4653</f>
      </c>
      <c r="B4661" s="5" t="s">
        <v>3018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3018</v>
      </c>
      <c r="C4662" s="5" t="s">
        <v>11</v>
      </c>
      <c r="D4662" s="5" t="s">
        <v>12</v>
      </c>
      <c r="E4662" s="5" t="s">
        <v>1680</v>
      </c>
    </row>
    <row r="4663" spans="1:5" x14ac:dyDescent="0.25">
      <c r="A4663" s="5">
        <f>4655</f>
      </c>
      <c r="B4663" s="5" t="s">
        <v>3019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3019</v>
      </c>
      <c r="C4664" s="5" t="s">
        <v>11</v>
      </c>
      <c r="D4664" s="5" t="s">
        <v>12</v>
      </c>
      <c r="E4664" s="5" t="s">
        <v>1680</v>
      </c>
    </row>
    <row r="4665" spans="1:5" x14ac:dyDescent="0.25">
      <c r="A4665" s="5">
        <f>4657</f>
      </c>
      <c r="B4665" s="5" t="s">
        <v>3020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3020</v>
      </c>
      <c r="C4666" s="5" t="s">
        <v>11</v>
      </c>
      <c r="D4666" s="5" t="s">
        <v>12</v>
      </c>
      <c r="E4666" s="5" t="s">
        <v>1680</v>
      </c>
    </row>
    <row r="4667" spans="1:5" x14ac:dyDescent="0.25">
      <c r="A4667" s="5">
        <f>4659</f>
      </c>
      <c r="B4667" s="5" t="s">
        <v>3021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3021</v>
      </c>
      <c r="C4668" s="5" t="s">
        <v>11</v>
      </c>
      <c r="D4668" s="5" t="s">
        <v>12</v>
      </c>
      <c r="E4668" s="5" t="s">
        <v>1680</v>
      </c>
    </row>
    <row r="4669" spans="1:5" x14ac:dyDescent="0.25">
      <c r="A4669" s="5">
        <f>4661</f>
      </c>
      <c r="B4669" s="5" t="s">
        <v>3022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3022</v>
      </c>
      <c r="C4670" s="5" t="s">
        <v>11</v>
      </c>
      <c r="D4670" s="5" t="s">
        <v>12</v>
      </c>
      <c r="E4670" s="5" t="s">
        <v>1680</v>
      </c>
    </row>
    <row r="4671" spans="1:5" x14ac:dyDescent="0.25">
      <c r="A4671" s="5">
        <f>4663</f>
      </c>
      <c r="B4671" s="5" t="s">
        <v>3023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3023</v>
      </c>
      <c r="C4672" s="5" t="s">
        <v>11</v>
      </c>
      <c r="D4672" s="5" t="s">
        <v>12</v>
      </c>
      <c r="E4672" s="5" t="s">
        <v>1680</v>
      </c>
    </row>
    <row r="4673" spans="1:5" x14ac:dyDescent="0.25">
      <c r="A4673" s="5">
        <f>4665</f>
      </c>
      <c r="B4673" s="5" t="s">
        <v>3024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3024</v>
      </c>
      <c r="C4674" s="5" t="s">
        <v>11</v>
      </c>
      <c r="D4674" s="5" t="s">
        <v>12</v>
      </c>
      <c r="E4674" s="5" t="s">
        <v>1680</v>
      </c>
    </row>
    <row r="4675" spans="1:5" x14ac:dyDescent="0.25">
      <c r="A4675" s="5">
        <f>4667</f>
      </c>
      <c r="B4675" s="5" t="s">
        <v>3025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3025</v>
      </c>
      <c r="C4676" s="5" t="s">
        <v>11</v>
      </c>
      <c r="D4676" s="5" t="s">
        <v>12</v>
      </c>
      <c r="E4676" s="5" t="s">
        <v>1680</v>
      </c>
    </row>
    <row r="4677" spans="1:5" x14ac:dyDescent="0.25">
      <c r="A4677" s="5">
        <f>4669</f>
      </c>
      <c r="B4677" s="5" t="s">
        <v>3026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3026</v>
      </c>
      <c r="C4678" s="5" t="s">
        <v>11</v>
      </c>
      <c r="D4678" s="5" t="s">
        <v>12</v>
      </c>
      <c r="E4678" s="5" t="s">
        <v>1680</v>
      </c>
    </row>
    <row r="4679" spans="1:5" x14ac:dyDescent="0.25">
      <c r="A4679" s="5">
        <f>4671</f>
      </c>
      <c r="B4679" s="5" t="s">
        <v>3027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3027</v>
      </c>
      <c r="C4680" s="5" t="s">
        <v>11</v>
      </c>
      <c r="D4680" s="5" t="s">
        <v>12</v>
      </c>
      <c r="E4680" s="5" t="s">
        <v>1680</v>
      </c>
    </row>
    <row r="4681" spans="1:5" x14ac:dyDescent="0.25">
      <c r="A4681" s="5">
        <f>4673</f>
      </c>
      <c r="B4681" s="5" t="s">
        <v>3028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3028</v>
      </c>
      <c r="C4682" s="5" t="s">
        <v>11</v>
      </c>
      <c r="D4682" s="5" t="s">
        <v>12</v>
      </c>
      <c r="E4682" s="5" t="s">
        <v>1680</v>
      </c>
    </row>
    <row r="4683" spans="1:5" x14ac:dyDescent="0.25">
      <c r="A4683" s="5">
        <f>4675</f>
      </c>
      <c r="B4683" s="5" t="s">
        <v>3029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3029</v>
      </c>
      <c r="C4684" s="5" t="s">
        <v>11</v>
      </c>
      <c r="D4684" s="5" t="s">
        <v>12</v>
      </c>
      <c r="E4684" s="5" t="s">
        <v>1680</v>
      </c>
    </row>
    <row r="4685" spans="1:5" x14ac:dyDescent="0.25">
      <c r="A4685" s="5">
        <f>4677</f>
      </c>
      <c r="B4685" s="5" t="s">
        <v>3030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3030</v>
      </c>
      <c r="C4686" s="5" t="s">
        <v>11</v>
      </c>
      <c r="D4686" s="5" t="s">
        <v>12</v>
      </c>
      <c r="E4686" s="5" t="s">
        <v>1680</v>
      </c>
    </row>
    <row r="4687" spans="1:5" x14ac:dyDescent="0.25">
      <c r="A4687" s="5">
        <f>4679</f>
      </c>
      <c r="B4687" s="5" t="s">
        <v>3031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3031</v>
      </c>
      <c r="C4688" s="5" t="s">
        <v>11</v>
      </c>
      <c r="D4688" s="5" t="s">
        <v>12</v>
      </c>
      <c r="E4688" s="5" t="s">
        <v>1680</v>
      </c>
    </row>
    <row r="4689" spans="1:5" x14ac:dyDescent="0.25">
      <c r="A4689" s="5">
        <f>4681</f>
      </c>
      <c r="B4689" s="5" t="s">
        <v>3032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3032</v>
      </c>
      <c r="C4690" s="5" t="s">
        <v>11</v>
      </c>
      <c r="D4690" s="5" t="s">
        <v>12</v>
      </c>
      <c r="E4690" s="5" t="s">
        <v>1680</v>
      </c>
    </row>
    <row r="4691" spans="1:5" x14ac:dyDescent="0.25">
      <c r="A4691" s="5">
        <f>4683</f>
      </c>
      <c r="B4691" s="5" t="s">
        <v>3033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3033</v>
      </c>
      <c r="C4692" s="5" t="s">
        <v>11</v>
      </c>
      <c r="D4692" s="5" t="s">
        <v>12</v>
      </c>
      <c r="E4692" s="5" t="s">
        <v>1680</v>
      </c>
    </row>
    <row r="4693" spans="1:5" x14ac:dyDescent="0.25">
      <c r="A4693" s="5">
        <f>4685</f>
      </c>
      <c r="B4693" s="5" t="s">
        <v>3034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3034</v>
      </c>
      <c r="C4694" s="5" t="s">
        <v>11</v>
      </c>
      <c r="D4694" s="5" t="s">
        <v>12</v>
      </c>
      <c r="E4694" s="5" t="s">
        <v>1680</v>
      </c>
    </row>
    <row r="4695" spans="1:5" x14ac:dyDescent="0.25">
      <c r="A4695" s="5">
        <f>4687</f>
      </c>
      <c r="B4695" s="5" t="s">
        <v>3035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3035</v>
      </c>
      <c r="C4696" s="5" t="s">
        <v>11</v>
      </c>
      <c r="D4696" s="5" t="s">
        <v>12</v>
      </c>
      <c r="E4696" s="5" t="s">
        <v>1680</v>
      </c>
    </row>
    <row r="4697" spans="1:5" x14ac:dyDescent="0.25">
      <c r="A4697" s="5">
        <f>4689</f>
      </c>
      <c r="B4697" s="5" t="s">
        <v>3036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3036</v>
      </c>
      <c r="C4698" s="5" t="s">
        <v>11</v>
      </c>
      <c r="D4698" s="5" t="s">
        <v>12</v>
      </c>
      <c r="E4698" s="5" t="s">
        <v>1680</v>
      </c>
    </row>
    <row r="4699" spans="1:5" x14ac:dyDescent="0.25">
      <c r="A4699" s="5">
        <f>4691</f>
      </c>
      <c r="B4699" s="5" t="s">
        <v>3037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3037</v>
      </c>
      <c r="C4700" s="5" t="s">
        <v>11</v>
      </c>
      <c r="D4700" s="5" t="s">
        <v>12</v>
      </c>
      <c r="E4700" s="5" t="s">
        <v>1680</v>
      </c>
    </row>
    <row r="4701" spans="1:5" x14ac:dyDescent="0.25">
      <c r="A4701" s="5">
        <f>4693</f>
      </c>
      <c r="B4701" s="5" t="s">
        <v>3038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3038</v>
      </c>
      <c r="C4702" s="5" t="s">
        <v>11</v>
      </c>
      <c r="D4702" s="5" t="s">
        <v>12</v>
      </c>
      <c r="E4702" s="5" t="s">
        <v>1680</v>
      </c>
    </row>
    <row r="4703" spans="1:5" x14ac:dyDescent="0.25">
      <c r="A4703" s="5">
        <f>4695</f>
      </c>
      <c r="B4703" s="5" t="s">
        <v>3039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3039</v>
      </c>
      <c r="C4704" s="5" t="s">
        <v>11</v>
      </c>
      <c r="D4704" s="5" t="s">
        <v>12</v>
      </c>
      <c r="E4704" s="5" t="s">
        <v>1680</v>
      </c>
    </row>
    <row r="4705" spans="1:5" x14ac:dyDescent="0.25">
      <c r="A4705" s="5">
        <f>4697</f>
      </c>
      <c r="B4705" s="5" t="s">
        <v>3040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3040</v>
      </c>
      <c r="C4706" s="5" t="s">
        <v>11</v>
      </c>
      <c r="D4706" s="5" t="s">
        <v>12</v>
      </c>
      <c r="E4706" s="5" t="s">
        <v>1680</v>
      </c>
    </row>
    <row r="4707" spans="1:5" x14ac:dyDescent="0.25">
      <c r="A4707" s="5">
        <f>4699</f>
      </c>
      <c r="B4707" s="5" t="s">
        <v>3041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3041</v>
      </c>
      <c r="C4708" s="5" t="s">
        <v>11</v>
      </c>
      <c r="D4708" s="5" t="s">
        <v>12</v>
      </c>
      <c r="E4708" s="5" t="s">
        <v>1680</v>
      </c>
    </row>
    <row r="4709" spans="1:5" x14ac:dyDescent="0.25">
      <c r="A4709" s="5">
        <f>4701</f>
      </c>
      <c r="B4709" s="5" t="s">
        <v>3042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3042</v>
      </c>
      <c r="C4710" s="5" t="s">
        <v>11</v>
      </c>
      <c r="D4710" s="5" t="s">
        <v>12</v>
      </c>
      <c r="E4710" s="5" t="s">
        <v>1680</v>
      </c>
    </row>
    <row r="4711" spans="1:5" x14ac:dyDescent="0.25">
      <c r="A4711" s="5">
        <f>4703</f>
      </c>
      <c r="B4711" s="5" t="s">
        <v>3043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3043</v>
      </c>
      <c r="C4712" s="5" t="s">
        <v>11</v>
      </c>
      <c r="D4712" s="5" t="s">
        <v>12</v>
      </c>
      <c r="E4712" s="5" t="s">
        <v>1680</v>
      </c>
    </row>
    <row r="4713" spans="1:5" x14ac:dyDescent="0.25">
      <c r="A4713" s="5">
        <f>4705</f>
      </c>
      <c r="B4713" s="5" t="s">
        <v>3044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3044</v>
      </c>
      <c r="C4714" s="5" t="s">
        <v>11</v>
      </c>
      <c r="D4714" s="5" t="s">
        <v>12</v>
      </c>
      <c r="E4714" s="5" t="s">
        <v>1680</v>
      </c>
    </row>
    <row r="4715" spans="1:5" x14ac:dyDescent="0.25">
      <c r="A4715" s="5">
        <f>4707</f>
      </c>
      <c r="B4715" s="5" t="s">
        <v>3045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3045</v>
      </c>
      <c r="C4716" s="5" t="s">
        <v>11</v>
      </c>
      <c r="D4716" s="5" t="s">
        <v>12</v>
      </c>
      <c r="E4716" s="5" t="s">
        <v>1680</v>
      </c>
    </row>
    <row r="4717" spans="1:5" x14ac:dyDescent="0.25">
      <c r="A4717" s="5">
        <f>4709</f>
      </c>
      <c r="B4717" s="5" t="s">
        <v>3046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3046</v>
      </c>
      <c r="C4718" s="5" t="s">
        <v>11</v>
      </c>
      <c r="D4718" s="5" t="s">
        <v>12</v>
      </c>
      <c r="E4718" s="5" t="s">
        <v>1680</v>
      </c>
    </row>
    <row r="4719" spans="1:5" x14ac:dyDescent="0.25">
      <c r="A4719" s="5">
        <f>4711</f>
      </c>
      <c r="B4719" s="5" t="s">
        <v>3047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3047</v>
      </c>
      <c r="C4720" s="5" t="s">
        <v>11</v>
      </c>
      <c r="D4720" s="5" t="s">
        <v>12</v>
      </c>
      <c r="E4720" s="5" t="s">
        <v>1680</v>
      </c>
    </row>
    <row r="4721" spans="1:5" x14ac:dyDescent="0.25">
      <c r="A4721" s="5">
        <f>4713</f>
      </c>
      <c r="B4721" s="5" t="s">
        <v>3048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3048</v>
      </c>
      <c r="C4722" s="5" t="s">
        <v>11</v>
      </c>
      <c r="D4722" s="5" t="s">
        <v>12</v>
      </c>
      <c r="E4722" s="5" t="s">
        <v>1680</v>
      </c>
    </row>
    <row r="4723" spans="1:5" x14ac:dyDescent="0.25">
      <c r="A4723" s="5">
        <f>4715</f>
      </c>
      <c r="B4723" s="5" t="s">
        <v>3049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3049</v>
      </c>
      <c r="C4724" s="5" t="s">
        <v>11</v>
      </c>
      <c r="D4724" s="5" t="s">
        <v>12</v>
      </c>
      <c r="E4724" s="5" t="s">
        <v>1680</v>
      </c>
    </row>
    <row r="4725" spans="1:5" x14ac:dyDescent="0.25">
      <c r="A4725" s="5">
        <f>4717</f>
      </c>
      <c r="B4725" s="5" t="s">
        <v>3050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3050</v>
      </c>
      <c r="C4726" s="5" t="s">
        <v>11</v>
      </c>
      <c r="D4726" s="5" t="s">
        <v>12</v>
      </c>
      <c r="E4726" s="5" t="s">
        <v>1680</v>
      </c>
    </row>
    <row r="4727" spans="1:5" x14ac:dyDescent="0.25">
      <c r="A4727" s="5">
        <f>4719</f>
      </c>
      <c r="B4727" s="5" t="s">
        <v>3051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3051</v>
      </c>
      <c r="C4728" s="5" t="s">
        <v>11</v>
      </c>
      <c r="D4728" s="5" t="s">
        <v>12</v>
      </c>
      <c r="E4728" s="5" t="s">
        <v>1680</v>
      </c>
    </row>
    <row r="4729" spans="1:5" x14ac:dyDescent="0.25">
      <c r="A4729" s="5">
        <f>4721</f>
      </c>
      <c r="B4729" s="5" t="s">
        <v>3052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3052</v>
      </c>
      <c r="C4730" s="5" t="s">
        <v>11</v>
      </c>
      <c r="D4730" s="5" t="s">
        <v>12</v>
      </c>
      <c r="E4730" s="5" t="s">
        <v>1680</v>
      </c>
    </row>
    <row r="4731" spans="1:5" x14ac:dyDescent="0.25">
      <c r="A4731" s="5">
        <f>4723</f>
      </c>
      <c r="B4731" s="5" t="s">
        <v>3053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3053</v>
      </c>
      <c r="C4732" s="5" t="s">
        <v>11</v>
      </c>
      <c r="D4732" s="5" t="s">
        <v>12</v>
      </c>
      <c r="E4732" s="5" t="s">
        <v>1680</v>
      </c>
    </row>
    <row r="4733" spans="1:5" x14ac:dyDescent="0.25">
      <c r="A4733" s="5">
        <f>4725</f>
      </c>
      <c r="B4733" s="5" t="s">
        <v>3054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3054</v>
      </c>
      <c r="C4734" s="5" t="s">
        <v>11</v>
      </c>
      <c r="D4734" s="5" t="s">
        <v>12</v>
      </c>
      <c r="E4734" s="5" t="s">
        <v>1680</v>
      </c>
    </row>
    <row r="4735" spans="1:5" x14ac:dyDescent="0.25">
      <c r="A4735" s="5">
        <f>4727</f>
      </c>
      <c r="B4735" s="5" t="s">
        <v>3055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3055</v>
      </c>
      <c r="C4736" s="5" t="s">
        <v>11</v>
      </c>
      <c r="D4736" s="5" t="s">
        <v>12</v>
      </c>
      <c r="E4736" s="5" t="s">
        <v>1680</v>
      </c>
    </row>
    <row r="4737" spans="1:5" x14ac:dyDescent="0.25">
      <c r="A4737" s="5">
        <f>4729</f>
      </c>
      <c r="B4737" s="5" t="s">
        <v>3056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3056</v>
      </c>
      <c r="C4738" s="5" t="s">
        <v>11</v>
      </c>
      <c r="D4738" s="5" t="s">
        <v>12</v>
      </c>
      <c r="E4738" s="5" t="s">
        <v>1680</v>
      </c>
    </row>
    <row r="4739" spans="1:5" x14ac:dyDescent="0.25">
      <c r="A4739" s="5">
        <f>4731</f>
      </c>
      <c r="B4739" s="5" t="s">
        <v>3057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3057</v>
      </c>
      <c r="C4740" s="5" t="s">
        <v>11</v>
      </c>
      <c r="D4740" s="5" t="s">
        <v>12</v>
      </c>
      <c r="E4740" s="5" t="s">
        <v>1680</v>
      </c>
    </row>
    <row r="4741" spans="1:5" x14ac:dyDescent="0.25">
      <c r="A4741" s="5">
        <f>4733</f>
      </c>
      <c r="B4741" s="5" t="s">
        <v>3058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3058</v>
      </c>
      <c r="C4742" s="5" t="s">
        <v>11</v>
      </c>
      <c r="D4742" s="5" t="s">
        <v>12</v>
      </c>
      <c r="E4742" s="5" t="s">
        <v>1680</v>
      </c>
    </row>
    <row r="4743" spans="1:5" x14ac:dyDescent="0.25">
      <c r="A4743" s="5">
        <f>4735</f>
      </c>
      <c r="B4743" s="5" t="s">
        <v>3059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3059</v>
      </c>
      <c r="C4744" s="5" t="s">
        <v>11</v>
      </c>
      <c r="D4744" s="5" t="s">
        <v>12</v>
      </c>
      <c r="E4744" s="5" t="s">
        <v>1680</v>
      </c>
    </row>
    <row r="4745" spans="1:5" x14ac:dyDescent="0.25">
      <c r="A4745" s="5">
        <f>4737</f>
      </c>
      <c r="B4745" s="5" t="s">
        <v>3060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3060</v>
      </c>
      <c r="C4746" s="5" t="s">
        <v>11</v>
      </c>
      <c r="D4746" s="5" t="s">
        <v>12</v>
      </c>
      <c r="E4746" s="5" t="s">
        <v>1680</v>
      </c>
    </row>
    <row r="4747" spans="1:5" x14ac:dyDescent="0.25">
      <c r="A4747" s="5">
        <f>4739</f>
      </c>
      <c r="B4747" s="5" t="s">
        <v>3061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3061</v>
      </c>
      <c r="C4748" s="5" t="s">
        <v>11</v>
      </c>
      <c r="D4748" s="5" t="s">
        <v>12</v>
      </c>
      <c r="E4748" s="5" t="s">
        <v>1680</v>
      </c>
    </row>
    <row r="4749" spans="1:5" x14ac:dyDescent="0.25">
      <c r="A4749" s="5">
        <f>4741</f>
      </c>
      <c r="B4749" s="5" t="s">
        <v>3062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3062</v>
      </c>
      <c r="C4750" s="5" t="s">
        <v>11</v>
      </c>
      <c r="D4750" s="5" t="s">
        <v>12</v>
      </c>
      <c r="E4750" s="5" t="s">
        <v>1680</v>
      </c>
    </row>
    <row r="4751" spans="1:5" x14ac:dyDescent="0.25">
      <c r="A4751" s="5">
        <f>4743</f>
      </c>
      <c r="B4751" s="5" t="s">
        <v>3063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3063</v>
      </c>
      <c r="C4752" s="5" t="s">
        <v>11</v>
      </c>
      <c r="D4752" s="5" t="s">
        <v>12</v>
      </c>
      <c r="E4752" s="5" t="s">
        <v>1680</v>
      </c>
    </row>
    <row r="4753" spans="1:5" x14ac:dyDescent="0.25">
      <c r="A4753" s="5"/>
      <c r="B4753" s="5"/>
      <c r="C4753" s="5"/>
      <c r="D4753" s="5"/>
      <c r="E4753" s="5"/>
    </row>
    <row r="4754" spans="8:8" x14ac:dyDescent="0.25">
      <c r="H4754" s="6" t="s">
        <v>3064</v>
      </c>
    </row>
    <row r="4755" spans="1:8" x14ac:dyDescent="0.25">
      <c r="A4755" s="7" t="s">
        <v>3065</v>
      </c>
      <c r="E4755" s="7" t="s">
        <v>3066</v>
      </c>
      <c r="H4755" s="7" t="s">
        <v>3067</v>
      </c>
    </row>
    <row r="4756" spans="1:8" x14ac:dyDescent="0.25">
      <c r="A4756" s="8" t="s">
        <v>3068</v>
      </c>
      <c r="E4756" s="8" t="s">
        <v>3068</v>
      </c>
      <c r="H4756" s="8" t="s">
        <v>3068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2022-11-12T08:16:27Z</dcterms:created>
  <dcterms:modified xsi:type="dcterms:W3CDTF">2022-11-12T08:16:27Z</dcterms:modified>
</cp:coreProperties>
</file>