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<sst xmlns="http://schemas.openxmlformats.org/spreadsheetml/2006/main" count="67834" uniqueCount="16414">
  <si>
    <t>Công ty tổ hợp cơ khí</t>
  </si>
  <si>
    <t>Địa chỉ:  Thaco Chu Lai</t>
  </si>
  <si>
    <t>Hotline: + 090 180 64 11</t>
  </si>
  <si>
    <t>BÁO CÁO SẢN XUẤT</t>
  </si>
  <si>
    <t>Ngày in biểu: Thứ bảy,12/11/2022 15:26:33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</si>
  <si>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</si>
  <si>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</si>
  <si>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</si>
  <si>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</si>
  <si>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</si>
  <si>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</si>
  <si>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</si>
  <si>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</si>
  <si>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</si>
  <si>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</si>
  <si>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</si>
  <si>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</si>
  <si>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</si>
  <si>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</si>
  <si>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</si>
  <si>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</si>
  <si>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</si>
  <si>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</si>
  <si>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</si>
  <si>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</si>
  <si>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</si>
  <si>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</si>
  <si>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</si>
  <si>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</si>
  <si>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</si>
  <si>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</si>
  <si>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</si>
  <si>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</si>
  <si>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</si>
  <si>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</si>
  <si>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</si>
  <si>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</si>
  <si>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</si>
  <si>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</si>
  <si>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</si>
  <si>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</si>
  <si>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</si>
  <si>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</si>
  <si>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</si>
  <si>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</si>
  <si>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</si>
  <si>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</si>
  <si>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</si>
  <si>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</si>
  <si>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</si>
  <si>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</si>
  <si>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</si>
  <si>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</si>
  <si>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</si>
  <si>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</si>
  <si>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</si>
  <si>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</si>
  <si>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</si>
  <si>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</si>
  <si>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</si>
  <si>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</si>
  <si>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</si>
  <si>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</si>
  <si>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</si>
  <si>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</si>
  <si>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</si>
  <si>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</si>
  <si>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</si>
  <si>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</si>
  <si>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</si>
  <si>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</si>
  <si>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</si>
  <si>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</si>
  <si>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</si>
  <si>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</si>
  <si>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</si>
  <si>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</si>
  <si>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</si>
  <si>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</si>
  <si>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</si>
  <si>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</si>
  <si>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</si>
  <si>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</si>
  <si>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</si>
  <si>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</si>
  <si>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</si>
  <si>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</si>
  <si>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</si>
  <si>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</si>
  <si>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</si>
  <si>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</si>
  <si>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</si>
  <si>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</si>
  <si>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</si>
  <si>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</si>
  <si>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</si>
  <si>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</si>
  <si>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</si>
  <si>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</si>
  <si>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</si>
  <si>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</si>
  <si>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</si>
  <si>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</si>
  <si>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</si>
  <si>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</si>
  <si>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</si>
  <si>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</si>
  <si>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</si>
  <si>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</si>
  <si>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</si>
  <si>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</si>
  <si>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</si>
  <si>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</si>
  <si>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</si>
  <si>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</si>
  <si>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</si>
  <si>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</si>
  <si>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</si>
  <si>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</si>
  <si>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</si>
  <si>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</si>
  <si>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</si>
  <si>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</si>
  <si>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</si>
  <si>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</si>
  <si>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</si>
  <si>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</si>
  <si>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</si>
  <si>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</si>
  <si>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</si>
  <si>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</si>
  <si>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</si>
  <si>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</si>
  <si>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</si>
  <si>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</si>
  <si>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</si>
  <si>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</si>
  <si>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</si>
  <si>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</si>
  <si>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</si>
  <si>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</si>
  <si>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</si>
  <si>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</si>
  <si>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</si>
  <si>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</si>
  <si>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</si>
  <si>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</si>
  <si>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</si>
  <si>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</si>
  <si>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</si>
  <si>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</si>
  <si>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</si>
  <si>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</si>
  <si>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</si>
  <si>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</si>
  <si>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</si>
  <si>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</si>
  <si>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</si>
  <si>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</si>
  <si>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</si>
  <si>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</si>
  <si>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</si>
  <si>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</si>
  <si>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</si>
  <si>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</si>
  <si>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</si>
  <si>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</si>
  <si>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</si>
  <si>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</si>
  <si>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</si>
  <si>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</si>
  <si>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</si>
  <si>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</si>
  <si>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</si>
  <si>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</si>
  <si>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</si>
  <si>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</si>
  <si>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</si>
  <si>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</si>
  <si>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</si>
  <si>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</si>
  <si>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</si>
  <si>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</si>
  <si>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</si>
  <si>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</si>
  <si>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</si>
  <si>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</si>
  <si>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</si>
  <si>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</si>
  <si>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</si>
  <si>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</si>
  <si>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</si>
  <si>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</si>
  <si>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</si>
  <si>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</si>
  <si>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</si>
  <si>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</si>
  <si>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</si>
  <si>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</si>
  <si>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</si>
  <si>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</si>
  <si>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</si>
  <si>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</si>
  <si>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</si>
  <si>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</si>
  <si>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</si>
  <si>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</si>
  <si>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</si>
  <si>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</si>
  <si>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</si>
  <si>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</si>
  <si>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</si>
  <si>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</si>
  <si>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</si>
  <si>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</si>
  <si>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</si>
  <si>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</si>
  <si>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</si>
  <si>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</si>
  <si>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</si>
  <si>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</si>
  <si>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</si>
  <si>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</si>
  <si>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</si>
  <si>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</si>
  <si>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</si>
  <si>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</si>
  <si>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</si>
  <si>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</si>
  <si>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</si>
  <si>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</si>
  <si>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</si>
  <si>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</si>
  <si>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</si>
  <si>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</si>
  <si>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</si>
  <si>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</si>
  <si>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</si>
  <si>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</si>
  <si>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</si>
  <si>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</si>
  <si>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</si>
  <si>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</si>
  <si>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</si>
  <si>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</si>
  <si>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</si>
  <si>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</si>
  <si>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</si>
  <si>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</si>
  <si>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</si>
  <si>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</si>
  <si>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</si>
  <si>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</si>
  <si>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</si>
  <si>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</si>
  <si>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</si>
  <si>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</si>
  <si>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</si>
  <si>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</si>
  <si>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</si>
  <si>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</si>
  <si>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</si>
  <si>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</si>
  <si>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</si>
  <si>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</si>
  <si>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</si>
  <si>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</si>
  <si>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</si>
  <si>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</si>
  <si>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</si>
  <si>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</si>
  <si>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</si>
  <si>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</si>
  <si>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</si>
  <si>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</si>
  <si>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</si>
  <si>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</si>
  <si>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</si>
  <si>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</si>
  <si>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</si>
  <si>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</si>
  <si>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</si>
  <si>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</si>
  <si>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</si>
  <si>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</si>
  <si>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</si>
  <si>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</si>
  <si>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</si>
  <si>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</si>
  <si>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</si>
  <si>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</si>
  <si>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</si>
  <si>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</si>
  <si>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</si>
  <si>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</si>
  <si>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</si>
  <si>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</si>
  <si>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</si>
  <si>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</si>
  <si>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</si>
  <si>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</si>
  <si>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</si>
  <si>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</si>
  <si>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</si>
  <si>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</si>
  <si>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</si>
  <si>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</si>
  <si>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</si>
  <si>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</si>
  <si>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</si>
  <si>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</si>
  <si>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</si>
  <si>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</si>
  <si>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</si>
  <si>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</si>
  <si>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</si>
  <si>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</si>
  <si>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</si>
  <si>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</si>
  <si>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</si>
  <si>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</si>
  <si>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</si>
  <si>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</si>
  <si>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</si>
  <si>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</si>
  <si>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</si>
  <si>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</si>
  <si>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</si>
  <si>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</si>
  <si>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</si>
  <si>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</si>
  <si>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</si>
  <si>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</si>
  <si>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</si>
  <si>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</si>
  <si>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</si>
  <si>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</si>
  <si>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</si>
  <si>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</si>
  <si>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</si>
  <si>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</si>
  <si>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</si>
  <si>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</si>
  <si>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</si>
  <si>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</si>
  <si>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</si>
  <si>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</si>
  <si>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</si>
  <si>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</si>
  <si>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</si>
  <si>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</si>
  <si>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</si>
  <si>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</si>
  <si>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</si>
  <si>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</si>
  <si>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</si>
  <si>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</si>
  <si>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</si>
  <si>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</si>
  <si>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</si>
  <si>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</si>
  <si>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</si>
  <si>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</si>
  <si>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</si>
  <si>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</si>
  <si>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</si>
  <si>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</si>
  <si>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</si>
  <si>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</si>
  <si>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</si>
  <si>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</si>
  <si>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</si>
  <si>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</si>
  <si>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</si>
  <si>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</si>
  <si>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</si>
  <si>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</si>
  <si>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</si>
  <si>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</si>
  <si>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</si>
  <si>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</si>
  <si>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</si>
  <si>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</si>
  <si>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</si>
  <si>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</si>
  <si>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</si>
  <si>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</si>
  <si>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</si>
  <si>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</si>
  <si>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</si>
  <si>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</si>
  <si>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</si>
  <si>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</si>
  <si>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</si>
  <si>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</si>
  <si>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</si>
  <si>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</si>
  <si>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</si>
  <si>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</si>
  <si>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</si>
  <si>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</si>
  <si>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</si>
  <si>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</si>
  <si>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</si>
  <si>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</si>
  <si>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</si>
  <si>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</si>
  <si>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</si>
  <si>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</si>
  <si>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</si>
  <si>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</si>
  <si>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</si>
  <si>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</si>
  <si>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</si>
  <si>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</si>
  <si>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</si>
  <si>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</si>
  <si>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</si>
  <si>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</si>
  <si>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</si>
  <si>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</si>
  <si>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</si>
  <si>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</si>
  <si>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</si>
  <si>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</si>
  <si>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</si>
  <si>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</si>
  <si>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</si>
  <si>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</si>
  <si>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</si>
  <si>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</si>
  <si>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</si>
  <si>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</si>
  <si>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</si>
  <si>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</si>
  <si>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</si>
  <si>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</si>
  <si>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</si>
  <si>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</si>
  <si>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</si>
  <si>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</si>
  <si>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</si>
  <si>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</si>
  <si>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</si>
  <si>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</si>
  <si>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</si>
  <si>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</si>
  <si>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</si>
  <si>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</si>
  <si>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</si>
  <si>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</si>
  <si>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</si>
  <si>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</si>
  <si>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</si>
  <si>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</si>
  <si>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</si>
  <si>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</si>
  <si>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</si>
  <si>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</si>
  <si>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</si>
  <si>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</si>
  <si>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</si>
  <si>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</si>
  <si>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</si>
  <si>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</si>
  <si>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</si>
  <si>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</si>
  <si>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</si>
  <si>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</si>
  <si>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</si>
  <si>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</si>
  <si>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</si>
  <si>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</si>
  <si>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</si>
  <si>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</si>
  <si>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</si>
  <si>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</si>
  <si>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</si>
  <si>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</si>
  <si>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</si>
  <si>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</si>
  <si>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</si>
  <si>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</si>
  <si>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</si>
  <si>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</si>
  <si>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</si>
  <si>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</si>
  <si>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</si>
  <si>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</si>
  <si>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</si>
  <si>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</si>
  <si>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</si>
  <si>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</si>
  <si>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</si>
  <si>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</si>
  <si>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</si>
  <si>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</si>
  <si>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</si>
  <si>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</si>
  <si>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</si>
  <si>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</si>
  <si>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</si>
  <si>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</si>
  <si>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</si>
  <si>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</si>
  <si>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</si>
  <si>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</si>
  <si>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</si>
  <si>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</si>
  <si>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</si>
  <si>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</si>
  <si>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</si>
  <si>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</si>
  <si>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</si>
  <si>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</si>
  <si>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</si>
  <si>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</si>
  <si>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</si>
  <si>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</si>
  <si>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</si>
  <si>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</si>
  <si>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</si>
  <si>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</si>
  <si>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</si>
  <si>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</si>
  <si>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</si>
  <si>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</si>
  <si>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</si>
  <si>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</si>
  <si>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</si>
  <si>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</si>
  <si>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</si>
  <si>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</si>
  <si>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</si>
  <si>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</si>
  <si>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</si>
  <si>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</si>
  <si>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</si>
  <si>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</si>
  <si>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</si>
  <si>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</si>
  <si>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</si>
  <si>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</si>
  <si>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</si>
  <si>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</si>
  <si>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</si>
  <si>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</si>
  <si>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</si>
  <si>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</si>
  <si>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</si>
  <si>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</si>
  <si>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</si>
  <si>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</si>
  <si>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</si>
  <si>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</si>
  <si>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</si>
  <si>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</si>
  <si>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</si>
  <si>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</si>
  <si>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</si>
  <si>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</si>
  <si>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</si>
  <si>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</si>
  <si>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</si>
  <si>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</si>
  <si>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</si>
  <si>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</si>
  <si>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</si>
  <si>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</si>
  <si>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</si>
  <si>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</si>
  <si>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</si>
  <si>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</si>
  <si>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</si>
  <si>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</si>
  <si>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</si>
  <si>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</si>
  <si>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</si>
  <si>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</si>
  <si>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</si>
  <si>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</si>
  <si>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</si>
  <si>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</si>
  <si>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</si>
  <si>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</si>
  <si>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</si>
  <si>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</si>
  <si>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</si>
  <si>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</si>
  <si>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</si>
  <si>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</si>
  <si>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</si>
  <si>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</si>
  <si>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</si>
  <si>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</si>
  <si>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</si>
  <si>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</si>
  <si>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</si>
  <si>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</si>
  <si>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</si>
  <si>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</si>
  <si>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</si>
  <si>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</si>
  <si>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</si>
  <si>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</si>
  <si>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</si>
  <si>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</si>
  <si>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</si>
  <si>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</si>
  <si>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</si>
  <si>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</si>
  <si>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</si>
  <si>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</si>
  <si>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</si>
  <si>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</si>
  <si>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</si>
  <si>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</si>
  <si>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</si>
  <si>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</si>
  <si>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</si>
  <si>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</si>
  <si>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</si>
  <si>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</si>
  <si>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</si>
  <si>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</si>
  <si>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</si>
  <si>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</si>
  <si>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</si>
  <si>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</si>
  <si>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</si>
  <si>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</si>
  <si>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</si>
  <si>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</si>
  <si>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</si>
  <si>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</si>
  <si>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</si>
  <si>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</si>
  <si>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</si>
  <si>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</si>
  <si>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</si>
  <si>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</si>
  <si>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</si>
  <si>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</si>
  <si>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</si>
  <si>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</si>
  <si>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</si>
  <si>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</si>
  <si>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</si>
  <si>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</si>
  <si>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</si>
  <si>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</si>
  <si>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</si>
  <si>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</si>
  <si>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</si>
  <si>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</si>
  <si>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</si>
  <si>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</si>
  <si>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</si>
  <si>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</si>
  <si>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</si>
  <si>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</si>
  <si>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</si>
  <si>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</si>
  <si>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</si>
  <si>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</si>
  <si>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</si>
  <si>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</si>
  <si>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</si>
  <si>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</si>
  <si>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</si>
  <si>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</si>
  <si>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</si>
  <si>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</si>
  <si>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</si>
  <si>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</si>
  <si>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</si>
  <si>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</si>
  <si>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</si>
  <si>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</si>
  <si>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</si>
  <si>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</si>
  <si>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</si>
  <si>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</si>
  <si>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</si>
  <si>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</si>
  <si>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</si>
  <si>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</si>
  <si>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</si>
  <si>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</si>
  <si>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</si>
  <si>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</si>
  <si>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</si>
  <si>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</si>
  <si>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</si>
  <si>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</si>
  <si>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</si>
  <si>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</si>
  <si>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</si>
  <si>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</si>
  <si>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</si>
  <si>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</si>
  <si>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</si>
  <si>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</si>
  <si>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</si>
  <si>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</si>
  <si>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</si>
  <si>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</si>
  <si>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</si>
  <si>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</si>
  <si>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</si>
  <si>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</si>
  <si>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</si>
  <si>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</si>
  <si>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</si>
  <si>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</si>
  <si>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</si>
  <si>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</si>
  <si>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</si>
  <si>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</si>
  <si>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</si>
  <si>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</si>
  <si>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</si>
  <si>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</si>
  <si>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</si>
  <si>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</si>
  <si>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</si>
  <si>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</si>
  <si>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</si>
  <si>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</si>
  <si>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</si>
  <si>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</si>
  <si>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</si>
  <si>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</si>
  <si>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</si>
  <si>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</si>
  <si>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</si>
  <si>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</si>
  <si>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</si>
  <si>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</si>
  <si>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</si>
  <si>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</si>
  <si>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</si>
  <si>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</si>
  <si>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</si>
  <si>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</si>
  <si>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</si>
  <si>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</si>
  <si>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</si>
  <si>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</si>
  <si>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</si>
  <si>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</si>
  <si>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</si>
  <si>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</si>
  <si>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</si>
  <si>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</si>
  <si>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</si>
  <si>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</si>
  <si>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</si>
  <si>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</si>
  <si>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</si>
  <si>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</si>
  <si>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</si>
  <si>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</si>
  <si>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</si>
  <si>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</si>
  <si>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</si>
  <si>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</si>
  <si>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</si>
  <si>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</si>
  <si>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</si>
  <si>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</si>
  <si>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</si>
  <si>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</si>
  <si>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</si>
  <si>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</si>
  <si>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</si>
  <si>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</si>
  <si>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</si>
  <si>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</si>
  <si>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</si>
  <si>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</si>
  <si>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</si>
  <si>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</si>
  <si>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</si>
  <si>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</si>
  <si>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</si>
  <si>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</si>
  <si>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</si>
  <si>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</si>
  <si>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</si>
  <si>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</si>
  <si>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</si>
  <si>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</si>
  <si>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</si>
  <si>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</si>
  <si>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</si>
  <si>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</si>
  <si>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</si>
  <si>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</si>
  <si>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</si>
  <si>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</si>
  <si>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</si>
  <si>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</si>
  <si>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</si>
  <si>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</si>
  <si>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</si>
  <si>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</si>
  <si>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</si>
  <si>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</si>
  <si>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</si>
  <si>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</si>
  <si>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</si>
  <si>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</si>
  <si>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</si>
  <si>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</si>
  <si>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</si>
  <si>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</si>
  <si>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</si>
  <si>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</si>
  <si>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</si>
  <si>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</si>
  <si>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</si>
  <si>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</si>
  <si>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</si>
  <si>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</si>
  <si>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</si>
  <si>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</si>
  <si>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</si>
  <si>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</si>
  <si>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</si>
  <si>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</si>
  <si>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</si>
  <si>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</si>
  <si>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</si>
  <si>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</si>
  <si>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</si>
  <si>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</si>
  <si>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</si>
  <si>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</si>
  <si>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</si>
  <si>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</si>
  <si>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</si>
  <si>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</si>
  <si>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</si>
  <si>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</si>
  <si>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</si>
  <si>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</si>
  <si>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</si>
  <si>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</si>
  <si>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</si>
  <si>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</si>
  <si>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</si>
  <si>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</si>
  <si>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</si>
  <si>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</si>
  <si>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</si>
  <si>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</si>
  <si>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</si>
  <si>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</si>
  <si>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</si>
  <si>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</si>
  <si>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</si>
  <si>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</si>
  <si>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</si>
  <si>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</si>
  <si>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</si>
  <si>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</si>
  <si>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</si>
  <si>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</si>
  <si>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</si>
  <si>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</si>
  <si>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</si>
  <si>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</si>
  <si>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</si>
  <si>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</si>
  <si>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</si>
  <si>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</si>
  <si>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</si>
  <si>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</si>
  <si>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</si>
  <si>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</si>
  <si>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</si>
  <si>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</si>
  <si>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</si>
  <si>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</si>
  <si>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</si>
  <si>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</si>
  <si>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</si>
  <si>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</si>
  <si>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</si>
  <si>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</si>
  <si>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</si>
  <si>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</si>
  <si>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</si>
  <si>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</si>
  <si>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</si>
  <si>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</si>
  <si>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</si>
  <si>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</si>
  <si>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</si>
  <si>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</si>
  <si>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</si>
  <si>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</si>
  <si>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</si>
  <si>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</si>
  <si>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</si>
  <si>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</si>
  <si>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</si>
  <si>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</si>
  <si>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</si>
  <si>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</si>
  <si>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</si>
  <si>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</si>
  <si>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</si>
  <si>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</si>
  <si>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</si>
  <si>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</si>
  <si>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</si>
  <si>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</si>
  <si>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</si>
  <si>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</si>
  <si>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</si>
  <si>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</si>
  <si>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</si>
  <si>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</si>
  <si>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</si>
  <si>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</si>
  <si>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</si>
  <si>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</si>
  <si>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</si>
  <si>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</si>
  <si>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</si>
  <si>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</si>
  <si>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</si>
  <si>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</si>
  <si>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</si>
  <si>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</si>
  <si>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</si>
  <si>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</si>
  <si>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</si>
  <si>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</si>
  <si>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</si>
  <si>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</si>
  <si>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</si>
  <si>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</si>
  <si>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</si>
  <si>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</si>
  <si>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</si>
  <si>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</si>
  <si>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</si>
  <si>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</si>
  <si>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</si>
  <si>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</si>
  <si>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</si>
  <si>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</si>
  <si>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</si>
  <si>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</si>
  <si>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</si>
  <si>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</si>
  <si>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</si>
  <si>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</si>
  <si>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</si>
  <si>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</si>
  <si>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</si>
  <si>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</si>
  <si>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</si>
  <si>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</si>
  <si>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</si>
  <si>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</si>
  <si>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</si>
  <si>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</si>
  <si>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</si>
  <si>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</si>
  <si>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</si>
  <si>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</si>
  <si>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</si>
  <si>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</si>
  <si>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</si>
  <si>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</si>
  <si>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</si>
  <si>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</si>
  <si>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</si>
  <si>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</si>
  <si>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</si>
  <si>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</si>
  <si>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</si>
  <si>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</si>
  <si>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</si>
  <si>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</si>
  <si>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</si>
  <si>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</si>
  <si>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</si>
  <si>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</si>
  <si>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</si>
  <si>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</si>
  <si>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</si>
  <si>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</si>
  <si>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</si>
  <si>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</si>
  <si>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</si>
  <si>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</si>
  <si>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</si>
  <si>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</si>
  <si>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</si>
  <si>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</si>
  <si>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</si>
  <si>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</si>
  <si>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</si>
  <si>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</si>
  <si>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</si>
  <si>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</si>
  <si>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</si>
  <si>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</si>
  <si>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</si>
  <si>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</si>
  <si>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</si>
  <si>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</si>
  <si>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</si>
  <si>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</si>
  <si>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</si>
  <si>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</si>
  <si>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</si>
  <si>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</si>
  <si>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</si>
  <si>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</si>
  <si>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</si>
  <si>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</si>
  <si>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</si>
  <si>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</si>
  <si>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</si>
  <si>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</si>
  <si>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</si>
  <si>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</si>
  <si>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</si>
  <si>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</si>
  <si>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</si>
  <si>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</si>
  <si>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</si>
  <si>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</si>
  <si>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</si>
  <si>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</si>
  <si>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</si>
  <si>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</si>
  <si>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</si>
  <si>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</si>
  <si>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</si>
  <si>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</si>
  <si>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</si>
  <si>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</si>
  <si>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</si>
  <si>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</si>
  <si>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</si>
  <si>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</si>
  <si>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</si>
  <si>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</si>
  <si>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</si>
  <si>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</si>
  <si>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</si>
  <si>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</si>
  <si>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</si>
  <si>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</si>
  <si>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</si>
  <si>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</si>
  <si>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</si>
  <si>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</si>
  <si>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</si>
  <si>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</si>
  <si>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</si>
  <si>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</si>
  <si>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</si>
  <si>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</si>
  <si>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</si>
  <si>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</si>
  <si>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</si>
  <si>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</si>
  <si>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</si>
  <si>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</si>
  <si>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</si>
  <si>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</si>
  <si>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</si>
  <si>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</si>
  <si>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</si>
  <si>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</si>
  <si>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</si>
  <si>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</si>
  <si>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</si>
  <si>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</si>
  <si>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</si>
  <si>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</si>
  <si>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</si>
  <si>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</si>
  <si>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</si>
  <si>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</si>
  <si>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</si>
  <si>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</si>
  <si>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</si>
  <si>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</si>
  <si>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</si>
  <si>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</si>
  <si>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</si>
  <si>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</si>
  <si>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</si>
  <si>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</si>
  <si>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</si>
  <si>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</si>
  <si>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</si>
  <si>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</si>
  <si>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</si>
  <si>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</si>
  <si>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</si>
  <si>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</si>
  <si>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</si>
  <si>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</si>
  <si>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</si>
  <si>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</si>
  <si>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</si>
  <si>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</si>
  <si>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</si>
  <si>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</si>
  <si>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</si>
  <si>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</si>
  <si>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</si>
  <si>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</si>
  <si>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</si>
  <si>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</si>
  <si>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</si>
  <si>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</si>
  <si>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</si>
  <si>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</si>
  <si>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</si>
  <si>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</si>
  <si>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</si>
  <si>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</si>
  <si>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</si>
  <si>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</si>
  <si>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</si>
  <si>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</si>
  <si>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</si>
  <si>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</si>
  <si>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</si>
  <si>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</si>
  <si>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</si>
  <si>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</si>
  <si>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</si>
  <si>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</si>
  <si>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</si>
  <si>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</si>
  <si>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</si>
  <si>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</si>
  <si>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</si>
  <si>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</si>
  <si>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</si>
  <si>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</si>
  <si>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</si>
  <si>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</si>
  <si>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</si>
  <si>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</si>
  <si>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</si>
  <si>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</si>
  <si>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</si>
  <si>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</si>
  <si>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</si>
  <si>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</si>
  <si>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</si>
  <si>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</si>
  <si>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</si>
  <si>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</si>
  <si>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</si>
  <si>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</si>
  <si>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</si>
  <si>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</si>
  <si>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</si>
  <si>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</si>
  <si>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</si>
  <si>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</si>
  <si>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</si>
  <si>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</si>
  <si>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</si>
  <si>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</si>
  <si>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</si>
  <si>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</si>
  <si>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</si>
  <si>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</si>
  <si>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</si>
  <si>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</si>
  <si>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</si>
  <si>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</si>
  <si>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</si>
  <si>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</si>
  <si>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</si>
  <si>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</si>
  <si>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</si>
  <si>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</si>
  <si>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</si>
  <si>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</si>
  <si>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</si>
  <si>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</si>
  <si>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</si>
  <si>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</si>
  <si>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</si>
  <si>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</si>
  <si>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</si>
  <si>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</si>
  <si>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</si>
  <si>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</si>
  <si>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</si>
  <si>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</si>
  <si>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</si>
  <si>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</si>
  <si>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</si>
  <si>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</si>
  <si>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</si>
  <si>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</si>
  <si>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</si>
  <si>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</si>
  <si>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</si>
  <si>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</si>
  <si>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</si>
  <si>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</si>
  <si>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</si>
  <si>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</si>
  <si>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</si>
  <si>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</si>
  <si>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</si>
  <si>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</si>
  <si>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</si>
  <si>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</si>
  <si>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</si>
  <si>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</si>
  <si>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</si>
  <si>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</si>
  <si>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</si>
  <si>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</si>
  <si>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</si>
  <si>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</si>
  <si>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</si>
  <si>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</si>
  <si>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</si>
  <si>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</si>
  <si>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</si>
  <si>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</si>
  <si>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</si>
  <si>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</si>
  <si>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</si>
  <si>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</si>
  <si>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</si>
  <si>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</si>
  <si>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</si>
  <si>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</si>
  <si>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</si>
  <si>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</si>
  <si>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</si>
  <si>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</si>
  <si>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</si>
  <si>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</si>
  <si>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</si>
  <si>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</si>
  <si>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</si>
  <si>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</si>
  <si>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</si>
  <si>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</si>
  <si>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</si>
  <si>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</si>
  <si>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</si>
  <si>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</si>
  <si>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</si>
  <si>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</si>
  <si>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</si>
  <si>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</si>
  <si>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</si>
  <si>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</si>
  <si>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</si>
  <si>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</si>
  <si>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</si>
  <si>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</si>
  <si>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</si>
  <si>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</si>
  <si>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</si>
  <si>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</si>
  <si>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</si>
  <si>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</si>
  <si>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</si>
  <si>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</si>
  <si>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</si>
  <si>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</si>
  <si>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</si>
  <si>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</si>
  <si>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</si>
  <si>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</si>
  <si>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</si>
  <si>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</si>
  <si>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</si>
  <si>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</si>
  <si>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</si>
  <si>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</si>
  <si>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</si>
  <si>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</si>
  <si>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</si>
  <si>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</si>
  <si>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</si>
  <si>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</si>
  <si>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</si>
  <si>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</si>
  <si>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</si>
  <si>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</si>
  <si>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</si>
  <si>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</si>
  <si>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</si>
  <si>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</si>
  <si>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</si>
  <si>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</si>
  <si>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</si>
  <si>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</si>
  <si>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</si>
  <si>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</si>
  <si>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</si>
  <si>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</si>
  <si>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</si>
  <si>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</si>
  <si>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</si>
  <si>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</si>
  <si>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</si>
  <si>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</si>
  <si>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</si>
  <si>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</si>
  <si>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</si>
  <si>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</si>
  <si>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</si>
  <si>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</si>
  <si>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</si>
  <si>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</si>
  <si>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</si>
  <si>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</si>
  <si>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</si>
  <si>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</si>
  <si>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</si>
  <si>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</si>
  <si>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</si>
  <si>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</si>
  <si>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</si>
  <si>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</si>
  <si>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</si>
  <si>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</si>
  <si>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</si>
  <si>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</si>
  <si>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</si>
  <si>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</si>
  <si>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</si>
  <si>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</si>
  <si>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</si>
  <si>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</si>
  <si>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</si>
  <si>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</si>
  <si>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</si>
  <si>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</si>
  <si>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</si>
  <si>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</si>
  <si>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</si>
  <si>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</si>
  <si>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</si>
  <si>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</si>
  <si>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</si>
  <si>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</si>
  <si>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</si>
  <si>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</si>
  <si>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</si>
  <si>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</si>
  <si>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</si>
  <si>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</si>
  <si>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</si>
  <si>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</si>
  <si>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</si>
  <si>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</si>
  <si>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</si>
  <si>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</si>
  <si>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</si>
  <si>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</si>
  <si>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</si>
  <si>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</si>
  <si>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</si>
  <si>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</si>
  <si>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</si>
  <si>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</si>
  <si>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</si>
  <si>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</si>
  <si>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</si>
  <si>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</si>
  <si>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</si>
  <si>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</si>
  <si>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</si>
  <si>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</si>
  <si>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</si>
  <si>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</si>
  <si>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</si>
  <si>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</si>
  <si>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</si>
  <si>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</si>
  <si>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</si>
  <si>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</si>
  <si>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</si>
  <si>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</si>
  <si>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</si>
  <si>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</si>
  <si>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</si>
  <si>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</si>
  <si>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</si>
  <si>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</si>
  <si>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</si>
  <si>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</si>
  <si>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</si>
  <si>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</si>
  <si>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</si>
  <si>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</si>
  <si>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</si>
  <si>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</si>
  <si>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</si>
  <si>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</si>
  <si>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</si>
  <si>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</si>
  <si>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</si>
  <si>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</si>
  <si>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</si>
  <si>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</si>
  <si>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</si>
  <si>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</si>
  <si>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</si>
  <si>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</si>
  <si>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</si>
  <si>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</si>
  <si>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</si>
  <si>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</si>
  <si>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</si>
  <si>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</si>
  <si>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</si>
  <si>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</si>
  <si>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</si>
  <si>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</si>
  <si>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</si>
  <si>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</si>
  <si>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</si>
  <si>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</si>
  <si>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</si>
  <si>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</si>
  <si>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</si>
  <si>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</si>
  <si>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</si>
  <si>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</si>
  <si>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</si>
  <si>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</si>
  <si>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</si>
  <si>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</si>
  <si>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</si>
  <si>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</si>
  <si>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</si>
  <si>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</si>
  <si>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</si>
  <si>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</si>
  <si>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</si>
  <si>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</si>
  <si>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</si>
  <si>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</si>
  <si>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</si>
  <si>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</si>
  <si>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</si>
  <si>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</si>
  <si>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</si>
  <si>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</si>
  <si>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</si>
  <si>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</si>
  <si>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</si>
  <si>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</si>
  <si>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</si>
  <si>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</si>
  <si>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</si>
  <si>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</si>
  <si>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</si>
  <si>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</si>
  <si>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</si>
  <si>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</si>
  <si>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</si>
  <si>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</si>
  <si>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</si>
  <si>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</si>
  <si>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</si>
  <si>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</si>
  <si>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</si>
  <si>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</si>
  <si>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</si>
  <si>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</si>
  <si>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</si>
  <si>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</si>
  <si>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</si>
  <si>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</si>
  <si>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</si>
  <si>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</si>
  <si>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</si>
  <si>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</si>
  <si>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</si>
  <si>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</si>
  <si>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</si>
  <si>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</si>
  <si>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</si>
  <si>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</si>
  <si>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</si>
  <si>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</si>
  <si>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</si>
  <si>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</si>
  <si>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</si>
  <si>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</si>
  <si>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</si>
  <si>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</si>
  <si>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</si>
  <si>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</si>
  <si>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</si>
  <si>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</si>
  <si>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</si>
  <si>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</si>
  <si>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</si>
  <si>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</si>
  <si>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</si>
  <si>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</si>
  <si>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</si>
  <si>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</si>
  <si>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</si>
  <si>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</si>
  <si>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</si>
  <si>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</si>
  <si>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</si>
  <si>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</si>
  <si>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</si>
  <si>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</si>
  <si>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</si>
  <si>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</si>
  <si>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</si>
  <si>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</si>
  <si>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</si>
  <si>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</si>
  <si>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</si>
  <si>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</si>
  <si>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</si>
  <si>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</si>
  <si>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</si>
  <si>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</si>
  <si>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</si>
  <si>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</si>
  <si>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</si>
  <si>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</si>
  <si>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</si>
  <si>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</si>
  <si>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</si>
  <si>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</si>
  <si>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</si>
  <si>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</si>
  <si>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</si>
  <si>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</si>
  <si>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</si>
  <si>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</si>
  <si>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</si>
  <si>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</si>
  <si>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</si>
  <si>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</si>
  <si>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</si>
  <si>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</si>
  <si>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</si>
  <si>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</si>
  <si>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</si>
  <si>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</si>
  <si>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</si>
  <si>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</si>
  <si>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</si>
  <si>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</si>
  <si>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</si>
  <si>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</si>
  <si>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</si>
  <si>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</si>
  <si>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</si>
  <si>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</si>
  <si>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</si>
  <si>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</si>
  <si>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</si>
  <si>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</si>
  <si>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</si>
  <si>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</si>
  <si>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</si>
  <si>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</si>
  <si>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</si>
  <si>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</si>
  <si>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</si>
  <si>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</si>
  <si>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</si>
  <si>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</si>
  <si>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</si>
  <si>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</si>
  <si>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</si>
  <si>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</si>
  <si>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</si>
  <si>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</si>
  <si>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</si>
  <si>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</si>
  <si>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</si>
  <si>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</si>
  <si>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</si>
  <si>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</si>
  <si>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</si>
  <si>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</si>
  <si>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</si>
  <si>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</si>
  <si>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</si>
  <si>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</si>
  <si>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</si>
  <si>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</si>
  <si>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</si>
  <si>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</si>
  <si>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</si>
  <si>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</si>
  <si>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</si>
  <si>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</si>
  <si>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</si>
  <si>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</si>
  <si>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</si>
  <si>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</si>
  <si>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</si>
  <si>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</si>
  <si>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</si>
  <si>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</si>
  <si>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</si>
  <si>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</si>
  <si>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</si>
  <si>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</si>
  <si>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</si>
  <si>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</si>
  <si>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</si>
  <si>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</si>
  <si>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</si>
  <si>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</si>
  <si>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</si>
  <si>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</si>
  <si>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</si>
  <si>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</si>
  <si>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</si>
  <si>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</si>
  <si>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</si>
  <si>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</si>
  <si>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</si>
  <si>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</si>
  <si>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</si>
  <si>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</si>
  <si>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</si>
  <si>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</si>
  <si>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</si>
  <si>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</si>
  <si>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</si>
  <si>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</si>
  <si>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</si>
  <si>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</si>
  <si>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</si>
  <si>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</si>
  <si>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</si>
  <si>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</si>
  <si>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</si>
  <si>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</si>
  <si>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</si>
  <si>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</si>
  <si>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</si>
  <si>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</si>
  <si>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</si>
  <si>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</si>
  <si>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</si>
  <si>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</si>
  <si>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</si>
  <si>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</si>
  <si>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</si>
  <si>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</si>
  <si>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</si>
  <si>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</si>
  <si>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</si>
  <si>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</si>
  <si>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</si>
  <si>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</si>
  <si>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</si>
  <si>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</si>
  <si>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</si>
  <si>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</si>
  <si>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</si>
  <si>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</si>
  <si>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</si>
  <si>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</si>
  <si>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</si>
  <si>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</si>
  <si>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</si>
  <si>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</si>
  <si>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</si>
  <si>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</si>
  <si>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</si>
  <si>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</si>
  <si>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</si>
  <si>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</si>
  <si>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</si>
  <si>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</si>
  <si>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</si>
  <si>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</si>
  <si>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</si>
  <si>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</si>
  <si>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</si>
  <si>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</si>
  <si>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</si>
  <si>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</si>
  <si>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</si>
  <si>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</si>
  <si>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</si>
  <si>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</si>
  <si>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</si>
  <si>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</si>
  <si>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</si>
  <si>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</si>
  <si>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</si>
  <si>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</si>
  <si>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</si>
  <si>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</si>
  <si>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</si>
  <si>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</si>
  <si>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</si>
  <si>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</si>
  <si>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</si>
  <si>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</si>
  <si>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</si>
  <si>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</si>
  <si>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</si>
  <si>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</si>
  <si>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</si>
  <si>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</si>
  <si>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</si>
  <si>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</si>
  <si>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</si>
  <si>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</si>
  <si>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</si>
  <si>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</si>
  <si>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</si>
  <si>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</si>
  <si>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</si>
  <si>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</si>
  <si>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</si>
  <si>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</si>
  <si>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</si>
  <si>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</si>
  <si>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</si>
  <si>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</si>
  <si>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</si>
  <si>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</si>
  <si>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</si>
  <si>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</si>
  <si>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</si>
  <si>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</si>
  <si>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</si>
  <si>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</si>
  <si>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</si>
  <si>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</si>
  <si>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</si>
  <si>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</si>
  <si>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</si>
  <si>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</si>
  <si>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</si>
  <si>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</si>
  <si>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</si>
  <si>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</si>
  <si>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</si>
  <si>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</si>
  <si>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</si>
  <si>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</si>
  <si>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</si>
  <si>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</si>
  <si>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</si>
  <si>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</si>
  <si>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</si>
  <si>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</si>
  <si>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</si>
  <si>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</si>
  <si>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</si>
  <si>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</si>
  <si>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</si>
  <si>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</si>
  <si>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</si>
  <si>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</si>
  <si>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</si>
  <si>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</si>
  <si>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</si>
  <si>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</si>
  <si>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</si>
  <si>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</si>
  <si>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</si>
  <si>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</si>
  <si>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</si>
  <si>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</si>
  <si>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</si>
  <si>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</si>
  <si>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</si>
  <si>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</si>
  <si>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</si>
  <si>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</si>
  <si>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</si>
  <si>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</si>
  <si>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</si>
  <si>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</si>
  <si>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</si>
  <si>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</si>
  <si>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</si>
  <si>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</si>
  <si>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</si>
  <si>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</si>
  <si>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</si>
  <si>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</si>
  <si>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</si>
  <si>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</si>
  <si>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</si>
  <si>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</si>
  <si>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</si>
  <si>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</si>
  <si>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</si>
  <si>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</si>
  <si>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</si>
  <si>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</si>
  <si>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</si>
  <si>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</si>
  <si>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</si>
  <si>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</si>
  <si>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</si>
  <si>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</si>
  <si>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</si>
  <si>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</si>
  <si>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</si>
  <si>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</si>
  <si>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</si>
  <si>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</si>
  <si>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</si>
  <si>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</si>
  <si>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</si>
  <si>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</si>
  <si>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</si>
  <si>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</si>
  <si>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</si>
  <si>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</si>
  <si>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</si>
  <si>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</si>
  <si>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</si>
  <si>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</si>
  <si>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</si>
  <si>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</si>
  <si>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</si>
  <si>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</si>
  <si>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</si>
  <si>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</si>
  <si>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</si>
  <si>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</si>
  <si>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</si>
  <si>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</si>
  <si>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</si>
  <si>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</si>
  <si>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</si>
  <si>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</si>
  <si>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</si>
  <si>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</si>
  <si>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</si>
  <si>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</si>
  <si>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</si>
  <si>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</si>
  <si>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</si>
  <si>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</si>
  <si>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</si>
  <si>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</si>
  <si>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</si>
  <si>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</si>
  <si>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</si>
  <si>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</si>
  <si>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</si>
  <si>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</si>
  <si>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</si>
  <si>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</si>
  <si>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</si>
  <si>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</si>
  <si>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</si>
  <si>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</si>
  <si>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</si>
  <si>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</si>
  <si>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</si>
  <si>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</si>
  <si>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</si>
  <si>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</si>
  <si>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</si>
  <si>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</si>
  <si>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</si>
  <si>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</si>
  <si>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</si>
  <si>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</si>
  <si>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</si>
  <si>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</si>
  <si>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</si>
  <si>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</si>
  <si>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</si>
  <si>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</si>
  <si>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</si>
  <si>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</si>
  <si>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</si>
  <si>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</si>
  <si>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</si>
  <si>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</si>
  <si>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</si>
  <si>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</si>
  <si>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</si>
  <si>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</si>
  <si>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</si>
  <si>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</si>
  <si>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</si>
  <si>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</si>
  <si>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</si>
  <si>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</si>
  <si>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</si>
  <si>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</si>
  <si>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</si>
  <si>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</si>
  <si>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</si>
  <si>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</si>
  <si>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</si>
  <si>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</si>
  <si>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</si>
  <si>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</si>
  <si>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</si>
  <si>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</si>
  <si>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</si>
  <si>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</si>
  <si>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</si>
  <si>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</si>
  <si>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</si>
  <si>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</si>
  <si>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</si>
  <si>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</si>
  <si>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</si>
  <si>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</si>
  <si>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</si>
  <si>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</si>
  <si>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</si>
  <si>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</si>
  <si>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</si>
  <si>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</si>
  <si>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</si>
  <si>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</si>
  <si>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</si>
  <si>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</si>
  <si>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</si>
  <si>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</si>
  <si>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</si>
  <si>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</si>
  <si>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</si>
  <si>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</si>
  <si>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</si>
  <si>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</si>
  <si>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</si>
  <si>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</si>
  <si>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</si>
  <si>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</si>
  <si>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</si>
  <si>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</si>
  <si>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</si>
  <si>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</si>
  <si>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</si>
  <si>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</si>
  <si>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</si>
  <si>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</si>
  <si>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</si>
  <si>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</si>
  <si>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</si>
  <si>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</si>
  <si>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</si>
  <si>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</si>
  <si>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</si>
  <si>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</si>
  <si>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</si>
  <si>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</si>
  <si>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</si>
  <si>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</si>
  <si>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</si>
  <si>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</si>
  <si>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</si>
  <si>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</si>
  <si>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</si>
  <si>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</si>
  <si>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</si>
  <si>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</si>
  <si>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</si>
  <si>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</si>
  <si>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</si>
  <si>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</si>
  <si>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</si>
  <si>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</si>
  <si>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</si>
  <si>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</si>
  <si>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</si>
  <si>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</si>
  <si>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</si>
  <si>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</si>
  <si>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</si>
  <si>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</si>
  <si>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</si>
  <si>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</si>
  <si>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</si>
  <si>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</si>
  <si>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</si>
  <si>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</si>
  <si>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</si>
  <si>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</si>
  <si>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</si>
  <si>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</si>
  <si>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</si>
  <si>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</si>
  <si>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</si>
  <si>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</si>
  <si>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</si>
  <si>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</si>
  <si>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</si>
  <si>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</si>
  <si>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</si>
  <si>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</si>
  <si>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</si>
  <si>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</si>
  <si>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</si>
  <si>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</si>
  <si>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</si>
  <si>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</si>
  <si>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</si>
  <si>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</si>
  <si>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</si>
  <si>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</si>
  <si>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</si>
  <si>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</si>
  <si>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</si>
  <si>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</si>
  <si>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</si>
  <si>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</si>
  <si>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</si>
  <si>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</si>
  <si>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</si>
  <si>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</si>
  <si>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</si>
  <si>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</si>
  <si>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</si>
  <si>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</si>
  <si>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</si>
  <si>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</si>
  <si>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</si>
  <si>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</si>
  <si>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</si>
  <si>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</si>
  <si>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</si>
  <si>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</si>
  <si>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</si>
  <si>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</si>
  <si>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</si>
  <si>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</si>
  <si>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</si>
  <si>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</si>
  <si>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</si>
  <si>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</si>
  <si>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</si>
  <si>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</si>
  <si>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</si>
  <si>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</si>
  <si>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</si>
  <si>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</si>
  <si>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</si>
  <si>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</si>
  <si>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</si>
  <si>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</si>
  <si>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</si>
  <si>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</si>
  <si>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</si>
  <si>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</si>
  <si>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</si>
  <si>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</si>
  <si>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</si>
  <si>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</si>
  <si>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</si>
  <si>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</si>
  <si>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</si>
  <si>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</si>
  <si>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</si>
  <si>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</si>
  <si>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</si>
  <si>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</si>
  <si>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</si>
  <si>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</si>
  <si>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</si>
  <si>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</si>
  <si>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</si>
  <si>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</si>
  <si>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</si>
  <si>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</si>
  <si>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</si>
  <si>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</si>
  <si>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</si>
  <si>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</si>
  <si>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</si>
  <si>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</si>
  <si>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</si>
  <si>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</si>
  <si>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</si>
  <si>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</si>
  <si>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</si>
  <si>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</si>
  <si>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</si>
  <si>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</si>
  <si>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</si>
  <si>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</si>
  <si>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</si>
  <si>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</si>
  <si>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</si>
  <si>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</si>
  <si>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</si>
  <si>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</si>
  <si>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</si>
  <si>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</si>
  <si>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</si>
  <si>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</si>
  <si>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</si>
  <si>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</si>
  <si>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</si>
  <si>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</si>
  <si>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</si>
  <si>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</si>
  <si>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</si>
  <si>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</si>
  <si>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</si>
  <si>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</si>
  <si>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</si>
  <si>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</si>
  <si>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</si>
  <si>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</si>
  <si>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</si>
  <si>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</si>
  <si>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</si>
  <si>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</si>
  <si>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</si>
  <si>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</si>
  <si>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</si>
  <si>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</si>
  <si>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</si>
  <si>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</si>
  <si>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</si>
  <si>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</si>
  <si>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</si>
  <si>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</si>
  <si>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</si>
  <si>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</si>
  <si>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</si>
  <si>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</si>
  <si>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</si>
  <si>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</si>
  <si>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</si>
  <si>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</si>
  <si>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</si>
  <si>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</si>
  <si>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</si>
  <si>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</si>
  <si>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</si>
  <si>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</si>
  <si>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</si>
  <si>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</si>
  <si>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</si>
  <si>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</si>
  <si>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</si>
  <si>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</si>
  <si>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</si>
  <si>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</si>
  <si>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</si>
  <si>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</si>
  <si>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</si>
  <si>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</si>
  <si>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</si>
  <si>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</si>
  <si>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</si>
  <si>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</si>
  <si>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</si>
  <si>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</si>
  <si>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</si>
  <si>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</si>
  <si>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</si>
  <si>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</si>
  <si>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</si>
  <si>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</si>
  <si>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</si>
  <si>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</si>
  <si>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</si>
  <si>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</si>
  <si>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</si>
  <si>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</si>
  <si>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</si>
  <si>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</si>
  <si>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</si>
  <si>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</si>
  <si>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</si>
  <si>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</si>
  <si>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</si>
  <si>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</si>
  <si>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</si>
  <si>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</si>
  <si>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</si>
  <si>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</si>
  <si>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</si>
  <si>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</si>
  <si>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</si>
  <si>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</si>
  <si>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</si>
  <si>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</si>
  <si>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</si>
  <si>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</si>
  <si>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</si>
  <si>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</si>
  <si>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</si>
  <si>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</si>
  <si>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</si>
  <si>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</si>
  <si>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</si>
  <si>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</si>
  <si>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</si>
  <si>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</si>
  <si>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</si>
  <si>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</si>
  <si>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</si>
  <si>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</si>
  <si>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</si>
  <si>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</si>
  <si>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</si>
  <si>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</si>
  <si>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</si>
  <si>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</si>
  <si>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</si>
  <si>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</si>
  <si>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</si>
  <si>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</si>
  <si>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</si>
  <si>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</si>
  <si>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</si>
  <si>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</si>
  <si>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</si>
  <si>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</si>
  <si>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</si>
  <si>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</si>
  <si>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</si>
  <si>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</si>
  <si>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</si>
  <si>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</si>
  <si>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</si>
  <si>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</si>
  <si>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</si>
  <si>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</si>
  <si>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</si>
  <si>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</si>
  <si>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</si>
  <si>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</si>
  <si>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</si>
  <si>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</si>
  <si>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</si>
  <si>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</si>
  <si>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</si>
  <si>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</si>
  <si>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</si>
  <si>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</si>
  <si>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</si>
  <si>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</si>
  <si>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</si>
  <si>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</si>
  <si>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</si>
  <si>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</si>
  <si>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</si>
  <si>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</si>
  <si>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</si>
  <si>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</si>
  <si>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</si>
  <si>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</si>
  <si>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</si>
  <si>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</si>
  <si>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</si>
  <si>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</si>
  <si>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</si>
  <si>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</si>
  <si>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</si>
  <si>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</si>
  <si>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</si>
  <si>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</si>
  <si>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</si>
  <si>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</si>
  <si>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</si>
  <si>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</si>
  <si>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</si>
  <si>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</si>
  <si>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</si>
  <si>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</si>
  <si>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</si>
  <si>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</si>
  <si>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</si>
  <si>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</si>
  <si>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</si>
  <si>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</si>
  <si>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</si>
  <si>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</si>
  <si>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</si>
  <si>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</si>
  <si>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</si>
  <si>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</si>
  <si>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</si>
  <si>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</si>
  <si>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</si>
  <si>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</si>
  <si>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</si>
  <si>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</si>
  <si>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</si>
  <si>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</si>
  <si>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</si>
  <si>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</si>
  <si>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</si>
  <si>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</si>
  <si>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</si>
  <si>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</si>
  <si>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</si>
  <si>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</si>
  <si>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</si>
  <si>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</si>
  <si>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</si>
  <si>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</si>
  <si>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</si>
  <si>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</si>
  <si>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</si>
  <si>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</si>
  <si>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</si>
  <si>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</si>
  <si>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</si>
  <si>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</si>
  <si>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</si>
  <si>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</si>
  <si>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</si>
  <si>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</si>
  <si>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</si>
  <si>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</si>
  <si>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</si>
  <si>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</si>
  <si>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</si>
  <si>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</si>
  <si>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</si>
  <si>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</si>
  <si>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</si>
  <si>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</si>
  <si>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</si>
  <si>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</si>
  <si>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</si>
  <si>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</si>
  <si>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</si>
  <si>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</si>
  <si>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</si>
  <si>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</si>
  <si>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</si>
  <si>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</si>
  <si>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</si>
  <si>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</si>
  <si>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</si>
  <si>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</si>
  <si>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</si>
  <si>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</si>
  <si>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</si>
  <si>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</si>
  <si>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</si>
  <si>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</si>
  <si>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</si>
  <si>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</si>
  <si>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</si>
  <si>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</si>
  <si>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</si>
  <si>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</si>
  <si>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</si>
  <si>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</si>
  <si>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</si>
  <si>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</si>
  <si>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</si>
  <si>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</si>
  <si>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</si>
  <si>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</si>
  <si>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</si>
  <si>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</si>
  <si>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</si>
  <si>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</si>
  <si>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</si>
  <si>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</si>
  <si>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</si>
  <si>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</si>
  <si>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</si>
  <si>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</si>
  <si>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</si>
  <si>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</si>
  <si>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</si>
  <si>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</si>
  <si>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</si>
  <si>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</si>
  <si>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</si>
  <si>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</si>
  <si>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</si>
  <si>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</si>
  <si>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</si>
  <si>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</si>
  <si>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</si>
  <si>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</si>
  <si>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</si>
  <si>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</si>
  <si>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</si>
  <si>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</si>
  <si>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</si>
  <si>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</si>
  <si>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</si>
  <si>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</si>
  <si>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</si>
  <si>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</si>
  <si>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</si>
  <si>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</si>
  <si>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</si>
  <si>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</si>
  <si>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</si>
  <si>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</si>
  <si>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</si>
  <si>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</si>
  <si>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</si>
  <si>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</si>
  <si>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</si>
  <si>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</si>
  <si>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</si>
  <si>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</si>
  <si>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</si>
  <si>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</si>
  <si>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</si>
  <si>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</si>
  <si>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</si>
  <si>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</si>
  <si>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</si>
  <si>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</si>
  <si>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</si>
  <si>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</si>
  <si>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</si>
  <si>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</si>
  <si>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</si>
  <si>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</si>
  <si>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</si>
  <si>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</si>
  <si>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</si>
  <si>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</si>
  <si>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</si>
  <si>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</si>
  <si>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</si>
  <si>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</si>
  <si>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</si>
  <si>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</si>
  <si>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</si>
  <si>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</si>
  <si>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</si>
  <si>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</si>
  <si>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</si>
  <si>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</si>
  <si>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</si>
  <si>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</si>
  <si>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</si>
  <si>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</si>
  <si>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</si>
  <si>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</si>
  <si>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</si>
  <si>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</si>
  <si>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</si>
  <si>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</si>
  <si>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</si>
  <si>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</si>
  <si>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</si>
  <si>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</si>
  <si>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</si>
  <si>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</si>
  <si>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</si>
  <si>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</si>
  <si>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</si>
  <si>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</si>
  <si>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</si>
  <si>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</si>
  <si>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</si>
  <si>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</si>
  <si>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</si>
  <si>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</si>
  <si>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</si>
  <si>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</si>
  <si>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</si>
  <si>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</si>
  <si>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</si>
  <si>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</si>
  <si>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</si>
  <si>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</si>
  <si>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</si>
  <si>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</si>
  <si>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</si>
  <si>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</si>
  <si>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</si>
  <si>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</si>
  <si>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</si>
  <si>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</si>
  <si>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</si>
  <si>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</si>
  <si>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</si>
  <si>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</si>
  <si>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</si>
  <si>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</si>
  <si>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</si>
  <si>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</si>
  <si>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</si>
  <si>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</si>
  <si>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</si>
  <si>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</si>
  <si>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</si>
  <si>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</si>
  <si>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</si>
  <si>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</si>
  <si>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</si>
  <si>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</si>
  <si>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</si>
  <si>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</si>
  <si>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</si>
  <si>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</si>
  <si>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</si>
  <si>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</si>
  <si>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</si>
  <si>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</si>
  <si>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</si>
  <si>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</si>
  <si>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</si>
  <si>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</si>
  <si>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</si>
  <si>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</si>
  <si>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</si>
  <si>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</si>
  <si>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</si>
  <si>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</si>
  <si>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</si>
  <si>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</si>
  <si>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</si>
  <si>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</si>
  <si>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</si>
  <si>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</si>
  <si>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</si>
  <si>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</si>
  <si>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</si>
  <si>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</si>
  <si>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</si>
  <si>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</si>
  <si>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</si>
  <si>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</si>
  <si>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</si>
  <si>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</si>
  <si>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</si>
  <si>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</si>
  <si>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</si>
  <si>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</si>
  <si>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</si>
  <si>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</si>
  <si>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</si>
  <si>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</si>
  <si>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</si>
  <si>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</si>
  <si>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</si>
  <si>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</si>
  <si>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</si>
  <si>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</si>
  <si>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</si>
  <si>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</si>
  <si>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</si>
  <si>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</si>
  <si>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</si>
  <si>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</si>
  <si>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</si>
  <si>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</si>
  <si>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</si>
  <si>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</si>
  <si>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</si>
  <si>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</si>
  <si>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</si>
  <si>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</si>
  <si>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</si>
  <si>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</si>
  <si>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</si>
  <si>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</si>
  <si>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</si>
  <si>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</si>
  <si>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</si>
  <si>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</si>
  <si>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</si>
  <si>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</si>
  <si>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</si>
  <si>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</si>
  <si>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</si>
  <si>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</si>
  <si>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</si>
  <si>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</si>
  <si>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</si>
  <si>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</si>
  <si>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</si>
  <si>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</si>
  <si>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</si>
  <si>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</si>
  <si>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</si>
  <si>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</si>
  <si>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</si>
  <si>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</si>
  <si>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</si>
  <si>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</si>
  <si>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</si>
  <si>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</si>
  <si>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</si>
  <si>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</si>
  <si>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</si>
  <si>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</si>
  <si>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</si>
  <si>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</si>
  <si>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</si>
  <si>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</si>
  <si>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</si>
  <si>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</si>
  <si>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</si>
  <si>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</si>
  <si>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</si>
  <si>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</si>
  <si>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</si>
  <si>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</si>
  <si>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</si>
  <si>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</si>
  <si>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</si>
  <si>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</si>
  <si>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</si>
  <si>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</si>
  <si>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</si>
  <si>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</si>
  <si>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</si>
  <si>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</si>
  <si>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</si>
  <si>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</si>
  <si>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</si>
  <si>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</si>
  <si>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</si>
  <si>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</si>
  <si>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</si>
  <si>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</si>
  <si>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</si>
  <si>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</si>
  <si>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</si>
  <si>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</si>
  <si>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</si>
  <si>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</si>
  <si>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</si>
  <si>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</si>
  <si>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</si>
  <si>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</si>
  <si>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</si>
  <si>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</si>
  <si>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</si>
  <si>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</si>
  <si>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</si>
  <si>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</si>
  <si>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</si>
  <si>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</si>
  <si>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</si>
  <si>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</si>
  <si>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</si>
  <si>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</si>
  <si>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</si>
  <si>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</si>
  <si>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</si>
  <si>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</si>
  <si>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</si>
  <si>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</si>
  <si>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</si>
  <si>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</si>
  <si>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</si>
  <si>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</si>
  <si>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</si>
  <si>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</si>
  <si>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</si>
  <si>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</si>
  <si>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</si>
  <si>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</si>
  <si>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</si>
  <si>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</si>
  <si>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</si>
  <si>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</si>
  <si>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</si>
  <si>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</si>
  <si>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</si>
  <si>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</si>
  <si>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</si>
  <si>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</si>
  <si>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</si>
  <si>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</si>
  <si>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</si>
  <si>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</si>
  <si>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</si>
  <si>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</si>
  <si>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</si>
  <si>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</si>
  <si>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</si>
  <si>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</si>
  <si>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</si>
  <si>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</si>
  <si>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</si>
  <si>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</si>
  <si>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</si>
  <si>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</si>
  <si>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</si>
  <si>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</si>
  <si>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</si>
  <si>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</si>
  <si>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</si>
  <si>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</si>
  <si>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</si>
  <si>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</si>
  <si>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</si>
  <si>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</si>
  <si>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</si>
  <si>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</si>
  <si>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</si>
  <si>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</si>
  <si>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</si>
  <si>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</si>
  <si>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</si>
  <si>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</si>
  <si>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</si>
  <si>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</si>
  <si>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</si>
  <si>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</si>
  <si>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</si>
  <si>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</si>
  <si>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</si>
  <si>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</si>
  <si>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</si>
  <si>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</si>
  <si>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</si>
  <si>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</si>
  <si>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</si>
  <si>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</si>
  <si>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</si>
  <si>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</si>
  <si>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</si>
  <si>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</si>
  <si>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</si>
  <si>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</si>
  <si>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</si>
  <si>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</si>
  <si>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</si>
  <si>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</si>
  <si>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</si>
  <si>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</si>
  <si>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</si>
  <si>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</si>
  <si>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</si>
  <si>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</si>
  <si>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</si>
  <si>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</si>
  <si>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</si>
  <si>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</si>
  <si>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</si>
  <si>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</si>
  <si>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</si>
  <si>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</si>
  <si>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</si>
  <si>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</si>
  <si>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</si>
  <si>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</si>
  <si>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</si>
  <si>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</si>
  <si>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</si>
  <si>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</si>
  <si>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</si>
  <si>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</si>
  <si>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</si>
  <si>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</si>
  <si>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</si>
  <si>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</si>
  <si>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</si>
  <si>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</si>
  <si>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</si>
  <si>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</si>
  <si>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</si>
  <si>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</si>
  <si>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</si>
  <si>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</si>
  <si>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</si>
  <si>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</si>
  <si>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</si>
  <si>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</si>
  <si>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</si>
  <si>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</si>
  <si>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</si>
  <si>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</si>
  <si>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</si>
  <si>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</si>
  <si>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</si>
  <si>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</si>
  <si>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</si>
  <si>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</si>
  <si>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</si>
  <si>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</si>
  <si>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</si>
  <si>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</si>
  <si>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</si>
  <si>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</si>
  <si>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</si>
  <si>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</si>
  <si>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</si>
  <si>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</si>
  <si>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</si>
  <si>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</si>
  <si>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</si>
  <si>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</si>
  <si>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</si>
  <si>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</si>
  <si>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</si>
  <si>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</si>
  <si>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</si>
  <si>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</si>
  <si>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</si>
  <si>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</si>
  <si>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</si>
  <si>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</si>
  <si>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</si>
  <si>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</si>
  <si>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</si>
  <si>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</si>
  <si>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</si>
  <si>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</si>
  <si>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</si>
  <si>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</si>
  <si>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</si>
  <si>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</si>
  <si>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</si>
  <si>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</si>
  <si>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</si>
  <si>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</si>
  <si>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</si>
  <si>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</si>
  <si>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</si>
  <si>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</si>
  <si>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</si>
  <si>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</si>
  <si>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</si>
  <si>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</si>
  <si>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</si>
  <si>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</si>
  <si>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</si>
  <si>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</si>
  <si>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</si>
  <si>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</si>
  <si>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</si>
  <si>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</si>
  <si>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</si>
  <si>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</si>
  <si>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</si>
  <si>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</si>
  <si>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</si>
  <si>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</si>
  <si>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</si>
  <si>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</si>
  <si>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</si>
  <si>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</si>
  <si>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</si>
  <si>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</si>
  <si>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</si>
  <si>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</si>
  <si>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</si>
  <si>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</si>
  <si>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</si>
  <si>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</si>
  <si>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</si>
  <si>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</si>
  <si>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</si>
  <si>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</si>
  <si>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</si>
  <si>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</si>
  <si>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</si>
  <si>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</si>
  <si>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</si>
  <si>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</si>
  <si>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</si>
  <si>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</si>
  <si>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</si>
  <si>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</si>
  <si>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</si>
  <si>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</si>
  <si>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</si>
  <si>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</si>
  <si>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</si>
  <si>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</si>
  <si>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</si>
  <si>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</si>
  <si>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</si>
  <si>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</si>
  <si>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</si>
  <si>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</si>
  <si>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</si>
  <si>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</si>
  <si>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</si>
  <si>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</si>
  <si>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</si>
  <si>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</si>
  <si>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</si>
  <si>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</si>
  <si>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</si>
  <si>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</si>
  <si>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</si>
  <si>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</si>
  <si>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</si>
  <si>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</si>
  <si>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</si>
  <si>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</si>
  <si>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</si>
  <si>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</si>
  <si>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</si>
  <si>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</si>
  <si>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</si>
  <si>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</si>
  <si>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</si>
  <si>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</si>
  <si>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</si>
  <si>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</si>
  <si>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</si>
  <si>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</si>
  <si>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</si>
  <si>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</si>
  <si>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</si>
  <si>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</si>
  <si>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</si>
  <si>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</si>
  <si>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</si>
  <si>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</si>
  <si>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</si>
  <si>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</si>
  <si>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</si>
  <si>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</si>
  <si>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</si>
  <si>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</si>
  <si>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</si>
  <si>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</si>
  <si>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</si>
  <si>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</si>
  <si>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</si>
  <si>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</si>
  <si>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</si>
  <si>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</si>
  <si>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</si>
  <si>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</si>
  <si>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</si>
  <si>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</si>
  <si>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</si>
  <si>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</si>
  <si>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</si>
  <si>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</si>
  <si>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</si>
  <si>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</si>
  <si>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</si>
  <si>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</si>
  <si>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</si>
  <si>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</si>
  <si>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</si>
  <si>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</si>
  <si>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</si>
  <si>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</si>
  <si>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</si>
  <si>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</si>
  <si>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</si>
  <si>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</si>
  <si>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</si>
  <si>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</si>
  <si>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</si>
  <si>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</si>
  <si>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</si>
  <si>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</si>
  <si>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</si>
  <si>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</si>
  <si>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</si>
  <si>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</si>
  <si>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</si>
  <si>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</si>
  <si>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</si>
  <si>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</si>
  <si>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</si>
  <si>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</si>
  <si>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</si>
  <si>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</si>
  <si>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</si>
  <si>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</si>
  <si>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</si>
  <si>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</si>
  <si>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</si>
  <si>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</si>
  <si>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</si>
  <si>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</si>
  <si>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</si>
  <si>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</si>
  <si>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</si>
  <si>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</si>
  <si>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</si>
  <si>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</si>
  <si>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</si>
  <si>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</si>
  <si>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</si>
  <si>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</si>
  <si>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</si>
  <si>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</si>
  <si>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</si>
  <si>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</si>
  <si>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</si>
  <si>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</si>
  <si>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</si>
  <si>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</si>
  <si>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</si>
  <si>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</si>
  <si>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</si>
  <si>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</si>
  <si>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</si>
  <si>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</si>
  <si>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</si>
  <si>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</si>
  <si>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</si>
  <si>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</si>
  <si>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</si>
  <si>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</si>
  <si>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</si>
  <si>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</si>
  <si>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</si>
  <si>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</si>
  <si>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</si>
  <si>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</si>
  <si>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</si>
  <si>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</si>
  <si>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</si>
  <si>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</si>
  <si>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</si>
  <si>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</si>
  <si>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</si>
  <si>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</si>
  <si>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</si>
  <si>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</si>
  <si>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</si>
  <si>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</si>
  <si>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</si>
  <si>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</si>
  <si>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</si>
  <si>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</si>
  <si>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</si>
  <si>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</si>
  <si>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</si>
  <si>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</si>
  <si>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</si>
  <si>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</si>
  <si>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</si>
  <si>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</si>
  <si>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</si>
  <si>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</si>
  <si>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</si>
  <si>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</si>
  <si>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</si>
  <si>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</si>
  <si>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</si>
  <si>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</si>
  <si>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</si>
  <si>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</si>
  <si>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</si>
  <si>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</si>
  <si>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</si>
  <si>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</si>
  <si>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</si>
  <si>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</si>
  <si>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</si>
  <si>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</si>
  <si>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</si>
  <si>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</si>
  <si>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</si>
  <si>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</si>
  <si>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</si>
  <si>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</si>
  <si>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</si>
  <si>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</si>
  <si>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</si>
  <si>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</si>
  <si>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</si>
  <si>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</si>
  <si>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</si>
  <si>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</si>
  <si>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</si>
  <si>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</si>
  <si>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</si>
  <si>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</si>
  <si>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</si>
  <si>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</si>
  <si>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</si>
  <si>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</si>
  <si>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</si>
  <si>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</si>
  <si>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</si>
  <si>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</si>
  <si>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</si>
  <si>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</si>
  <si>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</si>
  <si>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</si>
  <si>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</si>
  <si>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</si>
  <si>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</si>
  <si>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</si>
  <si>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</si>
  <si>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</si>
  <si>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</si>
  <si>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</si>
  <si>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</si>
  <si>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</si>
  <si>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</si>
  <si>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</si>
  <si>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</si>
  <si>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</si>
  <si>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</si>
  <si>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</si>
  <si>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</si>
  <si>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</si>
  <si>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</si>
  <si>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</si>
  <si>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</si>
  <si>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</si>
  <si>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</si>
  <si>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</si>
  <si>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</si>
  <si>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</si>
  <si>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</si>
  <si>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</si>
  <si>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</si>
  <si>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</si>
  <si>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</si>
  <si>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</si>
  <si>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</si>
  <si>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</si>
  <si>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</si>
  <si>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</si>
  <si>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</si>
  <si>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</si>
  <si>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</si>
  <si>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</si>
  <si>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</si>
  <si>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</si>
  <si>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</si>
  <si>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</si>
  <si>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</si>
  <si>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</si>
  <si>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</si>
  <si>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</si>
  <si>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</si>
  <si>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</si>
  <si>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</si>
  <si>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</si>
  <si>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</si>
  <si>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</si>
  <si>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</si>
  <si>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</si>
  <si>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</si>
  <si>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</si>
  <si>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</si>
  <si>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</si>
  <si>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</si>
  <si>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</si>
  <si>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</si>
  <si>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</si>
  <si>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</si>
  <si>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</si>
  <si>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</si>
  <si>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</si>
  <si>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</si>
  <si>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</si>
  <si>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</si>
  <si>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</si>
  <si>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</si>
  <si>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</si>
  <si>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</si>
  <si>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</si>
  <si>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</si>
  <si>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</si>
  <si>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</si>
  <si>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</si>
  <si>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</si>
  <si>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</si>
  <si>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</si>
  <si>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</si>
  <si>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</si>
  <si>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</si>
  <si>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</si>
  <si>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</si>
  <si>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</si>
  <si>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</si>
  <si>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</si>
  <si>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</si>
  <si>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</si>
  <si>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</si>
  <si>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</si>
  <si>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</si>
  <si>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</si>
  <si>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</si>
  <si>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</si>
  <si>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</si>
  <si>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</si>
  <si>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</si>
  <si>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</si>
  <si>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</si>
  <si>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</si>
  <si>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</si>
  <si>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</si>
  <si>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</si>
  <si>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</si>
  <si>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</si>
  <si>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</si>
  <si>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</si>
  <si>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</si>
  <si>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</si>
  <si>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</si>
  <si>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</si>
  <si>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</si>
  <si>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</si>
  <si>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</si>
  <si>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</si>
  <si>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</si>
  <si>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</si>
  <si>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</si>
  <si>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</si>
  <si>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</si>
  <si>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</si>
  <si>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</si>
  <si>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</si>
  <si>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</si>
  <si>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</si>
  <si>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</si>
  <si>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</si>
  <si>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</si>
  <si>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</si>
  <si>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</si>
  <si>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</si>
  <si>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</si>
  <si>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</si>
  <si>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</si>
  <si>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</si>
  <si>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</si>
  <si>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</si>
  <si>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</si>
  <si>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</si>
  <si>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</si>
  <si>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</si>
  <si>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</si>
  <si>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</si>
  <si>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</si>
  <si>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</si>
  <si>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</si>
  <si>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</si>
  <si>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</si>
  <si>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</si>
  <si>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</si>
  <si>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</si>
  <si>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</si>
  <si>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</si>
  <si>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</si>
  <si>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</si>
  <si>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</si>
  <si>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</si>
  <si>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</si>
  <si>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</si>
  <si>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</si>
  <si>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</si>
  <si>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</si>
  <si>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</si>
  <si>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</si>
  <si>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</si>
  <si>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</si>
  <si>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</si>
  <si>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</si>
  <si>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</si>
  <si>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</si>
  <si>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</si>
  <si>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</si>
  <si>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</si>
  <si>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</si>
  <si>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</si>
  <si>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</si>
  <si>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</si>
  <si>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</si>
  <si>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</si>
  <si>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</si>
  <si>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</si>
  <si>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</si>
  <si>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</si>
  <si>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</si>
  <si>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</si>
  <si>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</si>
  <si>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</si>
  <si>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</si>
  <si>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</si>
  <si>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</si>
  <si>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</si>
  <si>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</si>
  <si>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</si>
  <si>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</si>
  <si>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</si>
  <si>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</si>
  <si>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</si>
  <si>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</si>
  <si>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</si>
  <si>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</si>
  <si>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</si>
  <si>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</si>
  <si>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</si>
  <si>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</si>
  <si>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</si>
  <si>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</si>
  <si>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</si>
  <si>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</si>
  <si>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</si>
  <si>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</si>
  <si>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</si>
  <si>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</si>
  <si>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</si>
  <si>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</si>
  <si>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</si>
  <si>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</si>
  <si>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</si>
  <si>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</si>
  <si>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</si>
  <si>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</si>
  <si>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</si>
  <si>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</si>
  <si>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</si>
  <si>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</si>
  <si>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</si>
  <si>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</si>
  <si>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</si>
  <si>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</si>
  <si>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</si>
  <si>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</si>
  <si>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</si>
  <si>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</si>
  <si>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</si>
  <si>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</si>
  <si>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</si>
  <si>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</si>
  <si>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</si>
  <si>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</si>
  <si>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</si>
  <si>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</si>
  <si>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</si>
  <si>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</si>
  <si>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</si>
  <si>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</si>
  <si>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</si>
  <si>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</si>
  <si>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</si>
  <si>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</si>
  <si>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</si>
  <si>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</si>
  <si>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</si>
  <si>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</si>
  <si>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</si>
  <si>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</si>
  <si>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</si>
  <si>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</si>
  <si>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</si>
  <si>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</si>
  <si>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</si>
  <si>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</si>
  <si>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</si>
  <si>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</si>
  <si>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</si>
  <si>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</si>
  <si>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</si>
  <si>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</si>
  <si>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</si>
  <si>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</si>
  <si>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</si>
  <si>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</si>
  <si>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</si>
  <si>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</si>
  <si>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</si>
  <si>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</si>
  <si>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</si>
  <si>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</si>
  <si>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</si>
  <si>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</si>
  <si>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</si>
  <si>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</si>
  <si>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</si>
  <si>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</si>
  <si>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</si>
  <si>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</si>
  <si>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</si>
  <si>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</si>
  <si>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</si>
  <si>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</si>
  <si>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</si>
  <si>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</si>
  <si>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</si>
  <si>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</si>
  <si>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</si>
  <si>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</si>
  <si>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</si>
  <si>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</si>
  <si>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</si>
  <si>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</si>
  <si>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</si>
  <si>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</si>
  <si>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</si>
  <si>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</si>
  <si>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</si>
  <si>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</si>
  <si>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</si>
  <si>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</si>
  <si>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</si>
  <si>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</si>
  <si>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</si>
  <si>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</si>
  <si>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</si>
  <si>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</si>
  <si>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</si>
  <si>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</si>
  <si>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</si>
  <si>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</si>
  <si>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</si>
  <si>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</si>
  <si>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</si>
  <si>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</si>
  <si>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</si>
  <si>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</si>
  <si>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</si>
  <si>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</si>
  <si>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</si>
  <si>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</si>
  <si>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</si>
  <si>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</si>
  <si>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</si>
  <si>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</si>
  <si>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</si>
  <si>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</si>
  <si>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</si>
  <si>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</si>
  <si>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</si>
  <si>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</si>
  <si>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</si>
  <si>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</si>
  <si>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</si>
  <si>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</si>
  <si>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</si>
  <si>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</si>
  <si>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</si>
  <si>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</si>
  <si>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</si>
  <si>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</si>
  <si>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</si>
  <si>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</si>
  <si>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</si>
  <si>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</si>
  <si>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</si>
  <si>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</si>
  <si>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</si>
  <si>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</si>
  <si>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</si>
  <si>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</si>
  <si>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</si>
  <si>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</si>
  <si>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</si>
  <si>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</si>
  <si>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</si>
  <si>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</si>
  <si>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</si>
  <si>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</si>
  <si>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</si>
  <si>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</si>
  <si>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</si>
  <si>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</si>
  <si>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</si>
  <si>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</si>
  <si>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</si>
  <si>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</si>
  <si>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</si>
  <si>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</si>
  <si>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</si>
  <si>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</si>
  <si>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</si>
  <si>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</si>
  <si>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</si>
  <si>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</si>
  <si>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</si>
  <si>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</si>
  <si>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</si>
  <si>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</si>
  <si>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</si>
  <si>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</si>
  <si>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</si>
  <si>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</si>
  <si>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</si>
  <si>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</si>
  <si>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</si>
  <si>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</si>
  <si>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</si>
  <si>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</si>
  <si>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</si>
  <si>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</si>
  <si>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</si>
  <si>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</si>
  <si>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</si>
  <si>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</si>
  <si>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</si>
  <si>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</si>
  <si>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</si>
  <si>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</si>
  <si>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</si>
  <si>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</si>
  <si>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</si>
  <si>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</si>
  <si>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</si>
  <si>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</si>
  <si>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</si>
  <si>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</si>
  <si>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</si>
  <si>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</si>
  <si>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</si>
  <si>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</si>
  <si>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</si>
  <si>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</si>
  <si>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</si>
  <si>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</si>
  <si>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</si>
  <si>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</si>
  <si>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</si>
  <si>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</si>
  <si>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</si>
  <si>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</si>
  <si>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</si>
  <si>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</si>
  <si>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</si>
  <si>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</si>
  <si>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</si>
  <si>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</si>
  <si>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</si>
  <si>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</si>
  <si>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</si>
  <si>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</si>
  <si>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</si>
  <si>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</si>
  <si>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</si>
  <si>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</si>
  <si>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</si>
  <si>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</si>
  <si>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</si>
  <si>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</si>
  <si>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</si>
  <si>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</si>
  <si>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</si>
  <si>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</si>
  <si>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</si>
  <si>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</si>
  <si>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</si>
  <si>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</si>
  <si>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</si>
  <si>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</si>
  <si>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</si>
  <si>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</si>
  <si>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</si>
  <si>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</si>
  <si>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</si>
  <si>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</si>
  <si>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</si>
  <si>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</si>
  <si>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</si>
  <si>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</si>
  <si>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</si>
  <si>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</si>
  <si>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</si>
  <si>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</si>
  <si>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</si>
  <si>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</si>
  <si>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</si>
  <si>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</si>
  <si>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</si>
  <si>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</si>
  <si>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</si>
  <si>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</si>
  <si>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</si>
  <si>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</si>
  <si>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</si>
  <si>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</si>
  <si>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</si>
  <si>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</si>
  <si>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</si>
  <si>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</si>
  <si>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</si>
  <si>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</si>
  <si>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</si>
  <si>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</si>
  <si>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</si>
  <si>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</si>
  <si>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</si>
  <si>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</si>
  <si>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</si>
  <si>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</si>
  <si>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</si>
  <si>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</si>
  <si>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</si>
  <si>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</si>
  <si>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</si>
  <si>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</si>
  <si>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</si>
  <si>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</si>
  <si>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</si>
  <si>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</si>
  <si>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</si>
  <si>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</si>
  <si>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</si>
  <si>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</si>
  <si>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</si>
  <si>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</si>
  <si>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</si>
  <si>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</si>
  <si>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</si>
  <si>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</si>
  <si>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</si>
  <si>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</si>
  <si>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</si>
  <si>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</si>
  <si>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</si>
  <si>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</si>
  <si>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</si>
  <si>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</si>
  <si>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</si>
  <si>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</si>
  <si>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</si>
  <si>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</si>
  <si>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</si>
  <si>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</si>
  <si>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</si>
  <si>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</si>
  <si>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</si>
  <si>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</si>
  <si>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</si>
  <si>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</si>
  <si>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</si>
  <si>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</si>
  <si>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</si>
  <si>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</si>
  <si>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</si>
  <si>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</si>
  <si>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</si>
  <si>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</si>
  <si>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</si>
  <si>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</si>
  <si>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</si>
  <si>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</si>
  <si>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</si>
  <si>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</si>
  <si>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</si>
  <si>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</si>
  <si>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</si>
  <si>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</si>
  <si>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</si>
  <si>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</si>
  <si>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</si>
  <si>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</si>
  <si>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</si>
  <si>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</si>
  <si>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</si>
  <si>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</si>
  <si>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</si>
  <si>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</si>
  <si>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</si>
  <si>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</si>
  <si>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</si>
  <si>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</si>
  <si>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</si>
  <si>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</si>
  <si>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</si>
  <si>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</si>
  <si>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</si>
  <si>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</si>
  <si>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</si>
  <si>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</si>
  <si>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</si>
  <si>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</si>
  <si>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</si>
  <si>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</si>
  <si>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</si>
  <si>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</si>
  <si>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</si>
  <si>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</si>
  <si>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</si>
  <si>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</si>
  <si>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</si>
  <si>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</si>
  <si>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</si>
  <si>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</si>
  <si>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</si>
  <si>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</si>
  <si>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</si>
  <si>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</si>
  <si>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</si>
  <si>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</si>
  <si>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</si>
  <si>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</si>
  <si>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</si>
  <si>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</si>
  <si>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</si>
  <si>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</si>
  <si>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</si>
  <si>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</si>
  <si>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</si>
  <si>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</si>
  <si>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</si>
  <si>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</si>
  <si>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</si>
  <si>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</si>
  <si>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</si>
  <si>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</si>
  <si>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</si>
  <si>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</si>
  <si>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</si>
  <si>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</si>
  <si>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</si>
  <si>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</si>
  <si>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</si>
  <si>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</si>
  <si>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</si>
  <si>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</si>
  <si>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</si>
  <si>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</si>
  <si>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</si>
  <si>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</si>
  <si>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</si>
  <si>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</si>
  <si>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</si>
  <si>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</si>
  <si>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</si>
  <si>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</si>
  <si>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</si>
  <si>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</si>
  <si>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</si>
  <si>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</si>
  <si>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</si>
  <si>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</si>
  <si>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</si>
  <si>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</si>
  <si>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</si>
  <si>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</si>
  <si>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</si>
  <si>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</si>
  <si>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</si>
  <si>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</si>
  <si>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</si>
  <si>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</si>
  <si>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</si>
  <si>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</si>
  <si>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</si>
  <si>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</si>
  <si>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</si>
  <si>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</si>
  <si>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</si>
  <si>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</si>
  <si>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</si>
  <si>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</si>
  <si>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</si>
  <si>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</si>
  <si>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</si>
  <si>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</si>
  <si>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</si>
  <si>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</si>
  <si>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</si>
  <si>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</si>
  <si>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</si>
  <si>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</si>
  <si>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</si>
  <si>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</si>
  <si>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</si>
  <si>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</si>
  <si>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</si>
  <si>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</si>
  <si>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</si>
  <si>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</si>
  <si>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</si>
  <si>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</si>
  <si>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</si>
  <si>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</si>
  <si>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</si>
  <si>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</si>
  <si>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</si>
  <si>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</si>
  <si>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</si>
  <si>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</si>
  <si>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</si>
  <si>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</si>
  <si>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</si>
  <si>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</si>
  <si>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</si>
  <si>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</si>
  <si>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</si>
  <si>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</si>
  <si>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</si>
  <si>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</si>
  <si>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</si>
  <si>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</si>
  <si>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</si>
  <si>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</si>
  <si>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</si>
  <si>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</si>
  <si>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</si>
  <si>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</si>
  <si>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</si>
  <si>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</si>
  <si>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</si>
  <si>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</si>
  <si>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</si>
  <si>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</si>
  <si>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</si>
  <si>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</si>
  <si>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</si>
  <si>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</si>
  <si>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</si>
  <si>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</si>
  <si>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</si>
  <si>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</si>
  <si>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</si>
  <si>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</si>
  <si>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</si>
  <si>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</si>
  <si>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</si>
  <si>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</si>
  <si>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</si>
  <si>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</si>
  <si>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</si>
  <si>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</si>
  <si>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</si>
  <si>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</si>
  <si>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</si>
  <si>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</si>
  <si>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</si>
  <si>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</si>
  <si>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</si>
  <si>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</si>
  <si>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</si>
  <si>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</si>
  <si>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</si>
  <si>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</si>
  <si>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</si>
  <si>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</si>
  <si>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</si>
  <si>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</si>
  <si>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</si>
  <si>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</si>
  <si>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</si>
  <si>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</si>
  <si>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</si>
  <si>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</si>
  <si>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</si>
  <si>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</si>
  <si>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</si>
  <si>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</si>
  <si>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</si>
  <si>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</si>
  <si>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</si>
  <si>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</si>
  <si>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</si>
  <si>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</si>
  <si>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</si>
  <si>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</si>
  <si>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</si>
  <si>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</si>
  <si>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</si>
  <si>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</si>
  <si>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</si>
  <si>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</si>
  <si>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</si>
  <si>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</si>
  <si>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</si>
  <si>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</si>
  <si>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</si>
  <si>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</si>
  <si>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</si>
  <si>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</si>
  <si>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</si>
  <si>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</si>
  <si>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</si>
  <si>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</si>
  <si>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</si>
  <si>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</si>
  <si>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</si>
  <si>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</si>
  <si>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</si>
  <si>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</si>
  <si>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</si>
  <si>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</si>
  <si>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</si>
  <si>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</si>
  <si>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</si>
  <si>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</si>
  <si>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</si>
  <si>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</si>
  <si>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</si>
  <si>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</si>
  <si>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</si>
  <si>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</si>
  <si>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</si>
  <si>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</si>
  <si>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</si>
  <si>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</si>
  <si>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</si>
  <si>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</si>
  <si>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</si>
  <si>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</si>
  <si>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</si>
  <si>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</si>
  <si>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</si>
  <si>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</si>
  <si>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</si>
  <si>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</si>
  <si>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</si>
  <si>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</si>
  <si>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</si>
  <si>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</si>
  <si>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</si>
  <si>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</si>
  <si>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</si>
  <si>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</si>
  <si>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</si>
  <si>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</si>
  <si>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</si>
  <si>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</si>
  <si>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</si>
  <si>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</si>
  <si>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</si>
  <si>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</si>
  <si>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</si>
  <si>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</si>
  <si>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</si>
  <si>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</si>
  <si>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</si>
  <si>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</si>
  <si>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</si>
  <si>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</si>
  <si>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</si>
  <si>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</si>
  <si>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</si>
  <si>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</si>
  <si>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</si>
  <si>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</si>
  <si>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</si>
  <si>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</si>
  <si>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</si>
  <si>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</si>
  <si>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</si>
  <si>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</si>
  <si>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</si>
  <si>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</si>
  <si>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</si>
  <si>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</si>
  <si>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</si>
  <si>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</si>
  <si>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</si>
  <si>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</si>
  <si>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</si>
  <si>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</si>
  <si>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</si>
  <si>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</si>
  <si>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</si>
  <si>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</si>
  <si>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</si>
  <si>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</si>
  <si>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</si>
  <si>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</si>
  <si>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</si>
  <si>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</si>
  <si>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</si>
  <si>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</si>
  <si>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</si>
  <si>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</si>
  <si>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</si>
  <si>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</si>
  <si>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</si>
  <si>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</si>
  <si>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</si>
  <si>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</si>
  <si>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</si>
  <si>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</si>
  <si>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</si>
  <si>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</si>
  <si>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</si>
  <si>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</si>
  <si>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</si>
  <si>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</si>
  <si>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</si>
  <si>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</si>
  <si>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</si>
  <si>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</si>
  <si>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</si>
  <si>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</si>
  <si>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</si>
  <si>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</si>
  <si>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</si>
  <si>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</si>
  <si>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</si>
  <si>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</si>
  <si>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</si>
  <si>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</si>
  <si>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</si>
  <si>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</si>
  <si>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</si>
  <si>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</si>
  <si>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</si>
  <si>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</si>
  <si>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</si>
  <si>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</si>
  <si>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</si>
  <si>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</si>
  <si>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</si>
  <si>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</si>
  <si>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</si>
  <si>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</si>
  <si>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</si>
  <si>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</si>
  <si>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</si>
  <si>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</si>
  <si>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</si>
  <si>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</si>
  <si>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</si>
  <si>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</si>
  <si>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</si>
  <si>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</si>
  <si>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</si>
  <si>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</si>
  <si>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</si>
  <si>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</si>
  <si>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</si>
  <si>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</si>
  <si>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</si>
  <si>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</si>
  <si>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</si>
  <si>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</si>
  <si>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</si>
  <si>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</si>
  <si>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</si>
  <si>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</si>
  <si>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</si>
  <si>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</si>
  <si>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</si>
  <si>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</si>
  <si>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</si>
  <si>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</si>
  <si>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</si>
  <si>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</si>
  <si>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</si>
  <si>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</si>
  <si>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</si>
  <si>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</si>
  <si>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</si>
  <si>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</si>
  <si>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</si>
  <si>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</si>
  <si>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</si>
  <si>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</si>
  <si>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</si>
  <si>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</si>
  <si>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</si>
  <si>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</si>
  <si>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</si>
  <si>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</si>
  <si>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</si>
  <si>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</si>
  <si>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</si>
  <si>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</si>
  <si>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</si>
  <si>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</si>
  <si>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</si>
  <si>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</si>
  <si>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</si>
  <si>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</si>
  <si>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</si>
  <si>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</si>
  <si>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</si>
  <si>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</si>
  <si>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</si>
  <si>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</si>
  <si>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</si>
  <si>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</si>
  <si>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</si>
  <si>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</si>
  <si>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</si>
  <si>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</si>
  <si>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</si>
  <si>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</si>
  <si>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</si>
  <si>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</si>
  <si>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</si>
  <si>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</si>
  <si>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</si>
  <si>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</si>
  <si>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</si>
  <si>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</si>
  <si>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</si>
  <si>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</si>
  <si>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</si>
  <si>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</si>
  <si>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</si>
  <si>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</si>
  <si>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</si>
  <si>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</si>
  <si>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</si>
  <si>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</si>
  <si>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</si>
  <si>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</si>
  <si>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</si>
  <si>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</si>
  <si>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</si>
  <si>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</si>
  <si>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</si>
  <si>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</si>
  <si>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</si>
  <si>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</si>
  <si>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</si>
  <si>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</si>
  <si>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</si>
  <si>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</si>
  <si>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</si>
  <si>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</si>
  <si>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</si>
  <si>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</si>
  <si>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</si>
  <si>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</si>
  <si>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</si>
  <si>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</si>
  <si>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</si>
  <si>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</si>
  <si>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</si>
  <si>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</si>
  <si>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</si>
  <si>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</si>
  <si>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</si>
  <si>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</si>
  <si>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</si>
  <si>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</si>
  <si>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</si>
  <si>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</si>
  <si>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</si>
  <si>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</si>
  <si>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</si>
  <si>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</si>
  <si>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</si>
  <si>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</si>
  <si>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</si>
  <si>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</si>
  <si>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</si>
  <si>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</si>
  <si>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</si>
  <si>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</si>
  <si>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</si>
  <si>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</si>
  <si>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</si>
  <si>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</si>
  <si>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</si>
  <si>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</si>
  <si>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</si>
  <si>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</si>
  <si>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</si>
  <si>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</si>
  <si>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</si>
  <si>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</si>
  <si>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</si>
  <si>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</si>
  <si>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</si>
  <si>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</si>
  <si>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</si>
  <si>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</si>
  <si>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</si>
  <si>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</si>
  <si>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</si>
  <si>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</si>
  <si>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</si>
  <si>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</si>
  <si>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</si>
  <si>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</si>
  <si>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</si>
  <si>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</si>
  <si>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</si>
  <si>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</si>
  <si>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</si>
  <si>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</si>
  <si>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</si>
  <si>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</si>
  <si>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</si>
  <si>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</si>
  <si>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</si>
  <si>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</si>
  <si>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</si>
  <si>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</si>
  <si>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</si>
  <si>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</si>
  <si>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</si>
  <si>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</si>
  <si>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</si>
  <si>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</si>
  <si>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</si>
  <si>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</si>
  <si>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</si>
  <si>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</si>
  <si>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</si>
  <si>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</si>
  <si>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</si>
  <si>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</si>
  <si>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</si>
  <si>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</si>
  <si>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</si>
  <si>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</si>
  <si>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</si>
  <si>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</si>
  <si>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</si>
  <si>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</si>
  <si>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</si>
  <si>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</si>
  <si>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</si>
  <si>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</si>
  <si>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</si>
  <si>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</si>
  <si>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</si>
  <si>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</si>
  <si>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</si>
  <si>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</si>
  <si>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</si>
  <si>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</si>
  <si>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</si>
  <si>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</si>
  <si>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</si>
  <si>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</si>
  <si>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</si>
  <si>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</si>
  <si>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</si>
  <si>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</si>
  <si>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</si>
  <si>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</si>
  <si>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</si>
  <si>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</si>
  <si>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</si>
  <si>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</si>
  <si>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</si>
  <si>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</si>
  <si>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</si>
  <si>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</si>
  <si>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</si>
  <si>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</si>
  <si>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</si>
  <si>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</si>
  <si>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</si>
  <si>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</si>
  <si>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</si>
  <si>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</si>
  <si>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</si>
  <si>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</si>
  <si>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</si>
  <si>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</si>
  <si>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</si>
  <si>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</si>
  <si>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</si>
  <si>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</si>
  <si>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</si>
  <si>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</si>
  <si>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</si>
  <si>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</si>
  <si>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</si>
  <si>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</si>
  <si>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</si>
  <si>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</si>
  <si>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</si>
  <si>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</si>
  <si>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</si>
  <si>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</si>
  <si>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</si>
  <si>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</si>
  <si>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</si>
  <si>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</si>
  <si>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</si>
  <si>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</si>
  <si>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</si>
  <si>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</si>
  <si>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</si>
  <si>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</si>
  <si>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</si>
  <si>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</si>
  <si>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</si>
  <si>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</si>
  <si>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</si>
  <si>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</si>
  <si>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</si>
  <si>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</si>
  <si>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</si>
  <si>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</si>
  <si>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</si>
  <si>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</si>
  <si>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</si>
  <si>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</si>
  <si>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</si>
  <si>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</si>
  <si>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</si>
  <si>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</si>
  <si>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</si>
  <si>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</si>
  <si>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</si>
  <si>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</si>
  <si>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</si>
  <si>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</si>
  <si>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</si>
  <si>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</si>
  <si>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</si>
  <si>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</si>
  <si>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</si>
  <si>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</si>
  <si>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</si>
  <si>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</si>
  <si>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</si>
  <si>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</si>
  <si>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</si>
  <si>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</si>
  <si>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</si>
  <si>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</si>
  <si>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</si>
  <si>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</si>
  <si>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</si>
  <si>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</si>
  <si>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</si>
  <si>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</si>
  <si>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</si>
  <si>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</si>
  <si>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</si>
  <si>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</si>
  <si>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</si>
  <si>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</si>
  <si>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</si>
  <si>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</si>
  <si>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</si>
  <si>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</si>
  <si>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</si>
  <si>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</si>
  <si>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</si>
  <si>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</si>
  <si>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</si>
  <si>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</si>
  <si>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</si>
  <si>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</si>
  <si>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</si>
  <si>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</si>
  <si>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</si>
  <si>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</si>
  <si>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</si>
  <si>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</si>
  <si>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</si>
  <si>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</si>
  <si>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</si>
  <si>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</si>
  <si>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</si>
  <si>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</si>
  <si>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</si>
  <si>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</si>
  <si>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</si>
  <si>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</si>
  <si>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</si>
  <si>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</si>
  <si>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</si>
  <si>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</si>
  <si>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</si>
  <si>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</si>
  <si>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</si>
  <si>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</si>
  <si>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</si>
  <si>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</si>
  <si>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</si>
  <si>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</si>
  <si>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</si>
  <si>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</si>
  <si>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</si>
  <si>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</si>
  <si>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</si>
  <si>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</si>
  <si>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</si>
  <si>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</si>
  <si>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</si>
  <si>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</si>
  <si>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</si>
  <si>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</si>
  <si>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</si>
  <si>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</si>
  <si>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</si>
  <si>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</si>
  <si>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</si>
  <si>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</si>
  <si>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</si>
  <si>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</si>
  <si>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</si>
  <si>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</si>
  <si>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</si>
  <si>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</si>
  <si>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</si>
  <si>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</si>
  <si>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</si>
  <si>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</si>
  <si>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</si>
  <si>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</si>
  <si>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</si>
  <si>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</si>
  <si>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</si>
  <si>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</si>
  <si>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</si>
  <si>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</si>
  <si>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</si>
  <si>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</si>
  <si>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</si>
  <si>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</si>
  <si>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</si>
  <si>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</si>
  <si>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</si>
  <si>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</si>
  <si>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</si>
  <si>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</si>
  <si>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</si>
  <si>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</si>
  <si>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</si>
  <si>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</si>
  <si>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</si>
  <si>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</si>
  <si>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</si>
  <si>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</si>
  <si>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</si>
  <si>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</si>
  <si>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</si>
  <si>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</si>
  <si>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</si>
  <si>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</si>
  <si>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</si>
  <si>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</si>
  <si>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</si>
  <si>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</si>
  <si>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</si>
  <si>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</si>
  <si>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</si>
  <si>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</si>
  <si>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</si>
  <si>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</si>
  <si>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</si>
  <si>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</si>
  <si>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</si>
  <si>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</si>
  <si>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</si>
  <si>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</si>
  <si>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</si>
  <si>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</si>
  <si>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</si>
  <si>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</si>
  <si>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</si>
  <si>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</si>
  <si>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</si>
  <si>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</si>
  <si>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</si>
  <si>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</si>
  <si>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</si>
  <si>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</si>
  <si>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</si>
  <si>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</si>
  <si>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</si>
  <si>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</si>
  <si>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</si>
  <si>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</si>
  <si>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</si>
  <si>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</si>
  <si>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</si>
  <si>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</si>
  <si>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</si>
  <si>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</si>
  <si>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</si>
  <si>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</si>
  <si>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</si>
  <si>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</si>
  <si>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</si>
  <si>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</si>
  <si>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</si>
  <si>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</si>
  <si>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</si>
  <si>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</si>
  <si>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</si>
  <si>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</si>
  <si>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</si>
  <si>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</si>
  <si>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</si>
  <si>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</si>
  <si>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</si>
  <si>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</si>
  <si>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</si>
  <si>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</si>
  <si>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</si>
  <si>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</si>
  <si>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</si>
  <si>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</si>
  <si>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</si>
  <si>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</si>
  <si>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</si>
  <si>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</si>
  <si>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</si>
  <si>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</si>
  <si>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</si>
  <si>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</si>
  <si>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</si>
  <si>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</si>
  <si>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</si>
  <si>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</si>
  <si>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</si>
  <si>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</si>
  <si>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</si>
  <si>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</si>
  <si>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</si>
  <si>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</si>
  <si>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</si>
  <si>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</si>
  <si>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</si>
  <si>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</si>
  <si>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</si>
  <si>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</si>
  <si>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</si>
  <si>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</si>
  <si>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</si>
  <si>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</si>
  <si>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</si>
  <si>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</si>
  <si>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</si>
  <si>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</si>
  <si>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</si>
  <si>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</si>
  <si>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</si>
  <si>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</si>
  <si>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</si>
  <si>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</si>
  <si>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</si>
  <si>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</si>
  <si>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</si>
  <si>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</si>
  <si>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</si>
  <si>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</si>
  <si>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</si>
  <si>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</si>
  <si>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</si>
  <si>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</si>
  <si>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</si>
  <si>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</si>
  <si>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</si>
  <si>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</si>
  <si>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</si>
  <si>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</si>
  <si>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</si>
  <si>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</si>
  <si>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</si>
  <si>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</si>
  <si>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</si>
  <si>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</si>
  <si>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</si>
  <si>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</si>
  <si>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</si>
  <si>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</si>
  <si>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</si>
  <si>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</si>
  <si>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</si>
  <si>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</si>
  <si>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</si>
  <si>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</si>
  <si>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</si>
  <si>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</si>
  <si>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</si>
  <si>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</si>
  <si>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</si>
  <si>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</si>
  <si>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</si>
  <si>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</si>
  <si>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</si>
  <si>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</si>
  <si>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</si>
  <si>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</si>
  <si>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</si>
  <si>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</si>
  <si>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</si>
  <si>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</si>
  <si>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</si>
  <si>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</si>
  <si>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</si>
  <si>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</si>
  <si>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</si>
  <si>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</si>
  <si>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</si>
  <si>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</si>
  <si>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</si>
  <si>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</si>
  <si>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</si>
  <si>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</si>
  <si>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</si>
  <si>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</si>
  <si>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</si>
  <si>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</si>
  <si>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</si>
  <si>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</si>
  <si>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</si>
  <si>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</si>
  <si>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</si>
  <si>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</si>
  <si>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</si>
  <si>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</si>
  <si>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</si>
  <si>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</si>
  <si>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</si>
  <si>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</si>
  <si>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</si>
  <si>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</si>
  <si>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</si>
  <si>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</si>
  <si>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</si>
  <si>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</si>
  <si>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</si>
  <si>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</si>
  <si>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</si>
  <si>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</si>
  <si>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</si>
  <si>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</si>
  <si>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</si>
  <si>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</si>
  <si>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</si>
  <si>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</si>
  <si>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</si>
  <si>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</si>
  <si>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</si>
  <si>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</si>
  <si>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</si>
  <si>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</si>
  <si>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</si>
  <si>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</si>
  <si>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</si>
  <si>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</si>
  <si>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</si>
  <si>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</si>
  <si>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</si>
  <si>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</si>
  <si>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</si>
  <si>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</si>
  <si>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</si>
  <si>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</si>
  <si>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</si>
  <si>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</si>
  <si>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</si>
  <si>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</si>
  <si>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</si>
  <si>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</si>
  <si>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</si>
  <si>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</si>
  <si>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</si>
  <si>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</si>
  <si>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</si>
  <si>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</si>
  <si>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</si>
  <si>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</si>
  <si>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</si>
  <si>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</si>
  <si>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</si>
  <si>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</si>
  <si>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</si>
  <si>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</si>
  <si>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</si>
  <si>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</si>
  <si>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</si>
  <si>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</si>
  <si>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</si>
  <si>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</si>
  <si>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</si>
  <si>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</si>
  <si>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</si>
  <si>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</si>
  <si>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</si>
  <si>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</si>
  <si>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</si>
  <si>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</si>
  <si>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</si>
  <si>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</si>
  <si>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</si>
  <si>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</si>
  <si>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</si>
  <si>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</si>
  <si>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</si>
  <si>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</si>
  <si>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</si>
  <si>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</si>
  <si>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</si>
  <si>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</si>
  <si>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</si>
  <si>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</si>
  <si>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</si>
  <si>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</si>
  <si>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</si>
  <si>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</si>
  <si>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</si>
  <si>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</si>
  <si>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</si>
  <si>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</si>
  <si>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</si>
  <si>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</si>
  <si>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</si>
  <si>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</si>
  <si>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</si>
  <si>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</si>
  <si>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</si>
  <si>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</si>
  <si>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</si>
  <si>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</si>
  <si>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</si>
  <si>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</si>
  <si>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</si>
  <si>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</si>
  <si>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</si>
  <si>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</si>
  <si>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</si>
  <si>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</si>
  <si>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</si>
  <si>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</si>
  <si>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</si>
  <si>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</si>
  <si>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</si>
  <si>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</si>
  <si>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</si>
  <si>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</si>
  <si>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</si>
  <si>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</si>
  <si>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</si>
  <si>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</si>
  <si>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</si>
  <si>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</si>
  <si>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</si>
  <si>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</si>
  <si>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</si>
  <si>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</si>
  <si>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</si>
  <si>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</si>
  <si>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</si>
  <si>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</si>
  <si>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</si>
  <si>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</si>
  <si>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</si>
  <si>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</si>
  <si>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</si>
  <si>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</si>
  <si>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</si>
  <si>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</si>
  <si>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</si>
  <si>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</si>
  <si>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</si>
  <si>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</si>
  <si>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</si>
  <si>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</si>
  <si>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</si>
  <si>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</si>
  <si>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</si>
  <si>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</si>
  <si>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</si>
  <si>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</si>
  <si>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</si>
  <si>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</si>
  <si>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</si>
  <si>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</si>
  <si>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</si>
  <si>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</si>
  <si>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</si>
  <si>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</si>
  <si>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</si>
  <si>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</si>
  <si>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</si>
  <si>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</si>
  <si>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</si>
  <si>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</si>
  <si>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</si>
  <si>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</si>
  <si>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</si>
  <si>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</si>
  <si>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</si>
  <si>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</si>
  <si>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</si>
  <si>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</si>
  <si>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</si>
  <si>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</si>
  <si>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</si>
  <si>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</si>
  <si>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</si>
  <si>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</si>
  <si>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</si>
  <si>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</si>
  <si>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</si>
  <si>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</si>
  <si>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</si>
  <si>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</si>
  <si>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</si>
  <si>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</si>
  <si>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</si>
  <si>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</si>
  <si>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</si>
  <si>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</si>
  <si>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</si>
  <si>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</si>
  <si>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</si>
  <si>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</si>
  <si>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</si>
  <si>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</si>
  <si>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</si>
  <si>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</si>
  <si>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</si>
  <si>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</si>
  <si>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</si>
  <si>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</si>
  <si>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</si>
  <si>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</si>
  <si>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</si>
  <si>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</si>
  <si>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</si>
  <si>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</si>
  <si>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</si>
  <si>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</si>
  <si>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</si>
  <si>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</si>
  <si>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</si>
  <si>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</si>
  <si>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</si>
  <si>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</si>
  <si>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</si>
  <si>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</si>
  <si>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</si>
  <si>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</si>
  <si>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</si>
  <si>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</si>
  <si>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</si>
  <si>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</si>
  <si>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</si>
  <si>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</si>
  <si>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</si>
  <si>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</si>
  <si>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</si>
  <si>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</si>
  <si>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</si>
  <si>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</si>
  <si>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</si>
  <si>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</si>
  <si>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</si>
  <si>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</si>
  <si>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</si>
  <si>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</si>
  <si>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</si>
  <si>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</si>
  <si>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</si>
  <si>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</si>
  <si>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</si>
  <si>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</si>
  <si>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</si>
  <si>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</si>
  <si>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</si>
  <si>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</si>
  <si>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</si>
  <si>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</si>
  <si>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</si>
  <si>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</si>
  <si>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</si>
  <si>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</si>
  <si>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</si>
  <si>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</si>
  <si>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</si>
  <si>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</si>
  <si>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</si>
  <si>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</si>
  <si>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</si>
  <si>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</si>
  <si>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</si>
  <si>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</si>
  <si>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</si>
  <si>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</si>
  <si>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</si>
  <si>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</si>
  <si>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</si>
  <si>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</si>
  <si>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</si>
  <si>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</si>
  <si>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</si>
  <si>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</si>
  <si>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</si>
  <si>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</si>
  <si>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</si>
  <si>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</si>
  <si>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</si>
  <si>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</si>
  <si>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</si>
  <si>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</si>
  <si>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</si>
  <si>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</si>
  <si>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</si>
  <si>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</si>
  <si>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</si>
  <si>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</si>
  <si>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</si>
  <si>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</si>
  <si>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</si>
  <si>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</si>
  <si>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</si>
  <si>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</si>
  <si>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</si>
  <si>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</si>
  <si>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</si>
  <si>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</si>
  <si>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</si>
  <si>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</si>
  <si>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</si>
  <si>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</si>
  <si>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</si>
  <si>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</si>
  <si>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</si>
  <si>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</si>
  <si>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</si>
  <si>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</si>
  <si>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</si>
  <si>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</si>
  <si>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</si>
  <si>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</si>
  <si>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</si>
  <si>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</si>
  <si>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</si>
  <si>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</si>
  <si>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</si>
  <si>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</si>
  <si>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</si>
  <si>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</si>
  <si>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</si>
  <si>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</si>
  <si>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</si>
  <si>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</si>
  <si>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</si>
  <si>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</si>
  <si>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</si>
  <si>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</si>
  <si>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</si>
  <si>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</si>
  <si>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</si>
  <si>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</si>
  <si>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</si>
  <si>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</si>
  <si>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</si>
  <si>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</si>
  <si>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</si>
  <si>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</si>
  <si>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</si>
  <si>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</si>
  <si>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</si>
  <si>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</si>
  <si>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</si>
  <si>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</si>
  <si>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</si>
  <si>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</si>
  <si>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</si>
  <si>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</si>
  <si>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</si>
  <si>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</si>
  <si>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</si>
  <si>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</si>
  <si>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</si>
  <si>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</si>
  <si>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</si>
  <si>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</si>
  <si>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</si>
  <si>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</si>
  <si>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</si>
  <si>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</si>
  <si>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</si>
  <si>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</si>
  <si>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</si>
  <si>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</si>
  <si>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</si>
  <si>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</si>
  <si>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</si>
  <si>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</si>
  <si>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</si>
  <si>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</si>
  <si>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</si>
  <si>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</si>
  <si>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</si>
  <si>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</si>
  <si>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</si>
  <si>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</si>
  <si>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</si>
  <si>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</si>
  <si>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</si>
  <si>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</si>
  <si>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</si>
  <si>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</si>
  <si>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</si>
  <si>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</si>
  <si>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</si>
  <si>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</si>
  <si>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</si>
  <si>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</si>
  <si>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</si>
  <si>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</si>
  <si>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</si>
  <si>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</si>
  <si>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</si>
  <si>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</si>
  <si>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</si>
  <si>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</si>
  <si>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</si>
  <si>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</si>
  <si>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</si>
  <si>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</si>
  <si>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</si>
  <si>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</si>
  <si>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</si>
  <si>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</si>
  <si>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</si>
  <si>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</si>
  <si>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</si>
  <si>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</si>
  <si>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</si>
  <si>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</si>
  <si>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</si>
  <si>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</si>
  <si>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</si>
  <si>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</si>
  <si>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</si>
  <si>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</si>
  <si>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</si>
  <si>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</si>
  <si>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</si>
  <si>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</si>
  <si>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</si>
  <si>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</si>
  <si>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</si>
  <si>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</si>
  <si>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</si>
  <si>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</si>
  <si>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</si>
  <si>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</si>
  <si>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</si>
  <si>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</si>
  <si>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</si>
  <si>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</si>
  <si>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</si>
  <si>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</si>
  <si>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</si>
  <si>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</si>
  <si>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</si>
  <si>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</si>
  <si>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</si>
  <si>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</si>
  <si>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</si>
  <si>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</si>
  <si>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</si>
  <si>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</si>
  <si>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</si>
  <si>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</si>
  <si>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</si>
  <si>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</si>
  <si>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</si>
  <si>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</si>
  <si>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</si>
  <si>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</si>
  <si>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</si>
  <si>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</si>
  <si>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</si>
  <si>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</si>
  <si>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</si>
  <si>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</si>
  <si>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</si>
  <si>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</si>
  <si>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</si>
  <si>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</si>
  <si>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</si>
  <si>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</si>
  <si>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</si>
  <si>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</si>
  <si>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</si>
  <si>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</si>
  <si>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</si>
  <si>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</si>
  <si>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</si>
  <si>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</si>
  <si>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</si>
  <si>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</si>
  <si>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</si>
  <si>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</si>
  <si>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</si>
  <si>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</si>
  <si>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</si>
  <si>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</si>
  <si>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</si>
  <si>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</si>
  <si>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</si>
  <si>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</si>
  <si>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</si>
  <si>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</si>
  <si>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</si>
  <si>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</si>
  <si>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</si>
  <si>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</si>
  <si>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</si>
  <si>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</si>
  <si>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</si>
  <si>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</si>
  <si>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</si>
  <si>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</si>
  <si>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</si>
  <si>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</si>
  <si>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</si>
  <si>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</si>
  <si>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</si>
  <si>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</si>
  <si>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</si>
  <si>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</si>
  <si>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</si>
  <si>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</si>
  <si>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</si>
  <si>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</si>
  <si>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</si>
  <si>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</si>
  <si>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</si>
  <si>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</si>
  <si>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</si>
  <si>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</si>
  <si>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</si>
  <si>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</si>
  <si>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</si>
  <si>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</si>
  <si>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</si>
  <si>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</si>
  <si>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</si>
  <si>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</si>
  <si>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</si>
  <si>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</si>
  <si>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</si>
  <si>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</si>
  <si>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</si>
  <si>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</si>
  <si>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</si>
  <si>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</si>
  <si>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</si>
  <si>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</si>
  <si>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</si>
  <si>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</si>
  <si>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</si>
  <si>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</si>
  <si>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</si>
  <si>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</si>
  <si>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</si>
  <si>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</si>
  <si>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</si>
  <si>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</si>
  <si>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</si>
  <si>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</si>
  <si>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</si>
  <si>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</si>
  <si>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</si>
  <si>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</si>
  <si>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</si>
  <si>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</si>
  <si>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</si>
  <si>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</si>
  <si>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</si>
  <si>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</si>
  <si>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</si>
  <si>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</si>
  <si>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</si>
  <si>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</si>
  <si>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</si>
  <si>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</si>
  <si>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</si>
  <si>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</si>
  <si>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</si>
  <si>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</si>
  <si>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</si>
  <si>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</si>
  <si>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</si>
  <si>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</si>
  <si>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</si>
  <si>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</si>
  <si>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</si>
  <si>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</si>
  <si>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</si>
  <si>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</si>
  <si>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</si>
  <si>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</si>
  <si>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</si>
  <si>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</si>
  <si>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</si>
  <si>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</si>
  <si>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</si>
  <si>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</si>
  <si>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</si>
  <si>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</si>
  <si>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</si>
  <si>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</si>
  <si>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</si>
  <si>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</si>
  <si>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</si>
  <si>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</si>
  <si>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</si>
  <si>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</si>
  <si>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</si>
  <si>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</si>
  <si>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</si>
  <si>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</si>
  <si>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</si>
  <si>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</si>
  <si>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</si>
  <si>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</si>
  <si>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</si>
  <si>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</si>
  <si>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</si>
  <si>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</si>
  <si>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</si>
  <si>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</si>
  <si>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</si>
  <si>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</si>
  <si>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</si>
  <si>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</si>
  <si>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</si>
  <si>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</si>
  <si>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</si>
  <si>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</si>
  <si>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</si>
  <si>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</si>
  <si>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</si>
  <si>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</si>
  <si>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</si>
  <si>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</si>
  <si>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</si>
  <si>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</si>
  <si>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</si>
  <si>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</si>
  <si>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</si>
  <si>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</si>
  <si>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</si>
  <si>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</si>
  <si>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</si>
  <si>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</si>
  <si>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</si>
  <si>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</si>
  <si>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</si>
  <si>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</si>
  <si>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</si>
  <si>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</si>
  <si>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</si>
  <si>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</si>
  <si>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</si>
  <si>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</si>
  <si>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</si>
  <si>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</si>
  <si>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</si>
  <si>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</si>
  <si>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</si>
  <si>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</si>
  <si>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</si>
  <si>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</si>
  <si>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</si>
  <si>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</si>
  <si>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</si>
  <si>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</si>
  <si>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</si>
  <si>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</si>
  <si>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</si>
  <si>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</si>
  <si>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</si>
  <si>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</si>
  <si>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</si>
  <si>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</si>
  <si>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</si>
  <si>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</si>
  <si>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</si>
  <si>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</si>
  <si>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</si>
  <si>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</si>
  <si>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</si>
  <si>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</si>
  <si>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</si>
  <si>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</si>
  <si>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</si>
  <si>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</si>
  <si>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</si>
  <si>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</si>
  <si>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</si>
  <si>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</si>
  <si>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</si>
  <si>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</si>
  <si>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</si>
  <si>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</si>
  <si>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</si>
  <si>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</si>
  <si>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</si>
  <si>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</si>
  <si>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</si>
  <si>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</si>
  <si>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</si>
  <si>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</si>
  <si>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</si>
  <si>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</si>
  <si>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</si>
  <si>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</si>
  <si>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</si>
  <si>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</si>
  <si>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</si>
  <si>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</si>
  <si>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</si>
  <si>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</si>
  <si>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</si>
  <si>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</si>
  <si>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</si>
  <si>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</si>
  <si>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</si>
  <si>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</si>
  <si>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</si>
  <si>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</si>
  <si>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</si>
  <si>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</si>
  <si>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</si>
  <si>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</si>
  <si>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</si>
  <si>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</si>
  <si>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</si>
  <si>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</si>
  <si>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</si>
  <si>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</si>
  <si>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</si>
  <si>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</si>
  <si>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</si>
  <si>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</si>
  <si>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</si>
  <si>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</si>
  <si>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</si>
  <si>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</si>
  <si>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</si>
  <si>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</si>
  <si>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</si>
  <si>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</si>
  <si>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</si>
  <si>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</si>
  <si>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</si>
  <si>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</si>
  <si>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</si>
  <si>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</si>
  <si>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</si>
  <si>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</si>
  <si>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</si>
  <si>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</si>
  <si>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</si>
  <si>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</si>
  <si>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</si>
  <si>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</si>
  <si>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</si>
  <si>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</si>
  <si>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</si>
  <si>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</si>
  <si>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</si>
  <si>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</si>
  <si>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</si>
  <si>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</si>
  <si>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</si>
  <si>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</si>
  <si>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</si>
  <si>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</si>
  <si>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</si>
  <si>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</si>
  <si>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</si>
  <si>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</si>
  <si>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</si>
  <si>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</si>
  <si>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</si>
  <si>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</si>
  <si>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</si>
  <si>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</si>
  <si>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</si>
  <si>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</si>
  <si>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</si>
  <si>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</si>
  <si>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</si>
  <si>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</si>
  <si>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</si>
  <si>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</si>
  <si>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</si>
  <si>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</si>
  <si>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</si>
  <si>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</si>
  <si>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</si>
  <si>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</si>
  <si>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</si>
  <si>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</si>
  <si>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</si>
  <si>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</si>
  <si>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</si>
  <si>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</si>
  <si>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</si>
  <si>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</si>
  <si>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</si>
  <si>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</si>
  <si>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</si>
  <si>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</si>
  <si>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</si>
  <si>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</si>
  <si>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</si>
  <si>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</si>
  <si>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</si>
  <si>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</si>
  <si>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</si>
  <si>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</si>
  <si>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</si>
  <si>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</si>
  <si>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</si>
  <si>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</si>
  <si>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</si>
  <si>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</si>
  <si>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</si>
  <si>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</si>
  <si>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</si>
  <si>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</si>
  <si>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</si>
  <si>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</si>
  <si>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</si>
  <si>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</si>
  <si>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</si>
  <si>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</si>
  <si>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</si>
  <si>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</si>
  <si>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</si>
  <si>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</si>
  <si>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</si>
  <si>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</si>
  <si>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</si>
  <si>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</si>
  <si>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</si>
  <si>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</si>
  <si>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</si>
  <si>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</si>
  <si>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</si>
  <si>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</si>
  <si>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</si>
  <si>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</si>
  <si>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</si>
  <si>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</si>
  <si>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</si>
  <si>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</si>
  <si>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</si>
  <si>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</si>
  <si>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</si>
  <si>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</si>
  <si>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</si>
  <si>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</si>
  <si>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</si>
  <si>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</si>
  <si>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</si>
  <si>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</si>
  <si>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</si>
  <si>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</si>
  <si>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</si>
  <si>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</si>
  <si>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</si>
  <si>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</si>
  <si>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</si>
  <si>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</si>
  <si>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</si>
  <si>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</si>
  <si>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</si>
  <si>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</si>
  <si>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</si>
  <si>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</si>
  <si>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</si>
  <si>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</si>
  <si>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</si>
  <si>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</si>
  <si>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</si>
  <si>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</si>
  <si>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</si>
  <si>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</si>
  <si>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</si>
  <si>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</si>
  <si>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</si>
  <si>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</si>
  <si>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</si>
  <si>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</si>
  <si>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</si>
  <si>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</si>
  <si>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</si>
  <si>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</si>
  <si>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</si>
  <si>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</si>
  <si>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</si>
  <si>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</si>
  <si>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</si>
  <si>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</si>
  <si>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</si>
  <si>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</si>
  <si>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</si>
  <si>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</si>
  <si>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</si>
  <si>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</si>
  <si>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</si>
  <si>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</si>
  <si>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</si>
  <si>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</si>
  <si>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</si>
  <si>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</si>
  <si>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</si>
  <si>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</si>
  <si>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</si>
  <si>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</si>
  <si>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</si>
  <si>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</si>
  <si>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</si>
  <si>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</si>
  <si>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</si>
  <si>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</si>
  <si>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</si>
  <si>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</si>
  <si>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</si>
  <si>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</si>
  <si>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</si>
  <si>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</si>
  <si>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</si>
  <si>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</si>
  <si>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</si>
  <si>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</si>
  <si>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</si>
  <si>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</si>
  <si>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</si>
  <si>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</si>
  <si>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</si>
  <si>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</si>
  <si>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</si>
  <si>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</si>
  <si>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</si>
  <si>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</si>
  <si>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</si>
  <si>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</si>
  <si>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</si>
  <si>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</si>
  <si>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</si>
  <si>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</si>
  <si>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</si>
  <si>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</si>
  <si>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</si>
  <si>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</si>
  <si>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</si>
  <si>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</si>
  <si>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</si>
  <si>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</si>
  <si>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</si>
  <si>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</si>
  <si>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</si>
  <si>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</si>
  <si>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</si>
  <si>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</si>
  <si>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</si>
  <si>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</si>
  <si>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</si>
  <si>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</si>
  <si>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</si>
  <si>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</si>
  <si>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</si>
  <si>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</si>
  <si>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</si>
  <si>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</si>
  <si>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</si>
  <si>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</si>
  <si>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</si>
  <si>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</si>
  <si>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</si>
  <si>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</si>
  <si>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</si>
  <si>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</si>
  <si>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</si>
  <si>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</si>
  <si>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</si>
  <si>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</si>
  <si>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</si>
  <si>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</si>
  <si>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</si>
  <si>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</si>
  <si>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</si>
  <si>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</si>
  <si>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</si>
  <si>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</si>
  <si>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</si>
  <si>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</si>
  <si>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</si>
  <si>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</si>
  <si>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</si>
  <si>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</si>
  <si>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</si>
  <si>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</si>
  <si>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</si>
  <si>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</si>
  <si>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</si>
  <si>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</si>
  <si>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</si>
  <si>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</si>
  <si>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</si>
  <si>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</si>
  <si>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</si>
  <si>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</si>
  <si>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</si>
  <si>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</si>
  <si>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</si>
  <si>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</si>
  <si>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</si>
  <si>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</si>
  <si>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</si>
  <si>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</si>
  <si>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</si>
  <si>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</si>
  <si>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</si>
  <si>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</si>
  <si>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</si>
  <si>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</si>
  <si>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</si>
  <si>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</si>
  <si>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</si>
  <si>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</si>
  <si>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</si>
  <si>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</si>
  <si>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</si>
  <si>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</si>
  <si>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</si>
  <si>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</si>
  <si>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</si>
  <si>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</si>
  <si>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</si>
  <si>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</si>
  <si>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</si>
  <si>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</si>
  <si>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</si>
  <si>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</si>
  <si>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</si>
  <si>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</si>
  <si>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</si>
  <si>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</si>
  <si>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</si>
  <si>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</si>
  <si>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</si>
  <si>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</si>
  <si>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</si>
  <si>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</si>
  <si>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</si>
  <si>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</si>
  <si>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</si>
  <si>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</si>
  <si>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</si>
  <si>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</si>
  <si>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</si>
  <si>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</si>
  <si>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</si>
  <si>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</si>
  <si>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</si>
  <si>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</si>
  <si>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</si>
  <si>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</si>
  <si>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</si>
  <si>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</si>
  <si>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</si>
  <si>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</si>
  <si>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</si>
  <si>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</si>
  <si>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</si>
  <si>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</si>
  <si>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</si>
  <si>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</si>
  <si>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</si>
  <si>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</si>
  <si>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</si>
  <si>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</si>
  <si>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</si>
  <si>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</si>
  <si>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</si>
  <si>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</si>
  <si>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</si>
  <si>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</si>
  <si>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</si>
  <si>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</si>
  <si>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</si>
  <si>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</si>
  <si>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</si>
  <si>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</si>
  <si>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</si>
  <si>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</si>
  <si>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</si>
  <si>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</si>
  <si>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</si>
  <si>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</si>
  <si>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</si>
  <si>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</si>
  <si>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</si>
  <si>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</si>
  <si>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</si>
  <si>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</si>
  <si>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</si>
  <si>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</si>
  <si>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</si>
  <si>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</si>
  <si>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</si>
  <si>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</si>
  <si>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</si>
  <si>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</si>
  <si>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</si>
  <si>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</si>
  <si>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</si>
  <si>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</si>
  <si>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</si>
  <si>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</si>
  <si>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</si>
  <si>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</si>
  <si>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</si>
  <si>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</si>
  <si>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</si>
  <si>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</si>
  <si>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</si>
  <si>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</si>
  <si>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</si>
  <si>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</si>
  <si>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</si>
  <si>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</si>
  <si>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</si>
  <si>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</si>
  <si>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</si>
  <si>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</si>
  <si>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</si>
  <si>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</si>
  <si>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</si>
  <si>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</si>
  <si>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</si>
  <si>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</si>
  <si>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</si>
  <si>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</si>
  <si>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</si>
  <si>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</si>
  <si>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</si>
  <si>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</si>
  <si>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</si>
  <si>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</si>
  <si>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</si>
  <si>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</si>
  <si>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</si>
  <si>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</si>
  <si>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</si>
  <si>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</si>
  <si>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</si>
  <si>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</si>
  <si>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</si>
  <si>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</si>
  <si>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</si>
  <si>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</si>
  <si>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</si>
  <si>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</si>
  <si>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</si>
  <si>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</si>
  <si>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</si>
  <si>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</si>
  <si>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</si>
  <si>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</si>
  <si>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</si>
  <si>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</si>
  <si>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</si>
  <si>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</si>
  <si>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</si>
  <si>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</si>
  <si>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</si>
  <si>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</si>
  <si>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</si>
  <si>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</si>
  <si>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</si>
  <si>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</si>
  <si>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</si>
  <si>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</si>
  <si>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</si>
  <si>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</si>
  <si>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</si>
  <si>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</si>
  <si>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</si>
  <si>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</si>
  <si>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</si>
  <si>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</si>
  <si>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</si>
  <si>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</si>
  <si>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</si>
  <si>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</si>
  <si>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</si>
  <si>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</si>
  <si>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</si>
  <si>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</si>
  <si>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</si>
  <si>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</si>
  <si>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</si>
  <si>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</si>
  <si>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</si>
  <si>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</si>
  <si>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</si>
  <si>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</si>
  <si>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</si>
  <si>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</si>
  <si>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</si>
  <si>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</si>
  <si>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</si>
  <si>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</si>
  <si>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</si>
  <si>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</si>
  <si>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</si>
  <si>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</si>
  <si>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</si>
  <si>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</si>
  <si>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</si>
  <si>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</si>
  <si>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</si>
  <si>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</si>
  <si>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</si>
  <si>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</si>
  <si>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</si>
  <si>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</si>
  <si>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</si>
  <si>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</si>
  <si>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</si>
  <si>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</si>
  <si>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</si>
  <si>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</si>
  <si>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</si>
  <si>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</si>
  <si>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</si>
  <si>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</si>
  <si>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</si>
  <si>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</si>
  <si>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</si>
  <si>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</si>
  <si>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</si>
  <si>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</si>
  <si>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</si>
  <si>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</si>
  <si>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</si>
  <si>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</si>
  <si>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</si>
  <si>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</si>
  <si>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</si>
  <si>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</si>
  <si>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</si>
  <si>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</si>
  <si>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</si>
  <si>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</si>
  <si>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</si>
  <si>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</si>
  <si>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</si>
  <si>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</si>
  <si>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</si>
  <si>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</si>
  <si>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</si>
  <si>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</si>
  <si>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</si>
  <si>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</si>
  <si>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</si>
  <si>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</si>
  <si>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</si>
  <si>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</si>
  <si>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</si>
  <si>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</si>
  <si>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</si>
  <si>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</si>
  <si>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</si>
  <si>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</si>
  <si>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</si>
  <si>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</si>
  <si>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</si>
  <si>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</si>
  <si>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</si>
  <si>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</si>
  <si>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</si>
  <si>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</si>
  <si>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</si>
  <si>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</si>
  <si>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</si>
  <si>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</si>
  <si>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</si>
  <si>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</si>
  <si>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</si>
  <si>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</si>
  <si>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</si>
  <si>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</si>
  <si>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</si>
  <si>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</si>
  <si>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</si>
  <si>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</si>
  <si>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</si>
  <si>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</si>
  <si>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</si>
  <si>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</si>
  <si>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</si>
  <si>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</si>
  <si>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</si>
  <si>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</si>
  <si>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</si>
  <si>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</si>
  <si>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</si>
  <si>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</si>
  <si>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</si>
  <si>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</si>
  <si>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</si>
  <si>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</si>
  <si>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</si>
  <si>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</si>
  <si>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</si>
  <si>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</si>
  <si>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</si>
  <si>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</si>
  <si>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</si>
  <si>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</si>
  <si>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</si>
  <si>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</si>
  <si>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</si>
  <si>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</si>
  <si>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</si>
  <si>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</si>
  <si>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</si>
  <si>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</si>
  <si>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</si>
  <si>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</si>
  <si>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</si>
  <si>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</si>
  <si>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</si>
  <si>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</si>
  <si>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</si>
  <si>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</si>
  <si>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</si>
  <si>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</si>
  <si>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</si>
  <si>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</si>
  <si>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</si>
  <si>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</si>
  <si>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</si>
  <si>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</si>
  <si>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</si>
  <si>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</si>
  <si>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</si>
  <si>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</si>
  <si>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</si>
  <si>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</si>
  <si>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</si>
  <si>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</si>
  <si>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</si>
  <si>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</si>
  <si>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</si>
  <si>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</si>
  <si>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</si>
  <si>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</si>
  <si>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</si>
  <si>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</si>
  <si>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</si>
  <si>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</si>
  <si>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</si>
  <si>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</si>
  <si>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</si>
  <si>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</si>
  <si>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</si>
  <si>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</si>
  <si>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</si>
  <si>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</si>
  <si>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</si>
  <si>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</si>
  <si>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</si>
  <si>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</si>
  <si>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</si>
  <si>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</si>
  <si>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</si>
  <si>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</si>
  <si>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</si>
  <si>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</si>
  <si>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</si>
  <si>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</si>
  <si>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</si>
  <si>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</si>
  <si>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</si>
  <si>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</si>
  <si>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</si>
  <si>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</si>
  <si>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</si>
  <si>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</si>
  <si>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</si>
  <si>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</si>
  <si>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</si>
  <si>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</si>
  <si>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</si>
  <si>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</si>
  <si>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</si>
  <si>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</si>
  <si>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</si>
  <si>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</si>
  <si>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</si>
  <si>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</si>
  <si>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</si>
  <si>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</si>
  <si>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</si>
  <si>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</si>
  <si>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</si>
  <si>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</si>
  <si>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</si>
  <si>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</si>
  <si>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</si>
  <si>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</si>
  <si>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</si>
  <si>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</si>
  <si>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</si>
  <si>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</si>
  <si>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</si>
  <si>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</si>
  <si>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</si>
  <si>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</si>
  <si>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</si>
  <si>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</si>
  <si>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</si>
  <si>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</si>
  <si>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</si>
  <si>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</si>
  <si>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</si>
  <si>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</si>
  <si>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</si>
  <si>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</si>
  <si>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</si>
  <si>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</si>
  <si>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</si>
  <si>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</si>
  <si>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</si>
  <si>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</si>
  <si>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</si>
  <si>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</si>
  <si>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</si>
  <si>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</si>
  <si>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</si>
  <si>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</si>
  <si>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</si>
  <si>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</si>
  <si>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</si>
  <si>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</si>
  <si>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</si>
  <si>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</si>
  <si>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</si>
  <si>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</si>
  <si>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</si>
  <si>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</si>
  <si>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</si>
  <si>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</si>
  <si>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</si>
  <si>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</si>
  <si>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</si>
  <si>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</si>
  <si>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</si>
  <si>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</si>
  <si>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</si>
  <si>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</si>
  <si>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</si>
  <si>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</si>
  <si>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</si>
  <si>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</si>
  <si>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</si>
  <si>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</si>
  <si>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</si>
  <si>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</si>
  <si>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</si>
  <si>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</si>
  <si>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</si>
  <si>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</si>
  <si>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</si>
  <si>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</si>
  <si>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</si>
  <si>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</si>
  <si>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</si>
  <si>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</si>
  <si>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</si>
  <si>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</si>
  <si>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</si>
  <si>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</si>
  <si>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</si>
  <si>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</si>
  <si>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</si>
  <si>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</si>
  <si>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</si>
  <si>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</si>
  <si>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</si>
  <si>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</si>
  <si>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</si>
  <si>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</si>
  <si>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</si>
  <si>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</si>
  <si>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</si>
  <si>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</si>
  <si>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</si>
  <si>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</si>
  <si>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</si>
  <si>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</si>
  <si>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</si>
  <si>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</si>
  <si>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</si>
  <si>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</si>
  <si>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</si>
  <si>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</si>
  <si>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</si>
  <si>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</si>
  <si>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</si>
  <si>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</si>
  <si>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</si>
  <si>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</si>
  <si>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</si>
  <si>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</si>
  <si>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</si>
  <si>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</si>
  <si>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</si>
  <si>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</si>
  <si>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</si>
  <si>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</si>
  <si>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</si>
  <si>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</si>
  <si>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</si>
  <si>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</si>
  <si>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</si>
  <si>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</si>
  <si>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</si>
  <si>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</si>
  <si>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</si>
  <si>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</si>
  <si>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</si>
  <si>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</si>
  <si>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</si>
  <si>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</si>
  <si>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</si>
  <si>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</si>
  <si>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</si>
  <si>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</si>
  <si>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</si>
  <si>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</si>
  <si>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</si>
  <si>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</si>
  <si>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</si>
  <si>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</si>
  <si>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</si>
  <si>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</si>
  <si>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</si>
  <si>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</si>
  <si>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</si>
  <si>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</si>
  <si>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</si>
  <si>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</si>
  <si>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</si>
  <si>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</si>
  <si>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</si>
  <si>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</si>
  <si>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</si>
  <si>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</si>
  <si>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</si>
  <si>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</si>
  <si>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</si>
  <si>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</si>
  <si>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</si>
  <si>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</si>
  <si>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</si>
  <si>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</si>
  <si>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</si>
  <si>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</si>
  <si>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</si>
  <si>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</si>
  <si>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</si>
  <si>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</si>
  <si>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</si>
  <si>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</si>
  <si>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</si>
  <si>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</si>
  <si>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</si>
  <si>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</si>
  <si>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</si>
  <si>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</si>
  <si>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</si>
  <si>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</si>
  <si>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</si>
  <si>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</si>
  <si>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</si>
  <si>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</si>
  <si>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</si>
  <si>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</si>
  <si>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</si>
  <si>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</si>
  <si>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</si>
  <si>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</si>
  <si>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</si>
  <si>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</si>
  <si>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</si>
  <si>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</si>
  <si>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</si>
  <si>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</si>
  <si>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</si>
  <si>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</si>
  <si>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</si>
  <si>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</si>
  <si>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</si>
  <si>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</si>
  <si>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</si>
  <si>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</si>
  <si>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</si>
  <si>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</si>
  <si>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</si>
  <si>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</si>
  <si>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</si>
  <si>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</si>
  <si>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</si>
  <si>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</si>
  <si>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</si>
  <si>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</si>
  <si>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</si>
  <si>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</si>
  <si>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</si>
  <si>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</si>
  <si>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</si>
  <si>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</si>
  <si>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</si>
  <si>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</si>
  <si>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</si>
  <si>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</si>
  <si>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</si>
  <si>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</si>
  <si>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</si>
  <si>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</si>
  <si>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</si>
  <si>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</si>
  <si>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</si>
  <si>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</si>
  <si>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</si>
  <si>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</si>
  <si>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</si>
  <si>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</si>
  <si>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</si>
  <si>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</si>
  <si>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</si>
  <si>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</si>
  <si>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</si>
  <si>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</si>
  <si>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</si>
  <si>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</si>
  <si>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</si>
  <si>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</si>
  <si>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</si>
  <si>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</si>
  <si>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</si>
  <si>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</si>
  <si>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</si>
  <si>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</si>
  <si>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</si>
  <si>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</si>
  <si>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</si>
  <si>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</si>
  <si>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</si>
  <si>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</si>
  <si>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</si>
  <si>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</si>
  <si>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</si>
  <si>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</si>
  <si>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</si>
  <si>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</si>
  <si>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</si>
  <si>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</si>
  <si>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</si>
  <si>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</si>
  <si>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</si>
  <si>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</si>
  <si>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</si>
  <si>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</si>
  <si>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</si>
  <si>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</si>
  <si>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</si>
  <si>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</si>
  <si>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</si>
  <si>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</si>
  <si>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</si>
  <si>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</si>
  <si>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</si>
  <si>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</si>
  <si>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</si>
  <si>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</si>
  <si>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</si>
  <si>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</si>
  <si>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</si>
  <si>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</si>
  <si>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</si>
  <si>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</si>
  <si>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</si>
  <si>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</si>
  <si>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</si>
  <si>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</si>
  <si>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</si>
  <si>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</si>
  <si>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</si>
  <si>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</si>
  <si>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</si>
  <si>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</si>
  <si>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</si>
  <si>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</si>
  <si>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</si>
  <si>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</si>
  <si>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</si>
  <si>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</si>
  <si>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</si>
  <si>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</si>
  <si>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</si>
  <si>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</si>
  <si>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</si>
  <si>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</si>
  <si>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</si>
  <si>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</si>
  <si>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</si>
  <si>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</si>
  <si>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</si>
  <si>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</si>
  <si>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</si>
  <si>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</si>
  <si>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</si>
  <si>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</si>
  <si>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</si>
  <si>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</si>
  <si>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</si>
  <si>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</si>
  <si>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</si>
  <si>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</si>
  <si>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</si>
  <si>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</si>
  <si>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</si>
  <si>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</si>
  <si>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</si>
  <si>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</si>
  <si>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</si>
  <si>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</si>
  <si>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</si>
  <si>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</si>
  <si>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</si>
  <si>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</si>
  <si>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</si>
  <si>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</si>
  <si>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</si>
  <si>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</si>
  <si>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</si>
  <si>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</si>
  <si>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</si>
  <si>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</si>
  <si>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</si>
  <si>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</si>
  <si>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</si>
  <si>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</si>
  <si>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</si>
  <si>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</si>
  <si>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</si>
  <si>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</si>
  <si>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</si>
  <si>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</si>
  <si>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</si>
  <si>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</si>
  <si>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</si>
  <si>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</si>
  <si>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</si>
  <si>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</si>
  <si>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</si>
  <si>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</si>
  <si>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</si>
  <si>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</si>
  <si>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</si>
  <si>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</si>
  <si>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</si>
  <si>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</si>
  <si>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</si>
  <si>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</si>
  <si>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</si>
  <si>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</si>
  <si>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</si>
  <si>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</si>
  <si>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</si>
  <si>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</si>
  <si>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</si>
  <si>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</si>
  <si>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</si>
  <si>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</si>
  <si>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</si>
  <si>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</si>
  <si>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</si>
  <si>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</si>
  <si>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</si>
  <si>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</si>
  <si>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</si>
  <si>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</si>
  <si>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</si>
  <si>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</si>
  <si>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</si>
  <si>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</si>
  <si>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</si>
  <si>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</si>
  <si>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</si>
  <si>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</si>
  <si>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</si>
  <si>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</si>
  <si>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</si>
  <si>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</si>
  <si>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</si>
  <si>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</si>
  <si>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</si>
  <si>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</si>
  <si>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</si>
  <si>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</si>
  <si>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</si>
  <si>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</si>
  <si>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</si>
  <si>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</si>
  <si>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</si>
  <si>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</si>
  <si>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</si>
  <si>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</si>
  <si>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</si>
  <si>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</si>
  <si>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</si>
  <si>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</si>
  <si>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</si>
  <si>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</si>
  <si>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</si>
  <si>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</si>
  <si>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</si>
  <si>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</si>
  <si>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</si>
  <si>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</si>
  <si>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</si>
  <si>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</si>
  <si>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</si>
  <si>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</si>
  <si>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</si>
  <si>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</si>
  <si>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</si>
  <si>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</si>
  <si>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</si>
  <si>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</si>
  <si>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</si>
  <si>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</si>
  <si>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</si>
  <si>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</si>
  <si>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</si>
  <si>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</si>
  <si>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</si>
  <si>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</si>
  <si>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</si>
  <si>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</si>
  <si>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</si>
  <si>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</si>
  <si>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</si>
  <si>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</si>
  <si>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</si>
  <si>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</si>
  <si>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</si>
  <si>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</si>
  <si>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</si>
  <si>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</si>
  <si>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</si>
  <si>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</si>
  <si>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</si>
  <si>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</si>
  <si>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</si>
  <si>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</si>
  <si>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</si>
  <si>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</si>
  <si>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</si>
  <si>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</si>
  <si>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</si>
  <si>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</si>
  <si>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</si>
  <si>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</si>
  <si>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</si>
  <si>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</si>
  <si>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</si>
  <si>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</si>
  <si>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</si>
  <si>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</si>
  <si>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</si>
  <si>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</si>
  <si>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</si>
  <si>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</si>
  <si>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</si>
  <si>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</si>
  <si>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</si>
  <si>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</si>
  <si>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</si>
  <si>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</si>
  <si>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</si>
  <si>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</si>
  <si>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</si>
  <si>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</si>
  <si>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</si>
  <si>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</si>
  <si>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</si>
  <si>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</si>
  <si>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</si>
  <si>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</si>
  <si>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</si>
  <si>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</si>
  <si>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</si>
  <si>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</si>
  <si>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</si>
  <si>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</si>
  <si>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</si>
  <si>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</si>
  <si>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</si>
  <si>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</si>
  <si>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</si>
  <si>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</si>
  <si>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</si>
  <si>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</si>
  <si>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</si>
  <si>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</si>
  <si>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</si>
  <si>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</si>
  <si>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</si>
  <si>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</si>
  <si>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</si>
  <si>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</si>
  <si>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</si>
  <si>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</si>
  <si>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</si>
  <si>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</si>
  <si>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</si>
  <si>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</si>
  <si>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</si>
  <si>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</si>
  <si>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</si>
  <si>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</si>
  <si>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</si>
  <si>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</si>
  <si>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</si>
  <si>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</si>
  <si>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</si>
  <si>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</si>
  <si>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</si>
  <si>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</si>
  <si>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</si>
  <si>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</si>
  <si>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</si>
  <si>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</si>
  <si>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</si>
  <si>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</si>
  <si>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</si>
  <si>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</si>
  <si>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</si>
  <si>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</si>
  <si>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</si>
  <si>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</si>
  <si>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</si>
  <si>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</si>
  <si>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</si>
  <si>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</si>
  <si>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</si>
  <si>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</si>
  <si>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</si>
  <si>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</si>
  <si>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</si>
  <si>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</si>
  <si>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</si>
  <si>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</si>
  <si>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</si>
  <si>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</si>
  <si>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</si>
  <si>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</si>
  <si>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</si>
  <si>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</si>
  <si>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</si>
  <si>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</si>
  <si>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</si>
  <si>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</si>
  <si>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</si>
  <si>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</si>
  <si>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</si>
  <si>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</si>
  <si>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</si>
  <si>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</si>
  <si>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</si>
  <si>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</si>
  <si>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</si>
  <si>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</si>
  <si>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</si>
  <si>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</si>
  <si>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</si>
  <si>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</si>
  <si>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</si>
  <si>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</si>
  <si>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</si>
  <si>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</si>
  <si>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</si>
  <si>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</si>
  <si>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</si>
  <si>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</si>
  <si>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</si>
  <si>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</si>
  <si>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</si>
  <si>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</si>
  <si>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</si>
  <si>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</si>
  <si>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</si>
  <si>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</si>
  <si>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</si>
  <si>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</si>
  <si>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</si>
  <si>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</si>
  <si>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</si>
  <si>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</si>
  <si>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</si>
  <si>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</si>
  <si>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</si>
  <si>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</si>
  <si>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</si>
  <si>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</si>
  <si>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</si>
  <si>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</si>
  <si>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</si>
  <si>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</si>
  <si>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</si>
  <si>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</si>
  <si>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</si>
  <si>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</si>
  <si>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</si>
  <si>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</si>
  <si>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</si>
  <si>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</si>
  <si>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</si>
  <si>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</si>
  <si>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</si>
  <si>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</si>
  <si>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</si>
  <si>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</si>
  <si>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</si>
  <si>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</si>
  <si>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</si>
  <si>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</si>
  <si>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</si>
  <si>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</si>
  <si>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</si>
  <si>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</si>
  <si>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</si>
  <si>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</si>
  <si>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</si>
  <si>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</si>
  <si>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</si>
  <si>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</si>
  <si>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</si>
  <si>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</si>
  <si>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</si>
  <si>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</si>
  <si>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</si>
  <si>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</si>
  <si>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</si>
  <si>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</si>
  <si>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</si>
  <si>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</si>
  <si>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</si>
  <si>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</si>
  <si>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</si>
  <si>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</si>
  <si>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</si>
  <si>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</si>
  <si>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</si>
  <si>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</si>
  <si>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</si>
  <si>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</si>
  <si>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</si>
  <si>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</si>
  <si>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</si>
  <si>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</si>
  <si>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</si>
  <si>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</si>
  <si>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</si>
  <si>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</si>
  <si>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</si>
  <si>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</si>
  <si>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</si>
  <si>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</si>
  <si>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</si>
  <si>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</si>
  <si>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</si>
  <si>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</si>
  <si>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</si>
  <si>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</si>
  <si>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</si>
  <si>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</si>
  <si>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</si>
  <si>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</si>
  <si>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</si>
  <si>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</si>
  <si>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</si>
  <si>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</si>
  <si>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</si>
  <si>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</si>
  <si>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</si>
  <si>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</si>
  <si>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</si>
  <si>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</si>
  <si>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</si>
  <si>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</si>
  <si>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</si>
  <si>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</si>
  <si>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</si>
  <si>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</si>
  <si>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</si>
  <si>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</si>
  <si>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</si>
  <si>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</si>
  <si>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</si>
  <si>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</si>
  <si>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</si>
  <si>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</si>
  <si>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</si>
  <si>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</si>
  <si>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</si>
  <si>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</si>
  <si>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</si>
  <si>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</si>
  <si>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</si>
  <si>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</si>
  <si>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</si>
  <si>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</si>
  <si>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</si>
  <si>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</si>
  <si>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</si>
  <si>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</si>
  <si>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</si>
  <si>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</si>
  <si>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</si>
  <si>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</si>
  <si>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</si>
  <si>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</si>
  <si>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</si>
  <si>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</si>
  <si>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</si>
  <si>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</si>
  <si>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</si>
  <si>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</si>
  <si>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</si>
  <si>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</si>
  <si>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</si>
  <si>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</si>
  <si>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</si>
  <si>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</si>
  <si>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</si>
  <si>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</si>
  <si>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</si>
  <si>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</si>
  <si>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</si>
  <si>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</si>
  <si>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</si>
  <si>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</si>
  <si>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</si>
  <si>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</si>
  <si>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</si>
  <si>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</si>
  <si>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</si>
  <si>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</si>
  <si>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</si>
  <si>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</si>
  <si>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</si>
  <si>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</si>
  <si>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</si>
  <si>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</si>
  <si>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</si>
  <si>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</si>
  <si>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</si>
  <si>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</si>
  <si>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</si>
  <si>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</si>
  <si>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</si>
  <si>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</si>
  <si>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</si>
  <si>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</si>
  <si>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</si>
  <si>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</si>
  <si>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</si>
  <si>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</si>
  <si>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</si>
  <si>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</si>
  <si>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</si>
  <si>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</si>
  <si>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</si>
  <si>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</si>
  <si>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</si>
  <si>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</si>
  <si>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</si>
  <si>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</si>
  <si>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</si>
  <si>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</si>
  <si>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</si>
  <si>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</si>
  <si>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</si>
  <si>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</si>
  <si>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</si>
  <si>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</si>
  <si>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</si>
  <si>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</si>
  <si>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</si>
  <si>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</si>
  <si>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</si>
  <si>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</si>
  <si>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</si>
  <si>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</si>
  <si>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</si>
  <si>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</si>
  <si>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</si>
  <si>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</si>
  <si>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</si>
  <si>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</si>
  <si>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</si>
  <si>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</si>
  <si>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</si>
  <si>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</si>
  <si>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</si>
  <si>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</si>
  <si>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</si>
  <si>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</si>
  <si>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</si>
  <si>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</si>
  <si>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</si>
  <si>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</si>
  <si>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</si>
  <si>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</si>
  <si>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</si>
  <si>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</si>
  <si>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</si>
  <si>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</si>
  <si>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</si>
  <si>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</si>
  <si>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</si>
  <si>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</si>
  <si>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</si>
  <si>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</si>
  <si>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</si>
  <si>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</si>
  <si>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</si>
  <si>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</si>
  <si>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</si>
  <si>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</si>
  <si>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</si>
  <si>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</si>
  <si>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</si>
  <si>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</si>
  <si>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</si>
  <si>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</si>
  <si>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</si>
  <si>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</si>
  <si>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</si>
  <si>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</si>
  <si>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</si>
  <si>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</si>
  <si>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</si>
  <si>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</si>
  <si>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</si>
  <si>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</si>
  <si>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</si>
  <si>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</si>
  <si>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</si>
  <si>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</si>
  <si>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</si>
  <si>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</si>
  <si>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</si>
  <si>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</si>
  <si>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</si>
  <si>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</si>
  <si>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</si>
  <si>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</si>
  <si>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</si>
  <si>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</si>
  <si>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</si>
  <si>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</si>
  <si>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</si>
  <si>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</si>
  <si>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</si>
  <si>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</si>
  <si>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</si>
  <si>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</si>
  <si>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</si>
  <si>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</si>
  <si>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</si>
  <si>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</si>
  <si>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</si>
  <si>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</si>
  <si>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</si>
  <si>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</si>
  <si>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</si>
  <si>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</si>
  <si>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</si>
  <si>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</si>
  <si>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</si>
  <si>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</si>
  <si>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</si>
  <si>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</si>
  <si>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</si>
  <si>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</si>
  <si>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</si>
  <si>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</si>
  <si>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</si>
  <si>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</si>
  <si>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</si>
  <si>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</si>
  <si>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</si>
  <si>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</si>
  <si>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</si>
  <si>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</si>
  <si>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</si>
  <si>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</si>
  <si>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</si>
  <si>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</si>
  <si>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</si>
  <si>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</si>
  <si>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</si>
  <si>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</si>
  <si>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</si>
  <si>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</si>
  <si>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</si>
  <si>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</si>
  <si>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</si>
  <si>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</si>
  <si>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</si>
  <si>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</si>
  <si>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</si>
  <si>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</si>
  <si>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</si>
  <si>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</si>
  <si>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</si>
  <si>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</si>
  <si>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</si>
  <si>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</si>
  <si>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</si>
  <si>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</si>
  <si>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</si>
  <si>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</si>
  <si>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</si>
  <si>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</si>
  <si>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</si>
  <si>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</si>
  <si>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</si>
  <si>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</si>
  <si>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</si>
  <si>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</si>
  <si>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</si>
  <si>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</si>
  <si>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</si>
  <si>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</si>
  <si>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</si>
  <si>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</si>
  <si>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</si>
  <si>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</si>
  <si>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</si>
  <si>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</si>
  <si>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</si>
  <si>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</si>
  <si>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</si>
  <si>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</si>
  <si>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</si>
  <si>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</si>
  <si>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</si>
  <si>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</si>
  <si>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</si>
  <si>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</si>
  <si>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</si>
  <si>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</si>
  <si>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</si>
  <si>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</si>
  <si>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</si>
  <si>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</si>
  <si>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</si>
  <si>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</si>
  <si>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</si>
  <si>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</si>
  <si>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</si>
  <si>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</si>
  <si>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</si>
  <si>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</si>
  <si>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</si>
  <si>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</si>
  <si>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</si>
  <si>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</si>
  <si>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</si>
  <si>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</si>
  <si>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</si>
  <si>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</si>
  <si>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</si>
  <si>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</si>
  <si>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</si>
  <si>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</si>
  <si>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</si>
  <si>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</si>
  <si>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</si>
  <si>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</si>
  <si>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</si>
  <si>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</si>
  <si>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</si>
  <si>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</si>
  <si>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</si>
  <si>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</si>
  <si>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</si>
  <si>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</si>
  <si>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</si>
  <si>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</si>
  <si>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</si>
  <si>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</si>
  <si>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</si>
  <si>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</si>
  <si>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</si>
  <si>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</si>
  <si>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</si>
  <si>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</si>
  <si>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</si>
  <si>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</si>
  <si>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</si>
  <si>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</si>
  <si>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</si>
  <si>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</si>
  <si>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</si>
  <si>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</si>
  <si>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</si>
  <si>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</si>
  <si>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</si>
  <si>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</si>
  <si>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</si>
  <si>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</si>
  <si>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</si>
  <si>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</si>
  <si>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</si>
  <si>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</si>
  <si>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</si>
  <si>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</si>
  <si>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</si>
  <si>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</si>
  <si>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</si>
  <si>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</si>
  <si>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</si>
  <si>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</si>
  <si>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</si>
  <si>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</si>
  <si>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</si>
  <si>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</si>
  <si>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</si>
  <si>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</si>
  <si>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</si>
  <si>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</si>
  <si>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</si>
  <si>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</si>
  <si>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</si>
  <si>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</si>
  <si>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</si>
  <si>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</si>
  <si>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</si>
  <si>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</si>
  <si>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</si>
  <si>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</si>
  <si>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</si>
  <si>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</si>
  <si>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</si>
  <si>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</si>
  <si>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</si>
  <si>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</si>
  <si>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</si>
  <si>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</si>
  <si>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</si>
  <si>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</si>
  <si>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</si>
  <si>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</si>
  <si>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</si>
  <si>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</si>
  <si>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</si>
  <si>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</si>
  <si>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</si>
  <si>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</si>
  <si>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</si>
  <si>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</si>
  <si>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</si>
  <si>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</si>
  <si>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</si>
  <si>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</si>
  <si>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</si>
  <si>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</si>
  <si>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</si>
  <si>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</si>
  <si>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</si>
  <si>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</si>
  <si>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</si>
  <si>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</si>
  <si>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</si>
  <si>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</si>
  <si>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</si>
  <si>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</si>
  <si>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</si>
  <si>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</si>
  <si>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</si>
  <si>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</si>
  <si>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</si>
  <si>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</si>
  <si>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</si>
  <si>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</si>
  <si>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</si>
  <si>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</si>
  <si>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</si>
  <si>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</si>
  <si>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</si>
  <si>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</si>
  <si>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</si>
  <si>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</si>
  <si>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</si>
  <si>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</si>
  <si>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</si>
  <si>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</si>
  <si>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</si>
  <si>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</si>
  <si>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</si>
  <si>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</si>
  <si>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</si>
  <si>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</si>
  <si>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</si>
  <si>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</si>
  <si>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</si>
  <si>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</si>
  <si>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</si>
  <si>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</si>
  <si>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</si>
  <si>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</si>
  <si>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</si>
  <si>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</si>
  <si>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</si>
  <si>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</si>
  <si>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</si>
  <si>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</si>
  <si>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</si>
  <si>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</si>
  <si>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</si>
  <si>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</si>
  <si>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</si>
  <si>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</si>
  <si>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</si>
  <si>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</si>
  <si>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</si>
  <si>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</si>
  <si>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</si>
  <si>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</si>
  <si>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</si>
  <si>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</si>
  <si>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</si>
  <si>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</si>
  <si>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</si>
  <si>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</si>
  <si>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</si>
  <si>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</si>
  <si>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</si>
  <si>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</si>
  <si>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</si>
  <si>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</si>
  <si>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</si>
  <si>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</si>
  <si>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</si>
  <si>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</si>
  <si>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</si>
  <si>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</si>
  <si>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</si>
  <si>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</si>
  <si>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</si>
  <si>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</si>
  <si>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</si>
  <si>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</si>
  <si>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</si>
  <si>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</si>
  <si>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</si>
  <si>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</si>
  <si>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</si>
  <si>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</si>
  <si>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</si>
  <si>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</si>
  <si>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</si>
  <si>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</si>
  <si>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</si>
  <si>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</si>
  <si>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</si>
  <si>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</si>
  <si>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</si>
  <si>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</si>
  <si>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</si>
  <si>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</si>
  <si>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</si>
  <si>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</si>
  <si>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</si>
  <si>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</si>
  <si>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</si>
  <si>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</si>
  <si>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</si>
  <si>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</si>
  <si>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</si>
  <si>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</si>
  <si>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</si>
  <si>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</si>
  <si>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</si>
  <si>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</si>
  <si>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</si>
  <si>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</si>
  <si>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</si>
  <si>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</si>
  <si>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</si>
  <si>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</si>
  <si>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</si>
  <si>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</si>
  <si>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</si>
  <si>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</si>
  <si>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</si>
  <si>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</si>
  <si>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</si>
  <si>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</si>
  <si>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</si>
  <si>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</si>
  <si>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</si>
  <si>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</si>
  <si>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</si>
  <si>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</si>
  <si>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</si>
  <si>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</si>
  <si>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</si>
  <si>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</si>
  <si>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</si>
  <si>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</si>
  <si>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</si>
  <si>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</si>
  <si>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</si>
  <si>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</si>
  <si>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</si>
  <si>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</si>
  <si>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</si>
  <si>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</si>
  <si>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</si>
  <si>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</si>
  <si>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</si>
  <si>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</si>
  <si>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</si>
  <si>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</si>
  <si>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</si>
  <si>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</si>
  <si>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</si>
  <si>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</si>
  <si>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</si>
  <si>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</si>
  <si>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</si>
  <si>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</si>
  <si>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</si>
  <si>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</si>
  <si>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</si>
  <si>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</si>
  <si>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</si>
  <si>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</si>
  <si>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</si>
  <si>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</si>
  <si>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</si>
  <si>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</si>
  <si>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</si>
  <si>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</si>
  <si>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</si>
  <si>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</si>
  <si>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</si>
  <si>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</si>
  <si>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</si>
  <si>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</si>
  <si>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</si>
  <si>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</si>
  <si>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</si>
  <si>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</si>
  <si>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</si>
  <si>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</si>
  <si>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</si>
  <si>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</si>
  <si>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</si>
  <si>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</si>
  <si>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</si>
  <si>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</si>
  <si>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</si>
  <si>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</si>
  <si>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</si>
  <si>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</si>
  <si>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</si>
  <si>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</si>
  <si>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</si>
  <si>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</si>
  <si>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</si>
  <si>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</si>
  <si>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</si>
  <si>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</si>
  <si>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</si>
  <si>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</si>
  <si>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</si>
  <si>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</si>
  <si>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</si>
  <si>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</si>
  <si>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</si>
  <si>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</si>
  <si>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</si>
  <si>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</si>
  <si>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</si>
  <si>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</si>
  <si>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</si>
  <si>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</si>
  <si>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</si>
  <si>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</si>
  <si>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</si>
  <si>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</si>
  <si>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</si>
  <si>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</si>
  <si>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</si>
  <si>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</si>
  <si>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</si>
  <si>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</si>
  <si>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</si>
  <si>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</si>
  <si>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</si>
  <si>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</si>
  <si>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</si>
  <si>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</si>
  <si>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</si>
  <si>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</si>
  <si>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</si>
  <si>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</si>
  <si>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</si>
  <si>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</si>
  <si>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</si>
  <si>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</si>
  <si>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</si>
  <si>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</si>
  <si>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</si>
  <si>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</si>
  <si>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</si>
  <si>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</si>
  <si>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</si>
  <si>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</si>
  <si>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</si>
  <si>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</si>
  <si>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</si>
  <si>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</si>
  <si>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</si>
  <si>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</si>
  <si>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</si>
  <si>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</si>
  <si>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</si>
  <si>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</si>
  <si>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</si>
  <si>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</si>
  <si>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</si>
  <si>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</si>
  <si>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</si>
  <si>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</si>
  <si>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</si>
  <si>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</si>
  <si>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</si>
  <si>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</si>
  <si>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</si>
  <si>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</si>
  <si>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</si>
  <si>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</si>
  <si>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</si>
  <si>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</si>
  <si>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</si>
  <si>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</si>
  <si>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</si>
  <si>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</si>
  <si>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</si>
  <si>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</si>
  <si>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</si>
  <si>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</si>
  <si>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</si>
  <si>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</si>
  <si>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</si>
  <si>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</si>
  <si>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</si>
  <si>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</si>
  <si>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</si>
  <si>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</si>
  <si>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</si>
  <si>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</si>
  <si>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</si>
  <si>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</si>
  <si>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</si>
  <si>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</si>
  <si>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</si>
  <si>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</si>
  <si>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</si>
  <si>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</si>
  <si>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</si>
  <si>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</si>
  <si>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</si>
  <si>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</si>
  <si>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</si>
  <si>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</si>
  <si>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</si>
  <si>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</si>
  <si>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</si>
  <si>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</si>
  <si>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</si>
  <si>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</si>
  <si>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</si>
  <si>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</si>
  <si>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</si>
  <si>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</si>
  <si>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</si>
  <si>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</si>
  <si>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</si>
  <si>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</si>
  <si>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</si>
  <si>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</si>
  <si>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</si>
  <si>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</si>
  <si>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</si>
  <si>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</si>
  <si>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</si>
  <si>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</si>
  <si>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</si>
  <si>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</si>
  <si>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</si>
  <si>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</si>
  <si>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</si>
  <si>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</si>
  <si>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</si>
  <si>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</si>
  <si>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</si>
  <si>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</si>
  <si>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</si>
  <si>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</si>
  <si>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</si>
  <si>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</si>
  <si>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</si>
  <si>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</si>
  <si>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</si>
  <si>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</si>
  <si>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</si>
  <si>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</si>
  <si>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</si>
  <si>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</si>
  <si>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</si>
  <si>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</si>
  <si>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</si>
  <si>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</si>
  <si>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</si>
  <si>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</si>
  <si>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</si>
  <si>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</si>
  <si>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</si>
  <si>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</si>
  <si>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</si>
  <si>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</si>
  <si>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</si>
  <si>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</si>
  <si>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</si>
  <si>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</si>
  <si>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</si>
  <si>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</si>
  <si>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</si>
  <si>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</si>
  <si>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</si>
  <si>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</si>
  <si>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</si>
  <si>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</si>
  <si>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</si>
  <si>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</si>
  <si>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</si>
  <si>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</si>
  <si>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</si>
  <si>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</si>
  <si>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</si>
  <si>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</si>
  <si>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</si>
  <si>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</si>
  <si>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</si>
  <si>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</si>
  <si>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</si>
  <si>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</si>
  <si>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</si>
  <si>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</si>
  <si>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</si>
  <si>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</si>
  <si>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</si>
  <si>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</si>
  <si>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</si>
  <si>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</si>
  <si>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</si>
  <si>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</si>
  <si>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</si>
  <si>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</si>
  <si>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</si>
  <si>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</si>
  <si>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</si>
  <si>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</si>
  <si>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</si>
  <si>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</si>
  <si>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</si>
  <si>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</si>
  <si>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</si>
  <si>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</si>
  <si>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</si>
  <si>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</si>
  <si>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</si>
  <si>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</si>
  <si>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</si>
  <si>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</si>
  <si>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</si>
  <si>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</si>
  <si>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</si>
  <si>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</si>
  <si>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</si>
  <si>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</si>
  <si>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</si>
  <si>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</si>
  <si>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</si>
  <si>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</si>
  <si>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</si>
  <si>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</si>
  <si>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</si>
  <si>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</si>
  <si>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</si>
  <si>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</si>
  <si>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</si>
  <si>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</si>
  <si>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</si>
  <si>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</si>
  <si>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</si>
  <si>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</si>
  <si>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</si>
  <si>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</si>
  <si>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</si>
  <si>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</si>
  <si>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</si>
  <si>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</si>
  <si>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</si>
  <si>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</si>
  <si>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</si>
  <si>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</si>
  <si>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</si>
  <si>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</si>
  <si>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</si>
  <si>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</si>
  <si>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</si>
  <si>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</si>
  <si>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</si>
  <si>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</si>
  <si>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</si>
  <si>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</si>
  <si>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</si>
  <si>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</si>
  <si>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</si>
  <si>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</si>
  <si>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</si>
  <si>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</si>
  <si>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</si>
  <si>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</si>
  <si>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</si>
  <si>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</si>
  <si>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</si>
  <si>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</si>
  <si>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</si>
  <si>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</si>
  <si>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</si>
  <si>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</si>
  <si>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</si>
  <si>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</si>
  <si>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</si>
  <si>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</si>
  <si>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</si>
  <si>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</si>
  <si>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</si>
  <si>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</si>
  <si>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</si>
  <si>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</si>
  <si>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</si>
  <si>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</si>
  <si>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</si>
  <si>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</si>
  <si>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</si>
  <si>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</si>
  <si>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</si>
  <si>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</si>
  <si>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</si>
  <si>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</si>
  <si>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</si>
  <si>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</si>
  <si>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</si>
  <si>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</si>
  <si>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</si>
  <si>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</si>
  <si>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</si>
  <si>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</si>
  <si>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</si>
  <si>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</si>
  <si>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</si>
  <si>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</si>
  <si>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</si>
  <si>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</si>
  <si>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</si>
  <si>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</si>
  <si>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</si>
  <si>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</si>
  <si>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</si>
  <si>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</si>
  <si>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</si>
  <si>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</si>
  <si>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</si>
  <si>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</si>
  <si>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</si>
  <si>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</si>
  <si>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</si>
  <si>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</si>
  <si>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</si>
  <si>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</si>
  <si>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</si>
  <si>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</si>
  <si>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</si>
  <si>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</si>
  <si>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</si>
  <si>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</si>
  <si>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</si>
  <si>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</si>
  <si>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</si>
  <si>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</si>
  <si>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</si>
  <si>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</si>
  <si>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</si>
  <si>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</si>
  <si>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</si>
  <si>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</si>
  <si>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</si>
  <si>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</si>
  <si>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</si>
  <si>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</si>
  <si>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</si>
  <si>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</si>
  <si>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</si>
  <si>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</si>
  <si>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</si>
  <si>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</si>
  <si>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</si>
  <si>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</si>
  <si>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</si>
  <si>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</si>
  <si>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</si>
  <si>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</si>
  <si>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</si>
  <si>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</si>
  <si>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</si>
  <si>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</si>
  <si>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</si>
  <si>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</si>
  <si>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</si>
  <si>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</si>
  <si>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</si>
  <si>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</si>
  <si>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</si>
  <si>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</si>
  <si>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</si>
  <si>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</si>
  <si>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</si>
  <si>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</si>
  <si>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</si>
  <si>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</si>
  <si>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</si>
  <si>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</si>
  <si>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</si>
  <si>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</si>
  <si>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</si>
  <si>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</si>
  <si>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</si>
  <si>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</si>
  <si>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</si>
  <si>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</si>
  <si>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</si>
  <si>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</si>
  <si>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</si>
  <si>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</si>
  <si>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</si>
  <si>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</si>
  <si>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</si>
  <si>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</si>
  <si>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</si>
  <si>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</si>
  <si>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</si>
  <si>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</si>
  <si>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</si>
  <si>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</si>
  <si>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</si>
  <si>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</si>
  <si>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</si>
  <si>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</si>
  <si>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</si>
  <si>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</si>
  <si>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</si>
  <si>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</si>
  <si>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</si>
  <si>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</si>
  <si>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</si>
  <si>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</si>
  <si>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</si>
  <si>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</si>
  <si>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</si>
  <si>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</si>
  <si>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</si>
  <si>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</si>
  <si>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</si>
  <si>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</si>
  <si>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</si>
  <si>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</si>
  <si>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</si>
  <si>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</si>
  <si>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</si>
  <si>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</si>
  <si>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</si>
  <si>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</si>
  <si>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</si>
  <si>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</si>
  <si>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</si>
  <si>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</si>
  <si>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</si>
  <si>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</si>
  <si>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</si>
  <si>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</si>
  <si>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</si>
  <si>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</si>
  <si>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</si>
  <si>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</si>
  <si>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</si>
  <si>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</si>
  <si>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</si>
  <si>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</si>
  <si>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</si>
  <si>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</si>
  <si>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</si>
  <si>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</si>
  <si>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</si>
  <si>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</si>
  <si>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</si>
  <si>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</si>
  <si>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</si>
  <si>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</si>
  <si>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</si>
  <si>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</si>
  <si>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</si>
  <si>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</si>
  <si>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</si>
  <si>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</si>
  <si>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</si>
  <si>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</si>
  <si>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</si>
  <si>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</si>
  <si>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</si>
  <si>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</si>
  <si>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</si>
  <si>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</si>
  <si>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</si>
  <si>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</si>
  <si>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</si>
  <si>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</si>
  <si>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</si>
  <si>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</si>
  <si>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</si>
  <si>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</si>
  <si>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</si>
  <si>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</si>
  <si>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</si>
  <si>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</si>
  <si>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</si>
  <si>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</si>
  <si>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</si>
  <si>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</si>
  <si>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</si>
  <si>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</si>
  <si>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</si>
  <si>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</si>
  <si>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</si>
  <si>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</si>
  <si>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</si>
  <si>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</si>
  <si>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</si>
  <si>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</si>
  <si>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</si>
  <si>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</si>
  <si>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</si>
  <si>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</si>
  <si>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</si>
  <si>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</si>
  <si>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</si>
  <si>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</si>
  <si>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</si>
  <si>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</si>
  <si>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</si>
  <si>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</si>
  <si>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</si>
  <si>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</si>
  <si>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</si>
  <si>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</si>
  <si>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</si>
  <si>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</si>
  <si>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</si>
  <si>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</si>
  <si>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</si>
  <si>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</si>
  <si>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</si>
  <si>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</si>
  <si>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</si>
  <si>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</si>
  <si>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</si>
  <si>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</si>
  <si>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</si>
  <si>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</si>
  <si>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</si>
  <si>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</si>
  <si>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</si>
  <si>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</si>
  <si>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</si>
  <si>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</si>
  <si>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</si>
  <si>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</si>
  <si>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</si>
  <si>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</si>
  <si>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</si>
  <si>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</si>
  <si>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</si>
  <si>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</si>
  <si>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</si>
  <si>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</si>
  <si>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</si>
  <si>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</si>
  <si>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</si>
  <si>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</si>
  <si>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</si>
  <si>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</si>
  <si>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</si>
  <si>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</si>
  <si>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</si>
  <si>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</si>
  <si>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</si>
  <si>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</si>
  <si>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</si>
  <si>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</si>
  <si>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</si>
  <si>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</si>
  <si>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</si>
  <si>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</si>
  <si>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</si>
  <si>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</si>
  <si>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</si>
  <si>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</si>
  <si>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</si>
  <si>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</si>
  <si>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</si>
  <si>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</si>
  <si>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</si>
  <si>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</si>
  <si>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</si>
  <si>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</si>
  <si>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</si>
  <si>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</si>
  <si>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</si>
  <si>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</si>
  <si>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</si>
  <si>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</si>
  <si>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</si>
  <si>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</si>
  <si>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</si>
  <si>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</si>
  <si>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</si>
  <si>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</si>
  <si>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</si>
  <si>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</si>
  <si>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</si>
  <si>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</si>
  <si>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</si>
  <si>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</si>
  <si>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</si>
  <si>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</si>
  <si>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</si>
  <si>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</si>
  <si>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</si>
  <si>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</si>
  <si>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</si>
  <si>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</si>
  <si>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</si>
  <si>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</si>
  <si>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</si>
  <si>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</si>
  <si>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</si>
  <si>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</si>
  <si>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</si>
  <si>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</si>
  <si>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</si>
  <si>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</si>
  <si>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</si>
  <si>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</si>
  <si>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</si>
  <si>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</si>
  <si>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</si>
  <si>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</si>
  <si>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</si>
  <si>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</si>
  <si>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</si>
  <si>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</si>
  <si>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</si>
  <si>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</si>
  <si>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</si>
  <si>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</si>
  <si>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</si>
  <si>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</si>
  <si>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</si>
  <si>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</si>
  <si>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</si>
  <si>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</si>
  <si>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</si>
  <si>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</si>
  <si>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</si>
  <si>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</si>
  <si>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</si>
  <si>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</si>
  <si>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</si>
  <si>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</si>
  <si>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</si>
  <si>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</si>
  <si>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</si>
  <si>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</si>
  <si>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</si>
  <si>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</si>
  <si>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</si>
  <si>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</si>
  <si>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</si>
  <si>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</si>
  <si>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</si>
  <si>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</si>
  <si>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</si>
  <si>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</si>
  <si>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</si>
  <si>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</si>
  <si>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</si>
  <si>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</si>
  <si>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</si>
  <si>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</si>
  <si>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</si>
  <si>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</si>
  <si>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</si>
  <si>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</si>
  <si>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</si>
  <si>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</si>
  <si>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</si>
  <si>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</si>
  <si>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</si>
  <si>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</si>
  <si>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</si>
  <si>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</si>
  <si>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</si>
  <si>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</si>
  <si>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</si>
  <si>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</si>
  <si>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</si>
  <si>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</si>
  <si>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</si>
  <si>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</si>
  <si>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</si>
  <si>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</si>
  <si>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</si>
  <si>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</si>
  <si>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</si>
  <si>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</si>
  <si>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</si>
  <si>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</si>
  <si>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</si>
  <si>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</si>
  <si>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</si>
  <si>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</si>
  <si>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</si>
  <si>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</si>
  <si>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</si>
  <si>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</si>
  <si>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</si>
  <si>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</si>
  <si>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</si>
  <si>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</si>
  <si>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</si>
  <si>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</si>
  <si>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</si>
  <si>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</si>
  <si>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</si>
  <si>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</si>
  <si>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</si>
  <si>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</si>
  <si>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</si>
  <si>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</si>
  <si>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</si>
  <si>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</si>
  <si>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</si>
  <si>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</si>
  <si>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</si>
  <si>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</si>
  <si>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</si>
  <si>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</si>
  <si>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</si>
  <si>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</si>
  <si>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</si>
  <si>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</si>
  <si>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</si>
  <si>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</si>
  <si>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</si>
  <si>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</si>
  <si>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</si>
  <si>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</si>
  <si>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</si>
  <si>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</si>
  <si>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</si>
  <si>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</si>
  <si>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</si>
  <si>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</si>
  <si>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</si>
  <si>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</si>
  <si>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</si>
  <si>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</si>
  <si>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</si>
  <si>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</si>
  <si>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</si>
  <si>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</si>
  <si>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</si>
  <si>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</si>
  <si>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</si>
  <si>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</si>
  <si>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</si>
  <si>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</si>
  <si>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</si>
  <si>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</si>
  <si>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</si>
  <si>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</si>
  <si>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</si>
  <si>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</si>
  <si>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</si>
  <si>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</si>
  <si>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</si>
  <si>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</si>
  <si>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</si>
  <si>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</si>
  <si>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</si>
  <si>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</si>
  <si>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</si>
  <si>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</si>
  <si>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</si>
  <si>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</si>
  <si>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</si>
  <si>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</si>
  <si>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</si>
  <si>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</si>
  <si>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</si>
  <si>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</si>
  <si>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</si>
  <si>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</si>
  <si>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</si>
  <si>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</si>
  <si>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</si>
  <si>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</si>
  <si>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</si>
  <si>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</si>
  <si>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</si>
  <si>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</si>
  <si>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</si>
  <si>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</si>
  <si>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</si>
  <si>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</si>
  <si>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</si>
  <si>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</si>
  <si>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</si>
  <si>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</si>
  <si>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</si>
  <si>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</si>
  <si>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</si>
  <si>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</si>
  <si>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</si>
  <si>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</si>
  <si>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</si>
  <si>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</si>
  <si>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</si>
  <si>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</si>
  <si>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</si>
  <si>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</si>
  <si>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</si>
  <si>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</si>
  <si>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</si>
  <si>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</si>
  <si>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</si>
  <si>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</si>
  <si>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</si>
  <si>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</si>
  <si>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</si>
  <si>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</si>
  <si>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</si>
  <si>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</si>
  <si>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</si>
  <si>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</si>
  <si>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</si>
  <si>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</si>
  <si>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</si>
  <si>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</si>
  <si>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</si>
  <si>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</si>
  <si>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</si>
  <si>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</si>
  <si>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</si>
  <si>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</si>
  <si>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</si>
  <si>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</si>
  <si>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</si>
  <si>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</si>
  <si>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</si>
  <si>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</si>
  <si>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</si>
  <si>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</si>
  <si>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</si>
  <si>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</si>
  <si>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</si>
  <si>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</si>
  <si>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</si>
  <si>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</si>
  <si>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</si>
  <si>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</si>
  <si>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</si>
  <si>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</si>
  <si>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</si>
  <si>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</si>
  <si>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</si>
  <si>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</si>
  <si>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</si>
  <si>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</si>
  <si>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</si>
  <si>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</si>
  <si>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</si>
  <si>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</si>
  <si>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</si>
  <si>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</si>
  <si>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</si>
  <si>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</si>
  <si>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</si>
  <si>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</si>
  <si>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</si>
  <si>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</si>
  <si>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</si>
  <si>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</si>
  <si>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</si>
  <si>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</si>
  <si>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</si>
  <si>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</si>
  <si>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</si>
  <si>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</si>
  <si>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</si>
  <si>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</si>
  <si>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</si>
  <si>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</si>
  <si>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</si>
  <si>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</si>
  <si>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</si>
  <si>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</si>
  <si>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</si>
  <si>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</si>
  <si>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</si>
  <si>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</si>
  <si>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</si>
  <si>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</si>
  <si>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</si>
  <si>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</si>
  <si>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</si>
  <si>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</si>
  <si>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</si>
  <si>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</si>
  <si>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</si>
  <si>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</si>
  <si>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</si>
  <si>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</si>
  <si>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</si>
  <si>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</si>
  <si>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</si>
  <si>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</si>
  <si>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</si>
  <si>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</si>
  <si>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</si>
  <si>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</si>
  <si>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</si>
  <si>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</si>
  <si>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</si>
  <si>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</si>
  <si>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</si>
  <si>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</si>
  <si>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</si>
  <si>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</si>
  <si>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</si>
  <si>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</si>
  <si>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</si>
  <si>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</si>
  <si>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</si>
  <si>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</si>
  <si>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</si>
  <si>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</si>
  <si>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</si>
  <si>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</si>
  <si>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</si>
  <si>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</si>
  <si>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</si>
  <si>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</si>
  <si>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</si>
  <si>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</si>
  <si>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</si>
  <si>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</si>
  <si>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</si>
  <si>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</si>
  <si>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</si>
  <si>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</si>
  <si>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</si>
  <si>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</si>
  <si>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</si>
  <si>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</si>
  <si>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</si>
  <si>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</si>
  <si>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</si>
  <si>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</si>
  <si>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</si>
  <si>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</si>
  <si>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</si>
  <si>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</si>
  <si>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</si>
  <si>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</si>
  <si>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</si>
  <si>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</si>
  <si>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</si>
  <si>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</si>
  <si>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</si>
  <si>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</si>
  <si>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</si>
  <si>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</si>
  <si>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</si>
  <si>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</si>
  <si>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</si>
  <si>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</si>
  <si>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</si>
  <si>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</si>
  <si>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</si>
  <si>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</si>
  <si>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</si>
  <si>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</si>
  <si>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</si>
  <si>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</si>
  <si>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</si>
  <si>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</si>
  <si>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</si>
  <si>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</si>
  <si>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</si>
  <si>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</si>
  <si>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</si>
  <si>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</si>
  <si>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</si>
  <si>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</si>
  <si>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</si>
  <si>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</si>
  <si>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</si>
  <si>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</si>
  <si>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</si>
  <si>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</si>
  <si>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</si>
  <si>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</si>
  <si>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</si>
  <si>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</si>
  <si>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</si>
  <si>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</si>
  <si>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</si>
  <si>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</si>
  <si>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</si>
  <si>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</si>
  <si>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</si>
  <si>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</si>
  <si>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</si>
  <si>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</si>
  <si>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</si>
  <si>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</si>
  <si>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</si>
  <si>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</si>
  <si>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</si>
  <si>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</si>
  <si>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</si>
  <si>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</si>
  <si>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</si>
  <si>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</si>
  <si>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</si>
  <si>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</si>
  <si>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</si>
  <si>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</si>
  <si>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</si>
  <si>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</si>
  <si>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</si>
  <si>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</si>
  <si>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</si>
  <si>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</si>
  <si>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</si>
  <si>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</si>
  <si>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</si>
  <si>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</si>
  <si>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</si>
  <si>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</si>
  <si>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</si>
  <si>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</si>
  <si>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</si>
  <si>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</si>
  <si>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</si>
  <si>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</si>
  <si>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</si>
  <si>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</si>
  <si>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</si>
  <si>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</si>
  <si>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</si>
  <si>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</si>
  <si>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</si>
  <si>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</si>
  <si>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</si>
  <si>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</si>
  <si>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</si>
  <si>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</si>
  <si>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</si>
  <si>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</si>
  <si>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</si>
  <si>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</si>
  <si>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</si>
  <si>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</si>
  <si>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</si>
  <si>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</si>
  <si>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</si>
  <si>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</si>
  <si>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</si>
  <si>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</si>
  <si>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</si>
  <si>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</si>
  <si>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</si>
  <si>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</si>
  <si>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</si>
  <si>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</si>
  <si>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</si>
  <si>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</si>
  <si>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</si>
  <si>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</si>
  <si>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</si>
  <si>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</si>
  <si>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</si>
  <si>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</si>
  <si>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</si>
  <si>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</si>
  <si>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</si>
  <si>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</si>
  <si>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</si>
  <si>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</si>
  <si>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</si>
  <si>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</si>
  <si>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</si>
  <si>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</si>
  <si>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</si>
  <si>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</si>
  <si>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</si>
  <si>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</si>
  <si>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</si>
  <si>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</si>
  <si>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</si>
  <si>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</si>
  <si>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</si>
  <si>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</si>
  <si>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</si>
  <si>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</si>
  <si>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</si>
  <si>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</si>
  <si>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</si>
  <si>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</si>
  <si>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</si>
  <si>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</si>
  <si>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</si>
  <si>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</si>
  <si>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</si>
  <si>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</si>
  <si>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</si>
  <si>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</si>
  <si>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</si>
  <si>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</si>
  <si>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</si>
  <si>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</si>
  <si>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</si>
  <si>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</si>
  <si>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</si>
  <si>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</si>
  <si>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</si>
  <si>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</si>
  <si>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</si>
  <si>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</si>
  <si>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</si>
  <si>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</si>
  <si>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</si>
  <si>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</si>
  <si>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</si>
  <si>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</si>
  <si>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</si>
  <si>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</si>
  <si>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</si>
  <si>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</si>
  <si>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</si>
  <si>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</si>
  <si>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</si>
  <si>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</si>
  <si>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</si>
  <si>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</si>
  <si>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</si>
  <si>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</si>
  <si>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</si>
  <si>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</si>
  <si>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</si>
  <si>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</si>
  <si>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</si>
  <si>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</si>
  <si>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</si>
  <si>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</si>
  <si>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</si>
  <si>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</si>
  <si>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</si>
  <si>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</si>
  <si>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</si>
  <si>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</si>
  <si>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</si>
  <si>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</si>
  <si>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</si>
  <si>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</si>
  <si>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</si>
  <si>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</si>
  <si>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</si>
  <si>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</si>
  <si>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</si>
  <si>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</si>
  <si>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</si>
  <si>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</si>
  <si>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</si>
  <si>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</si>
  <si>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</si>
  <si>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</si>
  <si>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</si>
  <si>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</si>
  <si>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</si>
  <si>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</si>
  <si>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</si>
  <si>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</si>
  <si>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</si>
  <si>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</si>
  <si>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</si>
  <si>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</si>
  <si>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</si>
  <si>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</si>
  <si>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</si>
  <si>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</si>
  <si>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</si>
  <si>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</si>
  <si>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</si>
  <si>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</si>
  <si>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</si>
  <si>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</si>
  <si>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</si>
  <si>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</si>
  <si>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</si>
  <si>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</si>
  <si>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</si>
  <si>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</si>
  <si>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</si>
  <si>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</si>
  <si>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</si>
  <si>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</si>
  <si>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</si>
  <si>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</si>
  <si>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</si>
  <si>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</si>
  <si>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</si>
  <si>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</si>
  <si>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</si>
  <si>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</si>
  <si>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</si>
  <si>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</si>
  <si>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</si>
  <si>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</si>
  <si>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</si>
  <si>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</si>
  <si>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</si>
  <si>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</si>
  <si>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</si>
  <si>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</si>
  <si>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</si>
  <si>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</si>
  <si>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</si>
  <si>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</si>
  <si>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</si>
  <si>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</si>
  <si>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</si>
  <si>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</si>
  <si>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</si>
  <si>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</si>
  <si>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</si>
  <si>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</si>
  <si>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</si>
  <si>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</si>
  <si>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</si>
  <si>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</si>
  <si>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</si>
  <si>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</si>
  <si>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</si>
  <si>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</si>
  <si>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</si>
  <si>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</si>
  <si>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</si>
  <si>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</si>
  <si>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</si>
  <si>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</si>
  <si>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</si>
  <si>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</si>
  <si>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</si>
  <si>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</si>
  <si>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</si>
  <si>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</si>
  <si>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</si>
  <si>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</si>
  <si>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</si>
  <si>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</si>
  <si>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</si>
  <si>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</si>
  <si>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</si>
  <si>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</si>
  <si>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</si>
  <si>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</si>
  <si>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</si>
  <si>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</si>
  <si>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</si>
  <si>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</si>
  <si>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</si>
  <si>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</si>
  <si>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</si>
  <si>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</si>
  <si>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</si>
  <si>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</si>
  <si>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</si>
  <si>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</si>
  <si>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</si>
  <si>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</si>
  <si>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</si>
  <si>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</si>
  <si>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</si>
  <si>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</si>
  <si>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</si>
  <si>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</si>
  <si>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</si>
  <si>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</si>
  <si>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</si>
  <si>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</si>
  <si>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</si>
  <si>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</si>
  <si>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</si>
  <si>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</si>
  <si>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</si>
  <si>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</si>
  <si>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</si>
  <si>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</si>
  <si>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</si>
  <si>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</si>
  <si>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</si>
  <si>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</si>
  <si>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</si>
  <si>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</si>
  <si>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</si>
  <si>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</si>
  <si>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</si>
  <si>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</si>
  <si>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</si>
  <si>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</si>
  <si>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</si>
  <si>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</si>
  <si>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</si>
  <si>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</si>
  <si>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</si>
  <si>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</si>
  <si>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</si>
  <si>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</si>
  <si>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</si>
  <si>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</si>
  <si>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</si>
  <si>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</si>
  <si>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</si>
  <si>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</si>
  <si>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</si>
  <si>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</si>
  <si>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</si>
  <si>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</si>
  <si>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</si>
  <si>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</si>
  <si>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</si>
  <si>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</si>
  <si>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</si>
  <si>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</si>
  <si>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</si>
  <si>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</si>
  <si>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</si>
  <si>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</si>
  <si>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</si>
  <si>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</si>
  <si>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</si>
  <si>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</si>
  <si>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</si>
  <si>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</si>
  <si>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</si>
  <si>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</si>
  <si>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</si>
  <si>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</si>
  <si>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</si>
  <si>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</si>
  <si>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</si>
  <si>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</si>
  <si>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</si>
  <si>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</si>
  <si>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</si>
  <si>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</si>
  <si>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</si>
  <si>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</si>
  <si>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</si>
  <si>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</si>
  <si>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</si>
  <si>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</si>
  <si>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</si>
  <si>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</si>
  <si>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</si>
  <si>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</si>
  <si>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</si>
  <si>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</si>
  <si>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</si>
  <si>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</si>
  <si>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</si>
  <si>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</si>
  <si>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</si>
  <si>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</si>
  <si>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</si>
  <si>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</si>
  <si>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</si>
  <si>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</si>
  <si>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</si>
  <si>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</si>
  <si>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</si>
  <si>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</si>
  <si>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</si>
  <si>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</si>
  <si>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</si>
  <si>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</si>
  <si>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</si>
  <si>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</si>
  <si>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</si>
  <si>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</si>
  <si>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</si>
  <si>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</si>
  <si>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</si>
  <si>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</si>
  <si>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</si>
  <si>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</si>
  <si>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</si>
  <si>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</si>
  <si>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</si>
  <si>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</si>
  <si>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</si>
  <si>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</si>
  <si>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</si>
  <si>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</si>
  <si>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</si>
  <si>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</si>
  <si>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</si>
  <si>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</si>
  <si>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</si>
  <si>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</si>
  <si>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</si>
  <si>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</si>
  <si>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</si>
  <si>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</si>
  <si>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</si>
  <si>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</si>
  <si>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</si>
  <si>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</si>
  <si>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</si>
  <si>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</si>
  <si>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</si>
  <si>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</si>
  <si>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</si>
  <si>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</si>
  <si>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</si>
  <si>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</si>
  <si>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</si>
  <si>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</si>
  <si>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</si>
  <si>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</si>
  <si>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</si>
  <si>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</si>
  <si>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</si>
  <si>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</si>
  <si>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</si>
  <si>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</si>
  <si>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</si>
  <si>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</si>
  <si>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</si>
  <si>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</si>
  <si>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</si>
  <si>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</si>
  <si>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</si>
  <si>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</si>
  <si>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</si>
  <si>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</si>
  <si>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</si>
  <si>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</si>
  <si>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</si>
  <si>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</si>
  <si>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</si>
  <si>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</si>
  <si>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</si>
  <si>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</si>
  <si>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</si>
  <si>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</si>
  <si>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</si>
  <si>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</si>
  <si>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</si>
  <si>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</si>
  <si>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</si>
  <si>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</si>
  <si>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</si>
  <si>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</si>
  <si>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</si>
  <si>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</si>
  <si>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</si>
  <si>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</si>
  <si>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</si>
  <si>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</si>
  <si>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</si>
  <si>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</si>
  <si>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</si>
  <si>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</si>
  <si>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</si>
  <si>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</si>
  <si>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</si>
  <si>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</si>
  <si>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</si>
  <si>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</si>
  <si>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</si>
  <si>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</si>
  <si>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</si>
  <si>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</si>
  <si>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</si>
  <si>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</si>
  <si>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</si>
  <si>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</si>
  <si>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</si>
  <si>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</si>
  <si>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</si>
  <si>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</si>
  <si>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</si>
  <si>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</si>
  <si>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</si>
  <si>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</si>
  <si>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</si>
  <si>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</si>
  <si>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</si>
  <si>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</si>
  <si>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</si>
  <si>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</si>
  <si>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</si>
  <si>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</si>
  <si>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</si>
  <si>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</si>
  <si>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</si>
  <si>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</si>
  <si>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</si>
  <si>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</si>
  <si>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</si>
  <si>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</si>
  <si>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</si>
  <si>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</si>
  <si>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</si>
  <si>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</si>
  <si>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</si>
  <si>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</si>
  <si>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</si>
  <si>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</si>
  <si>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</si>
  <si>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</si>
  <si>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</si>
  <si>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</si>
  <si>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</si>
  <si>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</si>
  <si>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</si>
  <si>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</si>
  <si>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</si>
  <si>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</si>
  <si>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</si>
  <si>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</si>
  <si>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</si>
  <si>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</si>
  <si>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</si>
  <si>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</si>
  <si>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</si>
  <si>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</si>
  <si>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</si>
  <si>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</si>
  <si>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</si>
  <si>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</si>
  <si>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</si>
  <si>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</si>
  <si>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</si>
  <si>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</si>
  <si>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</si>
  <si>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</si>
  <si>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</si>
  <si>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</si>
  <si>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</si>
  <si>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</si>
  <si>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</si>
  <si>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</si>
  <si>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</si>
  <si>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</si>
  <si>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</si>
  <si>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</si>
  <si>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</si>
  <si>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</si>
  <si>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</si>
  <si>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</si>
  <si>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</si>
  <si>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</si>
  <si>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</si>
  <si>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</si>
  <si>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</si>
  <si>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</si>
  <si>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</si>
  <si>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</si>
  <si>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</si>
  <si>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</si>
  <si>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</si>
  <si>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</si>
  <si>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</si>
  <si>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</si>
  <si>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</si>
  <si>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</si>
  <si>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</si>
  <si>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</si>
  <si>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</si>
  <si>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</si>
  <si>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</si>
  <si>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</si>
  <si>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</si>
  <si>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</si>
  <si>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</si>
  <si>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</si>
  <si>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</si>
  <si>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</si>
  <si>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</si>
  <si>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</si>
  <si>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</si>
  <si>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</si>
  <si>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</si>
  <si>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</si>
  <si>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</si>
  <si>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</si>
  <si>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</si>
  <si>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</si>
  <si>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</si>
  <si>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</si>
  <si>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</si>
  <si>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</si>
  <si>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</si>
  <si>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</si>
  <si>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</si>
  <si>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</si>
  <si>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</si>
  <si>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</si>
  <si>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</si>
  <si>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</si>
  <si>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</si>
  <si>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</si>
  <si>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</si>
  <si>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</si>
  <si>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</si>
  <si>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</si>
  <si>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</si>
  <si>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</si>
  <si>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</si>
  <si>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</si>
  <si>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</si>
  <si>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</si>
  <si>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</si>
  <si>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</si>
  <si>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</si>
  <si>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</si>
  <si>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</si>
  <si>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</si>
  <si>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</si>
  <si>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</si>
  <si>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</si>
  <si>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</si>
  <si>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</si>
  <si>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</si>
  <si>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</si>
  <si>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</si>
  <si>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</si>
  <si>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</si>
  <si>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</si>
  <si>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</si>
  <si>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</si>
  <si>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</si>
  <si>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</si>
  <si>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</si>
  <si>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</si>
  <si>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</si>
  <si>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</si>
  <si>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</si>
  <si>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</si>
  <si>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</si>
  <si>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</si>
  <si>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</si>
  <si>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</si>
  <si>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</si>
  <si>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</si>
  <si>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</si>
  <si>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</si>
  <si>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</si>
  <si>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</si>
  <si>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</si>
  <si>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</si>
  <si>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</si>
  <si>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</si>
  <si>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</si>
  <si>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</si>
  <si>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</si>
  <si>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</si>
  <si>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</si>
  <si>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</si>
  <si>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</si>
  <si>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</si>
  <si>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</si>
  <si>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</si>
  <si>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</si>
  <si>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</si>
  <si>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</si>
  <si>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</si>
  <si>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</si>
  <si>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</si>
  <si>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</si>
  <si>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</si>
  <si>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</si>
  <si>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</si>
  <si>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</si>
  <si>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</si>
  <si>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</si>
  <si>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</si>
  <si>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</si>
  <si>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</si>
  <si>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</si>
  <si>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</si>
  <si>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</si>
  <si>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</si>
  <si>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</si>
  <si>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</si>
  <si>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</si>
  <si>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</si>
  <si>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</si>
  <si>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</si>
  <si>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</si>
  <si>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</si>
  <si>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</si>
  <si>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</si>
  <si>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</si>
  <si>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</si>
  <si>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</si>
  <si>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</si>
  <si>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</si>
  <si>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</si>
  <si>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</si>
  <si>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</si>
  <si>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</si>
  <si>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</si>
  <si>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</si>
  <si>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</si>
  <si>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</si>
  <si>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</si>
  <si>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</si>
  <si>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</si>
  <si>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</si>
  <si>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</si>
  <si>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</si>
  <si>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</si>
  <si>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</si>
  <si>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</si>
  <si>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</si>
  <si>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</si>
  <si>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</si>
  <si>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</si>
  <si>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</si>
  <si>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</si>
  <si>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</si>
  <si>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</si>
  <si>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</si>
  <si>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</si>
  <si>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</si>
  <si>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</si>
  <si>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</si>
  <si>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</si>
  <si>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</si>
  <si>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</si>
  <si>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</si>
  <si>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</si>
  <si>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</si>
  <si>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</si>
  <si>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</si>
  <si>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</si>
  <si>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</si>
  <si>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</si>
  <si>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</si>
  <si>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</si>
  <si>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</si>
  <si>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</si>
  <si>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</si>
  <si>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</si>
  <si>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</si>
  <si>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</si>
  <si>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</si>
  <si>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</si>
  <si>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</si>
  <si>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</si>
  <si>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</si>
  <si>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</si>
  <si>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</si>
  <si>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</si>
  <si>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</si>
  <si>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</si>
  <si>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</si>
  <si>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</si>
  <si>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</si>
  <si>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</si>
  <si>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</si>
  <si>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</si>
  <si>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</si>
  <si>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</si>
  <si>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</si>
  <si>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</si>
  <si>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</si>
  <si>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</si>
  <si>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</si>
  <si>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</si>
  <si>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</si>
  <si>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</si>
  <si>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</si>
  <si>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</si>
  <si>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</si>
  <si>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</si>
  <si>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</si>
  <si>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</si>
  <si>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</si>
  <si>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</si>
  <si>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</si>
  <si>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</si>
  <si>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</si>
  <si>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</si>
  <si>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</si>
  <si>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</si>
  <si>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</si>
  <si>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</si>
  <si>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</si>
  <si>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</si>
  <si>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</si>
  <si>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</si>
  <si>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</si>
  <si>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</si>
  <si>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</si>
  <si>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</si>
  <si>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</si>
  <si>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</si>
  <si>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</si>
  <si>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</si>
  <si>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</si>
  <si>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</si>
  <si>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</si>
  <si>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</si>
  <si>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</si>
  <si>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</si>
  <si>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</si>
  <si>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</si>
  <si>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</si>
  <si>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</si>
  <si>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</si>
  <si>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</si>
  <si>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</si>
  <si>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</si>
  <si>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</si>
  <si>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</si>
  <si>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</si>
  <si>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</si>
  <si>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</si>
  <si>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</si>
  <si>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</si>
  <si>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</si>
  <si>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</si>
  <si>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</si>
  <si>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</si>
  <si>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</si>
  <si>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</si>
  <si>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</si>
  <si>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</si>
  <si>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</si>
  <si>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</si>
  <si>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</si>
  <si>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</si>
  <si>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</si>
  <si>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</si>
  <si>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</si>
  <si>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</si>
  <si>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</si>
  <si>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</si>
  <si>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</si>
  <si>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</si>
  <si>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</si>
  <si>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</si>
  <si>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</si>
  <si>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</si>
  <si>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</si>
  <si>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</si>
  <si>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</si>
  <si>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</si>
  <si>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</si>
  <si>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</si>
  <si>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</si>
  <si>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</si>
  <si>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</si>
  <si>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</si>
  <si>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</si>
  <si>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</si>
  <si>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</si>
  <si>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</si>
  <si>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</si>
  <si>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</si>
  <si>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</si>
  <si>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</si>
  <si>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</si>
  <si>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</si>
  <si>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</si>
  <si>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</si>
  <si>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</si>
  <si>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</si>
  <si>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</si>
  <si>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</si>
  <si>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</si>
  <si>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</si>
  <si>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</si>
  <si>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</si>
  <si>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</si>
  <si>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</si>
  <si>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</si>
  <si>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</si>
  <si>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</si>
  <si>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</si>
  <si>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</si>
  <si>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</si>
  <si>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</si>
  <si>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</si>
  <si>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</si>
  <si>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</si>
  <si>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</si>
  <si>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</si>
  <si>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</si>
  <si>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</si>
  <si>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</si>
  <si>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</si>
  <si>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</si>
  <si>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</si>
  <si>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</si>
  <si>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</si>
  <si>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</si>
  <si>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</si>
  <si>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</si>
  <si>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</si>
  <si>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</si>
  <si>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</si>
  <si>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</si>
  <si>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</si>
  <si>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</si>
  <si>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</si>
  <si>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</si>
  <si>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</si>
  <si>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</si>
  <si>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</si>
  <si>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</si>
  <si>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</si>
  <si>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</si>
  <si>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</si>
  <si>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</si>
  <si>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</si>
  <si>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</si>
  <si>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</si>
  <si>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</si>
  <si>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</si>
  <si>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</si>
  <si>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</si>
  <si>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</si>
  <si>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</si>
  <si>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</si>
  <si>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</si>
  <si>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</si>
  <si>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</si>
  <si>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</si>
  <si>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</si>
  <si>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</si>
  <si>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</si>
  <si>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</si>
  <si>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</si>
  <si>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</si>
  <si>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</si>
  <si>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</si>
  <si>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</si>
  <si>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</si>
  <si>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</si>
  <si>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</si>
  <si>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</si>
  <si>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</si>
  <si>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</si>
  <si>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</si>
  <si>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</si>
  <si>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</si>
  <si>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</si>
  <si>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</si>
  <si>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</si>
  <si>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</si>
  <si>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</si>
  <si>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</si>
  <si>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</si>
  <si>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</si>
  <si>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</si>
  <si>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</si>
  <si>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</si>
  <si>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</si>
  <si>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</si>
  <si>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</si>
  <si>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</si>
  <si>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</si>
  <si>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</si>
  <si>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</si>
  <si>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</si>
  <si>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</si>
  <si>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</si>
  <si>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</si>
  <si>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</si>
  <si>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</si>
  <si>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</si>
  <si>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</si>
  <si>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</si>
  <si>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</si>
  <si>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</si>
  <si>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</si>
  <si>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</si>
  <si>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</si>
  <si>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</si>
  <si>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</si>
  <si>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</si>
  <si>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</si>
  <si>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</si>
  <si>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</si>
  <si>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</si>
  <si>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</si>
  <si>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</si>
  <si>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</si>
  <si>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</si>
  <si>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</si>
  <si>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</si>
  <si>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</si>
  <si>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</si>
  <si>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</si>
  <si>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</si>
  <si>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</si>
  <si>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</si>
  <si>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</si>
  <si>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</si>
  <si>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</si>
  <si>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</si>
  <si>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</si>
  <si>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</si>
  <si>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</si>
  <si>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</si>
  <si>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</si>
  <si>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</si>
  <si>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</si>
  <si>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</si>
  <si>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</si>
  <si>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</si>
  <si>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</si>
  <si>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</si>
  <si>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</si>
  <si>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</si>
  <si>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</si>
  <si>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</si>
  <si>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</si>
  <si>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</si>
  <si>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</si>
  <si>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</si>
  <si>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</si>
  <si>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</si>
  <si>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</si>
  <si>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</si>
  <si>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</si>
  <si>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</si>
  <si>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</si>
  <si>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</si>
  <si>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</si>
  <si>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</si>
  <si>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</si>
  <si>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</si>
  <si>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</si>
  <si>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</si>
  <si>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</si>
  <si>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</si>
  <si>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</si>
  <si>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</si>
  <si>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</si>
  <si>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</si>
  <si>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</si>
  <si>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</si>
  <si>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</si>
  <si>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</si>
  <si>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</si>
  <si>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</si>
  <si>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</si>
  <si>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</si>
  <si>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</si>
  <si>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</si>
  <si>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</si>
  <si>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</si>
  <si>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</si>
  <si>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</si>
  <si>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</si>
  <si>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</si>
  <si>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</si>
  <si>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</si>
  <si>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</si>
  <si>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</si>
  <si>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</si>
  <si>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</si>
  <si>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</si>
  <si>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</si>
  <si>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</si>
  <si>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</si>
  <si>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</si>
  <si>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</si>
  <si>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</si>
  <si>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</si>
  <si>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</si>
  <si>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</si>
  <si>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</si>
  <si>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</si>
  <si>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</si>
  <si>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</si>
  <si>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</si>
  <si>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</si>
  <si>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</si>
  <si>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</si>
  <si>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</si>
  <si>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</si>
  <si>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</si>
  <si>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</si>
  <si>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</si>
  <si>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</si>
  <si>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</si>
  <si>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</si>
  <si>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</si>
  <si>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</si>
  <si>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</si>
  <si>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</si>
  <si>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</si>
  <si>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</si>
  <si>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</si>
  <si>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</si>
  <si>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</si>
  <si>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</si>
  <si>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</si>
  <si>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</si>
  <si>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</si>
  <si>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</si>
  <si>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</si>
  <si>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</si>
  <si>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</si>
  <si>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</si>
  <si>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</si>
  <si>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</si>
  <si>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</si>
  <si>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</si>
  <si>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</si>
  <si>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</si>
  <si>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</si>
  <si>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</si>
  <si>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</si>
  <si>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</si>
  <si>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</si>
  <si>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</si>
  <si>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</si>
  <si>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</si>
  <si>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</si>
  <si>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</si>
  <si>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</si>
  <si>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</si>
  <si>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</si>
  <si>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</si>
  <si>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</si>
  <si>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</si>
  <si>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</si>
  <si>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</si>
  <si>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</si>
  <si>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</si>
  <si>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</si>
  <si>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</si>
  <si>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</si>
  <si>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</si>
  <si>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</si>
  <si>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</si>
  <si>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</si>
  <si>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</si>
  <si>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</si>
  <si>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</si>
  <si>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</si>
  <si>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</si>
  <si>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</si>
  <si>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</si>
  <si>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</si>
  <si>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</si>
  <si>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</si>
  <si>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</si>
  <si>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</si>
  <si>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</si>
  <si>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</si>
  <si>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</si>
  <si>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</si>
  <si>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</si>
  <si>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</si>
  <si>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</si>
  <si>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</si>
  <si>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</si>
  <si>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</si>
  <si>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</si>
  <si>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</si>
  <si>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</si>
  <si>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</si>
  <si>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</si>
  <si>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</si>
  <si>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</si>
  <si>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</si>
  <si>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</si>
  <si>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</si>
  <si>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</si>
  <si>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</si>
  <si>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</si>
  <si>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</si>
  <si>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</si>
  <si>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</si>
  <si>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</si>
  <si>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</si>
  <si>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</si>
  <si>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</si>
  <si>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</si>
  <si>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</si>
  <si>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</si>
  <si>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</si>
  <si>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</si>
  <si>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</si>
  <si>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</si>
  <si>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</si>
  <si>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</si>
  <si>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</si>
  <si>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</si>
  <si>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</si>
  <si>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</si>
  <si>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</si>
  <si>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</si>
  <si>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</si>
  <si>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</si>
  <si>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</si>
  <si>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</si>
  <si>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</si>
  <si>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</si>
  <si>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</si>
  <si>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</si>
  <si>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</si>
  <si>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</si>
  <si>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</si>
  <si>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</si>
  <si>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</si>
  <si>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</si>
  <si>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</si>
  <si>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</si>
  <si>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</si>
  <si>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</si>
  <si>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</si>
  <si>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</si>
  <si>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</si>
  <si>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</si>
  <si>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</si>
  <si>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</si>
  <si>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</si>
  <si>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</si>
  <si>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</si>
  <si>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</si>
  <si>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</si>
  <si>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</si>
  <si>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</si>
  <si>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</si>
  <si>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</si>
  <si>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</si>
  <si>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</si>
  <si>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</si>
  <si>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</si>
  <si>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</si>
  <si>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</si>
  <si>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</si>
  <si>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</si>
  <si>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</si>
  <si>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</si>
  <si>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</si>
  <si>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</si>
  <si>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</si>
  <si>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</si>
  <si>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</si>
  <si>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</si>
  <si>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</si>
  <si>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</si>
  <si>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</si>
  <si>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</si>
  <si>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</si>
  <si>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</si>
  <si>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</si>
  <si>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</si>
  <si>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</si>
  <si>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</si>
  <si>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</si>
  <si>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</si>
  <si>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</si>
  <si>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</si>
  <si>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</si>
  <si>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</si>
  <si>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</si>
  <si>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</si>
  <si>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</si>
  <si>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</si>
  <si>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</si>
  <si>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</si>
  <si>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</si>
  <si>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</si>
  <si>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</si>
  <si>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</si>
  <si>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</si>
  <si>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</si>
  <si>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</si>
  <si>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</si>
  <si>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</si>
  <si>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</si>
  <si>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</si>
  <si>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</si>
  <si>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</si>
  <si>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</si>
  <si>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</si>
  <si>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</si>
  <si>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</si>
  <si>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</si>
  <si>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</si>
  <si>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</si>
  <si>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</si>
  <si>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</si>
  <si>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</si>
  <si>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</si>
  <si>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</si>
  <si>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</si>
  <si>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</si>
  <si>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</si>
  <si>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</si>
  <si>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</si>
  <si>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</si>
  <si>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</si>
  <si>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</si>
  <si>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</si>
  <si>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</si>
  <si>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</si>
  <si>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</si>
  <si>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</si>
  <si>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</si>
  <si>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</si>
  <si>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</si>
  <si>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</si>
  <si>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</si>
  <si>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</si>
  <si>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</si>
  <si>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</si>
  <si>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</si>
  <si>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</si>
  <si>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</si>
  <si>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</si>
  <si>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</si>
  <si>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</si>
  <si>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</si>
  <si>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</si>
  <si>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</si>
  <si>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</si>
  <si>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</si>
  <si>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</si>
  <si>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</si>
  <si>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</si>
  <si>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</si>
  <si>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</si>
  <si>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</si>
  <si>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</si>
  <si>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</si>
  <si>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</si>
  <si>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</si>
  <si>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</si>
  <si>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</si>
  <si>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</si>
  <si>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</si>
  <si>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</si>
  <si>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</si>
  <si>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</si>
  <si>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</si>
  <si>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</si>
  <si>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</si>
  <si>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</si>
  <si>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</si>
  <si>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</si>
  <si>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</si>
  <si>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</si>
  <si>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</si>
  <si>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</si>
  <si>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</si>
  <si>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</si>
  <si>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</si>
  <si>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</si>
  <si>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</si>
  <si>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</si>
  <si>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</si>
  <si>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</si>
  <si>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</si>
  <si>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</si>
  <si>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</si>
  <si>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</si>
  <si>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</si>
  <si>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</si>
  <si>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</si>
  <si>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</si>
  <si>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</si>
  <si>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</si>
  <si>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</si>
  <si>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</si>
  <si>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</si>
  <si>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</si>
  <si>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</si>
  <si>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</si>
  <si>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</si>
  <si>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</si>
  <si>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</si>
  <si>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</si>
  <si>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</si>
  <si>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</si>
  <si>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</si>
  <si>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</si>
  <si>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</si>
  <si>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</si>
  <si>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</si>
  <si>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</si>
  <si>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</si>
  <si>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</si>
  <si>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</si>
  <si>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</si>
  <si>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</si>
  <si>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</si>
  <si>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</si>
  <si>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</si>
  <si>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</si>
  <si>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</si>
  <si>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</si>
  <si>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</si>
  <si>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</si>
  <si>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</si>
  <si>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</si>
  <si>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</si>
  <si>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</si>
  <si>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</si>
  <si>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</si>
  <si>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</si>
  <si>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</si>
  <si>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</si>
  <si>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</si>
  <si>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</si>
  <si>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</si>
  <si>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</si>
  <si>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</si>
  <si>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</si>
  <si>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</si>
  <si>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</si>
  <si>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</si>
  <si>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</si>
  <si>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</si>
  <si>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</si>
  <si>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</si>
  <si>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</si>
  <si>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</si>
  <si>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</si>
  <si>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</si>
  <si>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</si>
  <si>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</si>
  <si>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</si>
  <si>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</si>
  <si>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</si>
  <si>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</si>
  <si>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</si>
  <si>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</si>
  <si>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</si>
  <si>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</si>
  <si>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</si>
  <si>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</si>
  <si>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</si>
  <si>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</si>
  <si>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</si>
  <si>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</si>
  <si>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</si>
  <si>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</si>
  <si>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</si>
  <si>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</si>
  <si>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</si>
  <si>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</si>
  <si>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</si>
  <si>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</si>
  <si>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</si>
  <si>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</si>
  <si>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</si>
  <si>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</si>
  <si>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</si>
  <si>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</si>
  <si>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</si>
  <si>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</si>
  <si>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</si>
  <si>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</si>
  <si>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</si>
  <si>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</si>
  <si>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</si>
  <si>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</si>
  <si>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</si>
  <si>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</si>
  <si>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</si>
  <si>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</si>
  <si>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</si>
  <si>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</si>
  <si>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</si>
  <si>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</si>
  <si>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</si>
  <si>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</si>
  <si>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</si>
  <si>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</si>
  <si>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</si>
  <si>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</si>
  <si>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</si>
  <si>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</si>
  <si>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</si>
  <si>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</si>
  <si>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</si>
  <si>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</si>
  <si>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</si>
  <si>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</si>
  <si>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</si>
  <si>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</si>
  <si>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</si>
  <si>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</si>
  <si>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</si>
  <si>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</si>
  <si>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</si>
  <si>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</si>
  <si>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</si>
  <si>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</si>
  <si>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</si>
  <si>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</si>
  <si>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</si>
  <si>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</si>
  <si>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</si>
  <si>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</si>
  <si>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</si>
  <si>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</si>
  <si>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</si>
  <si>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</si>
  <si>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</si>
  <si>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</si>
  <si>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</si>
  <si>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</si>
  <si>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</si>
  <si>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</si>
  <si>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</si>
  <si>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</si>
  <si>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</si>
  <si>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</si>
  <si>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</si>
  <si>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</si>
  <si>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</si>
  <si>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</si>
  <si>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</si>
  <si>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</si>
  <si>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</si>
  <si>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</si>
  <si>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</si>
  <si>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</si>
  <si>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</si>
  <si>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</si>
  <si>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</si>
  <si>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</si>
  <si>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</si>
  <si>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</si>
  <si>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</si>
  <si>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</si>
  <si>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</si>
  <si>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</si>
  <si>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</si>
  <si>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</si>
  <si>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</si>
  <si>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</si>
  <si>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</si>
  <si>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</si>
  <si>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</si>
  <si>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</si>
  <si>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</si>
  <si>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</si>
  <si>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</si>
  <si>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</si>
  <si>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</si>
  <si>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</si>
  <si>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</si>
  <si>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</si>
  <si>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</si>
  <si>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</si>
  <si>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</si>
  <si>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</si>
  <si>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</si>
  <si>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</si>
  <si>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</si>
  <si>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</si>
  <si>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</si>
  <si>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</si>
  <si>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</si>
  <si>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</si>
  <si>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</si>
  <si>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</si>
  <si>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</si>
  <si>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</si>
  <si>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</si>
  <si>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</si>
  <si>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</si>
  <si>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</si>
  <si>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</si>
  <si>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</si>
  <si>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</si>
  <si>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</si>
  <si>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</si>
  <si>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</si>
  <si>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</si>
  <si>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</si>
  <si>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</si>
  <si>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</si>
  <si>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</si>
  <si>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</si>
  <si>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</si>
  <si>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</si>
  <si>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</si>
  <si>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</si>
  <si>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</si>
  <si>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</si>
  <si>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</si>
  <si>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</si>
  <si>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</si>
  <si>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</si>
  <si>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</si>
  <si>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</si>
  <si>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</si>
  <si>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</si>
  <si>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</si>
  <si>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</si>
  <si>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</si>
  <si>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</si>
  <si>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</si>
  <si>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</si>
  <si>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</si>
  <si>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</si>
  <si>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</si>
  <si>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</si>
  <si>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</si>
  <si>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</si>
  <si>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</si>
  <si>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</si>
  <si>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</si>
  <si>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</si>
  <si>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</si>
  <si>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</si>
  <si>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</si>
  <si>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</si>
  <si>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</si>
  <si>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</si>
  <si>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</si>
  <si>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</si>
  <si>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</si>
  <si>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</si>
  <si>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</si>
  <si>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</si>
  <si>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</si>
  <si>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</si>
  <si>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</si>
  <si>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</si>
  <si>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</si>
  <si>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</si>
  <si>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</si>
  <si>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</si>
  <si>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</si>
  <si>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</si>
  <si>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</si>
  <si>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</si>
  <si>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</si>
  <si>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</si>
  <si>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</si>
  <si>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</si>
  <si>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</si>
  <si>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</si>
  <si>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</si>
  <si>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</si>
  <si>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</si>
  <si>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</si>
  <si>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</si>
  <si>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</si>
  <si>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</si>
  <si>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</si>
  <si>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</si>
  <si>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</si>
  <si>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</si>
  <si>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</si>
  <si>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</si>
  <si>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</si>
  <si>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</si>
  <si>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</si>
  <si>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</si>
  <si>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</si>
  <si>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</si>
  <si>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</si>
  <si>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</si>
  <si>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</si>
  <si>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</si>
  <si>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</si>
  <si>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</si>
  <si>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</si>
  <si>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</si>
  <si>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</si>
  <si>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</si>
  <si>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</si>
  <si>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</si>
  <si>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</si>
  <si>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</si>
  <si>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</si>
  <si>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</si>
  <si>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</si>
  <si>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</si>
  <si>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</si>
  <si>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</si>
  <si>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</si>
  <si>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</si>
  <si>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</si>
  <si>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</si>
  <si>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</si>
  <si>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</si>
  <si>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</si>
  <si>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</si>
  <si>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</si>
  <si>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</si>
  <si>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</si>
  <si>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</si>
  <si>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</si>
  <si>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</si>
  <si>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</si>
  <si>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</si>
  <si>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</si>
  <si>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</si>
  <si>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</si>
  <si>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</si>
  <si>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</si>
  <si>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</si>
  <si>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</si>
  <si>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</si>
  <si>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</si>
  <si>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</si>
  <si>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</si>
  <si>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</si>
  <si>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</si>
  <si>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</si>
  <si>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</si>
  <si>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</si>
  <si>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</si>
  <si>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</si>
  <si>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</si>
  <si>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</si>
  <si>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</si>
  <si>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</si>
  <si>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</si>
  <si>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</si>
  <si>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</si>
  <si>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</si>
  <si>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</si>
  <si>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</si>
  <si>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</si>
  <si>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</si>
  <si>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</si>
  <si>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</si>
  <si>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</si>
  <si>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</si>
  <si>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</si>
  <si>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</si>
  <si>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</si>
  <si>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</si>
  <si>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</si>
  <si>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</si>
  <si>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</si>
  <si>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</si>
  <si>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</si>
  <si>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</si>
  <si>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</si>
  <si>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</si>
  <si>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</si>
  <si>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</si>
  <si>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</si>
  <si>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</si>
  <si>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</si>
  <si>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</si>
  <si>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</si>
  <si>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</si>
  <si>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</si>
  <si>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</si>
  <si>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</si>
  <si>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</si>
  <si>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</si>
  <si>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</si>
  <si>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</si>
  <si>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</si>
  <si>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</si>
  <si>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</si>
  <si>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</si>
  <si>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</si>
  <si>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</si>
  <si>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</si>
  <si>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</si>
  <si>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</si>
  <si>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</si>
  <si>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</si>
  <si>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</si>
  <si>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</si>
  <si>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</si>
  <si>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</si>
  <si>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</si>
  <si>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</si>
  <si>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</si>
  <si>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</si>
  <si>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</si>
  <si>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</si>
  <si>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</si>
  <si>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</si>
  <si>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</si>
  <si>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</si>
  <si>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</si>
  <si>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</si>
  <si>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</si>
  <si>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</si>
  <si>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</si>
  <si>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</si>
  <si>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</si>
  <si>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</si>
  <si>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</si>
  <si>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</si>
  <si>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</si>
  <si>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</si>
  <si>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</si>
  <si>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</si>
  <si>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</si>
  <si>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</si>
  <si>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</si>
  <si>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</si>
  <si>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</si>
  <si>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</si>
  <si>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</si>
  <si>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</si>
  <si>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</si>
  <si>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</si>
  <si>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</si>
  <si>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</si>
  <si>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</si>
  <si>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</si>
  <si>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</si>
  <si>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</si>
  <si>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</si>
  <si>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</si>
  <si>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</si>
  <si>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</si>
  <si>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</si>
  <si>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</si>
  <si>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</si>
  <si>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</si>
  <si>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</si>
  <si>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</si>
  <si>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</si>
  <si>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</si>
  <si>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</si>
  <si>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</si>
  <si>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</si>
  <si>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</si>
  <si>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</si>
  <si>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</si>
  <si>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</si>
  <si>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</si>
  <si>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</si>
  <si>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</si>
  <si>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</si>
  <si>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</si>
  <si>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</si>
  <si>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</si>
  <si>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</si>
  <si>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</si>
  <si>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</si>
  <si>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</si>
  <si>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</si>
  <si>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</si>
  <si>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</si>
  <si>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</si>
  <si>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</si>
  <si>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</si>
  <si>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</si>
  <si>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</si>
  <si>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</si>
  <si>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</si>
  <si>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</si>
  <si>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</si>
  <si>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</si>
  <si>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</si>
  <si>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</si>
  <si>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</si>
  <si>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</si>
  <si>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</si>
  <si>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</si>
  <si>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</si>
  <si>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</si>
  <si>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</si>
  <si>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</si>
  <si>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</si>
  <si>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</si>
  <si>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</si>
  <si>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</si>
  <si>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</si>
  <si>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</si>
  <si>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</si>
  <si>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</si>
  <si>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</si>
  <si>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</si>
  <si>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</si>
  <si>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</si>
  <si>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</si>
  <si>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</si>
  <si>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</si>
  <si>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</si>
  <si>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</si>
  <si>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</si>
  <si>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</si>
  <si>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</si>
  <si>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</si>
  <si>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</si>
  <si>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</si>
  <si>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</si>
  <si>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</si>
  <si>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</si>
  <si>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</si>
  <si>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</si>
  <si>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</si>
  <si>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</si>
  <si>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</si>
  <si>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</si>
  <si>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</si>
  <si>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</si>
  <si>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</si>
  <si>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</si>
  <si>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</si>
  <si>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</si>
  <si>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</si>
  <si>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</si>
  <si>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</si>
  <si>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</si>
  <si>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</si>
  <si>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</si>
  <si>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</si>
  <si>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</si>
  <si>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</si>
  <si>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</si>
  <si>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</si>
  <si>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</si>
  <si>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</si>
  <si>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</si>
  <si>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</si>
  <si>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</si>
  <si>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</si>
  <si>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</si>
  <si>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</si>
  <si>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</si>
  <si>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</si>
  <si>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</si>
  <si>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</si>
  <si>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</si>
  <si>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</si>
  <si>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</si>
  <si>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</si>
  <si>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</si>
  <si>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</si>
  <si>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</si>
  <si>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</si>
  <si>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</si>
  <si>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</si>
  <si>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</si>
  <si>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</si>
  <si>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</si>
  <si>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</si>
  <si>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</si>
  <si>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</si>
  <si>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</si>
  <si>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</si>
  <si>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</si>
  <si>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</si>
  <si>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</si>
  <si>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</si>
  <si>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</si>
  <si>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</si>
  <si>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</si>
  <si>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</si>
  <si>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</si>
  <si>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</si>
  <si>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</si>
  <si>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</si>
  <si>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</si>
  <si>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</si>
  <si>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</si>
  <si>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</si>
  <si>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</si>
  <si>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</si>
  <si>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</si>
  <si>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</si>
  <si>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</si>
  <si>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</si>
  <si>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</si>
  <si>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</si>
  <si>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</si>
  <si>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</si>
  <si>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</si>
  <si>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</si>
  <si>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</si>
  <si>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</si>
  <si>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</si>
  <si>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</si>
  <si>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</si>
  <si>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</si>
  <si>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</si>
  <si>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</si>
  <si>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</si>
  <si>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</si>
  <si>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</si>
  <si>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</si>
  <si>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</si>
  <si>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</si>
  <si>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</si>
  <si>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</si>
  <si>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</si>
  <si>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</si>
  <si>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</si>
  <si>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</si>
  <si>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</si>
  <si>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</si>
  <si>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</si>
  <si>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</si>
  <si>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</si>
  <si>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</si>
  <si>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</si>
  <si>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</si>
  <si>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</si>
  <si>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</si>
  <si>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</si>
  <si>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</si>
  <si>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</si>
  <si>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</si>
  <si>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</si>
  <si>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</si>
  <si>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</si>
  <si>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</si>
  <si>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</si>
  <si>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</si>
  <si>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</si>
  <si>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</si>
  <si>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</si>
  <si>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</si>
  <si>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</si>
  <si>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</si>
  <si>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</si>
  <si>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</si>
  <si>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</si>
  <si>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</si>
  <si>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</si>
  <si>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</si>
  <si>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</si>
  <si>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</si>
  <si>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</si>
  <si>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</si>
  <si>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</si>
  <si>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</si>
  <si>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</si>
  <si>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</si>
  <si>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</si>
  <si>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</si>
  <si>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</si>
  <si>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</si>
  <si>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</si>
  <si>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</si>
  <si>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</si>
  <si>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</si>
  <si>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</si>
  <si>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</si>
  <si>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</si>
  <si>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</si>
  <si>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</si>
  <si>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</si>
  <si>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</si>
  <si>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</si>
  <si>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</si>
  <si>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</si>
  <si>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</si>
  <si>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</si>
  <si>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</si>
  <si>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</si>
  <si>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</si>
  <si>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</si>
  <si>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</si>
  <si>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</si>
  <si>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</si>
  <si>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</si>
  <si>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</si>
  <si>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</si>
  <si>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</si>
  <si>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</si>
  <si>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</si>
  <si>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</si>
  <si>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</si>
  <si>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</si>
  <si>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</si>
  <si>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</si>
  <si>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</si>
  <si>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</si>
  <si>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</si>
  <si>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</si>
  <si>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</si>
  <si>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</si>
  <si>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</si>
  <si>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</si>
  <si>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</si>
  <si>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</si>
  <si>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</si>
  <si>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</si>
  <si>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</si>
  <si>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</si>
  <si>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</si>
  <si>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</si>
  <si>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</si>
  <si>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</si>
  <si>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</si>
  <si>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</si>
  <si>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</si>
  <si>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</si>
  <si>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</si>
  <si>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</si>
  <si>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</si>
  <si>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</si>
  <si>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</si>
  <si>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</si>
  <si>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</si>
  <si>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</si>
  <si>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</si>
  <si>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</si>
  <si>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</si>
  <si>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</si>
  <si>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</si>
  <si>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</si>
  <si>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</si>
  <si>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</si>
  <si>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</si>
  <si>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</si>
  <si>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</si>
  <si>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</si>
  <si>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</si>
  <si>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</si>
  <si>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</si>
  <si>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</si>
  <si>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</si>
  <si>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</si>
  <si>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</si>
  <si>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</si>
  <si>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</si>
  <si>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</si>
  <si>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</si>
  <si>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</si>
  <si>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</si>
  <si>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</si>
  <si>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</si>
  <si>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</si>
  <si>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</si>
  <si>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</si>
  <si>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</si>
  <si>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</si>
  <si>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</si>
  <si>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</si>
  <si>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</si>
  <si>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</si>
  <si>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</si>
  <si>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</si>
  <si>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</si>
  <si>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</si>
  <si>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</si>
  <si>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</si>
  <si>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</si>
  <si>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</si>
  <si>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</si>
  <si>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</si>
  <si>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</si>
  <si>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</si>
  <si>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</si>
  <si>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</si>
  <si>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</si>
  <si>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</si>
  <si>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</si>
  <si>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</si>
  <si>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</si>
  <si>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</si>
  <si>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</si>
  <si>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</si>
  <si>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</si>
  <si>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</si>
  <si>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</si>
  <si>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</si>
  <si>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</si>
  <si>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</si>
  <si>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</si>
  <si>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</si>
  <si>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</si>
  <si>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</si>
  <si>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</si>
  <si>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</si>
  <si>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</si>
  <si>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</si>
  <si>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</si>
  <si>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</si>
  <si>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</si>
  <si>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</si>
  <si>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</si>
  <si>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</si>
  <si>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</si>
  <si>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</si>
  <si>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</si>
  <si>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</si>
  <si>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</si>
  <si>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</si>
  <si>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</si>
  <si>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</si>
  <si>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</si>
  <si>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</si>
  <si>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</si>
  <si>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</si>
  <si>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</si>
  <si>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</si>
  <si>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</si>
  <si>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</si>
  <si>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</si>
  <si>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</si>
  <si>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</si>
  <si>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</si>
  <si>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</si>
  <si>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</si>
  <si>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</si>
  <si>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</si>
  <si>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</si>
  <si>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</si>
  <si>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</si>
  <si>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</si>
  <si>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</si>
  <si>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</si>
  <si>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</si>
  <si>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</si>
  <si>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</si>
  <si>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</si>
  <si>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</si>
  <si>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</si>
  <si>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</si>
  <si>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</si>
  <si>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</si>
  <si>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</si>
  <si>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</si>
  <si>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</si>
  <si>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</si>
  <si>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</si>
  <si>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</si>
  <si>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</si>
  <si>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</si>
  <si>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</si>
  <si>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</si>
  <si>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</si>
  <si>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</si>
  <si>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</si>
  <si>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</si>
  <si>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</si>
  <si>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</si>
  <si>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</si>
  <si>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</si>
  <si>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</si>
  <si>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</si>
  <si>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</si>
  <si>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</si>
  <si>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</si>
  <si>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</si>
  <si>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</si>
  <si>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</si>
  <si>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</si>
  <si>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</si>
  <si>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</si>
  <si>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</si>
  <si>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</si>
  <si>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</si>
  <si>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</si>
  <si>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</si>
  <si>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</si>
  <si>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</si>
  <si>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</si>
  <si>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</si>
  <si>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</si>
  <si>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</si>
  <si>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</si>
  <si>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</si>
  <si>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</si>
  <si>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</si>
  <si>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</si>
  <si>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</si>
  <si>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</si>
  <si>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</si>
  <si>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</si>
  <si>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</si>
  <si>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</si>
  <si>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</si>
  <si>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</si>
  <si>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</si>
  <si>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</si>
  <si>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</si>
  <si>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</si>
  <si>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</si>
  <si>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</si>
  <si>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</si>
  <si>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</si>
  <si>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</si>
  <si>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</si>
  <si>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</si>
  <si>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</si>
  <si>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</si>
  <si>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</si>
  <si>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</si>
  <si>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</si>
  <si>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</si>
  <si>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</si>
  <si>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</si>
  <si>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</si>
  <si>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</si>
  <si>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</si>
  <si>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</si>
  <si>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</si>
  <si>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</si>
  <si>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</si>
  <si>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</si>
  <si>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</si>
  <si>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</si>
  <si>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</si>
  <si>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</si>
  <si>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</si>
  <si>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</si>
  <si>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</si>
  <si>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</si>
  <si>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</si>
  <si>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</si>
  <si>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</si>
  <si>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</si>
  <si>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</si>
  <si>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</si>
  <si>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</si>
  <si>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</si>
  <si>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</si>
  <si>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</si>
  <si>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</si>
  <si>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</si>
  <si>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</si>
  <si>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</si>
  <si>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</si>
  <si>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</si>
  <si>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</si>
  <si>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</si>
  <si>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</si>
  <si>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</si>
  <si>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</si>
  <si>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</si>
  <si>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</si>
  <si>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</si>
  <si>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</si>
  <si>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</si>
  <si>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</si>
  <si>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</si>
  <si>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</si>
  <si>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</si>
  <si>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</si>
  <si>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</si>
  <si>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</si>
  <si>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</si>
  <si>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</si>
  <si>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</si>
  <si>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</si>
  <si>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</si>
  <si>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</si>
  <si>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</si>
  <si>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</si>
  <si>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</si>
  <si>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</si>
  <si>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</si>
  <si>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</si>
  <si>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</si>
  <si>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</si>
  <si>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</si>
  <si>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</si>
  <si>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</si>
  <si>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</si>
  <si>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</si>
  <si>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</si>
  <si>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</si>
  <si>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</si>
  <si>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</si>
  <si>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</si>
  <si>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</si>
  <si>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</si>
  <si>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</si>
  <si>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</si>
  <si>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</si>
  <si>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</si>
  <si>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</si>
  <si>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</si>
  <si>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</si>
  <si>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</si>
  <si>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</si>
  <si>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</si>
  <si>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</si>
  <si>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</si>
  <si>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</si>
  <si>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</si>
  <si>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</si>
  <si>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</si>
  <si>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</si>
  <si>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</si>
  <si>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</si>
  <si>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</si>
  <si>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</si>
  <si>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</si>
  <si>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</si>
  <si>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</si>
  <si>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</si>
  <si>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</si>
  <si>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</si>
  <si>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</si>
  <si>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</si>
  <si>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</si>
  <si>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</si>
  <si>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</si>
  <si>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</si>
  <si>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</si>
  <si>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</si>
  <si>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</si>
  <si>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</si>
  <si>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</si>
  <si>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</si>
  <si>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</si>
  <si>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</si>
  <si>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</si>
  <si>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</si>
  <si>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</si>
  <si>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</si>
  <si>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</si>
  <si>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</si>
  <si>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</si>
  <si>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</si>
  <si>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</si>
  <si>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</si>
  <si>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</si>
  <si>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</si>
  <si>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</si>
  <si>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</si>
  <si>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</si>
  <si>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</si>
  <si>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</si>
  <si>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</si>
  <si>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</si>
  <si>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</si>
  <si>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</si>
  <si>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</si>
  <si>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</si>
  <si>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</si>
  <si>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</si>
  <si>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</si>
  <si>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</si>
  <si>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</si>
  <si>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</si>
  <si>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</si>
  <si>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</si>
  <si>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</si>
  <si>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</si>
  <si>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</si>
  <si>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</si>
  <si>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</si>
  <si>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</si>
  <si>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</si>
  <si>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</si>
  <si>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</si>
  <si>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</si>
  <si>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</si>
  <si>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</si>
  <si>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</si>
  <si>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</si>
  <si>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</si>
  <si>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</si>
  <si>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</si>
  <si>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</si>
  <si>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</si>
  <si>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</si>
  <si>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</si>
  <si>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</si>
  <si>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</si>
  <si>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</si>
  <si>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</si>
  <si>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</si>
  <si>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</si>
  <si>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</si>
  <si>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</si>
  <si>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</si>
  <si>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</si>
  <si>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</si>
  <si>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</si>
  <si>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</si>
  <si>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</si>
  <si>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</si>
  <si>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</si>
  <si>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</si>
  <si>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</si>
  <si>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</si>
  <si>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</si>
  <si>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</si>
  <si>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</si>
  <si>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</si>
  <si>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</si>
  <si>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</si>
  <si>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</si>
  <si>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</si>
  <si>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</si>
  <si>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</si>
  <si>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</si>
  <si>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</si>
  <si>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</si>
  <si>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</si>
  <si>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</si>
  <si>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</si>
  <si>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</si>
  <si>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</si>
  <si>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</si>
  <si>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</si>
  <si>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</si>
  <si>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</si>
  <si>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</si>
  <si>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</si>
  <si>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</si>
  <si>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</si>
  <si>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</si>
  <si>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</si>
  <si>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</si>
  <si>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</si>
  <si>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</si>
  <si>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</si>
  <si>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</si>
  <si>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</si>
  <si>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</si>
  <si>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</si>
  <si>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</si>
  <si>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</si>
  <si>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</si>
  <si>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</si>
  <si>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</si>
  <si>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</si>
  <si>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</si>
  <si>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</si>
  <si>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</si>
  <si>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</si>
  <si>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</si>
  <si>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</si>
  <si>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</si>
  <si>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</si>
  <si>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</si>
  <si>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</si>
  <si>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</si>
  <si>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</si>
  <si>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</si>
  <si>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</si>
  <si>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</si>
  <si>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</si>
  <si>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</si>
  <si>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</si>
  <si>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</si>
  <si>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</si>
  <si>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</si>
  <si>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</si>
  <si>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</si>
  <si>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</si>
  <si>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</si>
  <si>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</si>
  <si>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</si>
  <si>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</si>
  <si>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</si>
  <si>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</si>
  <si>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</si>
  <si>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</si>
  <si>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</si>
  <si>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</si>
  <si>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</si>
  <si>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</si>
  <si>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</si>
  <si>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</si>
  <si>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</si>
  <si>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</si>
  <si>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</si>
  <si>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</si>
  <si>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</si>
  <si>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</si>
  <si>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</si>
  <si>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</si>
  <si>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</si>
  <si>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</si>
  <si>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</si>
  <si>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</si>
  <si>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</si>
  <si>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</si>
  <si>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</si>
  <si>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</si>
  <si>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</si>
  <si>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</si>
  <si>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</si>
  <si>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</si>
  <si>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</si>
  <si>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</si>
  <si>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</si>
  <si>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</si>
  <si>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</si>
  <si>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</si>
  <si>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</si>
  <si>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</si>
  <si>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</si>
  <si>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</si>
  <si>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</si>
  <si>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</si>
  <si>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</si>
  <si>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</si>
  <si>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</si>
  <si>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</si>
  <si>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</si>
  <si>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</si>
  <si>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</si>
  <si>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</si>
  <si>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</si>
  <si>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</si>
  <si>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</si>
  <si>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</si>
  <si>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</si>
  <si>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</si>
  <si>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</si>
  <si>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</si>
  <si>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</si>
  <si>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</si>
  <si>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</si>
  <si>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</si>
  <si>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</si>
  <si>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</si>
  <si>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</si>
  <si>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</si>
  <si>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</si>
  <si>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</si>
  <si>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</si>
  <si>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</si>
  <si>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</si>
  <si>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</si>
  <si>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</si>
  <si>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</si>
  <si>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</si>
  <si>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</si>
  <si>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</si>
  <si>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</si>
  <si>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</si>
  <si>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</si>
  <si>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</si>
  <si>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</si>
  <si>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</si>
  <si>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</si>
  <si>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</si>
  <si>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</si>
  <si>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</si>
  <si>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</si>
  <si>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</si>
  <si>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</si>
  <si>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</si>
  <si>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</si>
  <si>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</si>
  <si>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</si>
  <si>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</si>
  <si>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</si>
  <si>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</si>
  <si>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</si>
  <si>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</si>
  <si>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</si>
  <si>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</si>
  <si>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</si>
  <si>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</si>
  <si>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</si>
  <si>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</si>
  <si>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</si>
  <si>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</si>
  <si>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</si>
  <si>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</si>
  <si>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</si>
  <si>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</si>
  <si>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</si>
  <si>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</si>
  <si>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</si>
  <si>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</si>
  <si>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</si>
  <si>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</si>
  <si>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</si>
  <si>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</si>
  <si>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</si>
  <si>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</si>
  <si>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</si>
  <si>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</si>
  <si>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</si>
  <si>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</si>
  <si>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</si>
  <si>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</si>
  <si>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</si>
  <si>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</si>
  <si>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</si>
  <si>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</si>
  <si>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</si>
  <si>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</si>
  <si>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</si>
  <si>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</si>
  <si>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</si>
  <si>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</si>
  <si>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</si>
  <si>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</si>
  <si>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</si>
  <si>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</si>
  <si>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</si>
  <si>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</si>
  <si>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</si>
  <si>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</si>
  <si>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</si>
  <si>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</si>
  <si>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</si>
  <si>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</si>
  <si>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</si>
  <si>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</si>
  <si>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</si>
  <si>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</si>
  <si>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</si>
  <si>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</si>
  <si>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</si>
  <si>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</si>
  <si>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</si>
  <si>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</si>
  <si>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</si>
  <si>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</si>
  <si>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</si>
  <si>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</si>
  <si>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</si>
  <si>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</si>
  <si>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</si>
  <si>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</si>
  <si>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</si>
  <si>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</si>
  <si>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</si>
  <si>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</si>
  <si>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</si>
  <si>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</si>
  <si>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</si>
  <si>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</si>
  <si>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</si>
  <si>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</si>
  <si>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</si>
  <si>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</si>
  <si>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</si>
  <si>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</si>
  <si>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</si>
  <si>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</si>
  <si>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</si>
  <si>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</si>
  <si>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</si>
  <si>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</si>
  <si>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</si>
  <si>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</si>
  <si>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</si>
  <si>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</si>
  <si>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</si>
  <si>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</si>
  <si>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</si>
  <si>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</si>
  <si>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</si>
  <si>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</si>
  <si>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</si>
  <si>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</si>
  <si>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</si>
  <si>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</si>
  <si>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</si>
  <si>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</si>
  <si>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</si>
  <si>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</si>
  <si>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</si>
  <si>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</si>
  <si>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</si>
  <si>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</si>
  <si>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</si>
  <si>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</si>
  <si>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</si>
  <si>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</si>
  <si>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</si>
  <si>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</si>
  <si>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</si>
  <si>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</si>
  <si>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</si>
  <si>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</si>
  <si>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</si>
  <si>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</si>
  <si>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</si>
  <si>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</si>
  <si>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</si>
  <si>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</si>
  <si>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</si>
  <si>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</si>
  <si>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</si>
  <si>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</si>
  <si>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</si>
  <si>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</si>
  <si>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</si>
  <si>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</si>
  <si>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</si>
  <si>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</si>
  <si>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</si>
  <si>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</si>
  <si>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</si>
  <si>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</si>
  <si>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</si>
  <si>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</si>
  <si>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</si>
  <si>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</si>
  <si>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</si>
  <si>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</si>
  <si>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</si>
  <si>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</si>
  <si>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</si>
  <si>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</si>
  <si>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</si>
  <si>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</si>
  <si>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</si>
  <si>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</si>
  <si>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</si>
  <si>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</si>
  <si>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</si>
  <si>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</si>
  <si>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</si>
  <si>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</si>
  <si>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</si>
  <si>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</si>
  <si>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</si>
  <si>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</si>
  <si>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</si>
  <si>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</si>
  <si>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</si>
  <si>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</si>
  <si>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</si>
  <si>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</si>
  <si>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</si>
  <si>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</si>
  <si>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</si>
  <si>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</si>
  <si>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</si>
  <si>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</si>
  <si>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</si>
  <si>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</si>
  <si>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</si>
  <si>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</si>
  <si>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</si>
  <si>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</si>
  <si>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</si>
  <si>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</si>
  <si>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</si>
  <si>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</si>
  <si>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</si>
  <si>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</si>
  <si>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</si>
  <si>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</si>
  <si>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</si>
  <si>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</si>
  <si>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</si>
  <si>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</si>
  <si>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</si>
  <si>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</si>
  <si>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</si>
  <si>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</si>
  <si>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</si>
  <si>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</si>
  <si>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</si>
  <si>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</si>
  <si>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</si>
  <si>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</si>
  <si>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</si>
  <si>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</si>
  <si>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</si>
  <si>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</si>
  <si>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</si>
  <si>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</si>
  <si>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</si>
  <si>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</si>
  <si>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</si>
  <si>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</si>
  <si>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</si>
  <si>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</si>
  <si>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</si>
  <si>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</si>
  <si>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</si>
  <si>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</si>
  <si>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</si>
  <si>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</si>
  <si>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</si>
  <si>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</si>
  <si>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</si>
  <si>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</si>
  <si>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</si>
  <si>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</si>
  <si>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</si>
  <si>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</si>
  <si>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</si>
  <si>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</si>
  <si>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</si>
  <si>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</si>
  <si>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</si>
  <si>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</si>
  <si>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</si>
  <si>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</si>
  <si>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</si>
  <si>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</si>
  <si>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</si>
  <si>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</si>
  <si>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</si>
  <si>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</si>
  <si>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</si>
  <si>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</si>
  <si>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</si>
  <si>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</si>
  <si>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</si>
  <si>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</si>
  <si>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</si>
  <si>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</si>
  <si>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</si>
  <si>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</si>
  <si>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</si>
  <si>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</si>
  <si>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</si>
  <si>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</si>
  <si>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</si>
  <si>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</si>
  <si>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</si>
  <si>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</si>
  <si>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</si>
  <si>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</si>
  <si>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</si>
  <si>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</si>
  <si>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</si>
  <si>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</si>
  <si>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</si>
  <si>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</si>
  <si>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</si>
  <si>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</si>
  <si>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</si>
  <si>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</si>
  <si>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</si>
  <si>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</si>
  <si>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</si>
  <si>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</si>
  <si>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</si>
  <si>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</si>
  <si>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</si>
  <si>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</si>
  <si>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</si>
  <si>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</si>
  <si>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</si>
  <si>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</si>
  <si>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</si>
  <si>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</si>
  <si>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</si>
  <si>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</si>
  <si>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</si>
  <si>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</si>
  <si>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</si>
  <si>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</si>
  <si>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</si>
  <si>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</si>
  <si>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</si>
  <si>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</si>
  <si>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</si>
  <si>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</si>
  <si>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</si>
  <si>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</si>
  <si>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</si>
  <si>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</si>
  <si>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</si>
  <si>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</si>
  <si>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</si>
  <si>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</si>
  <si>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</si>
  <si>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</si>
  <si>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</si>
  <si>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</si>
  <si>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</si>
  <si>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</si>
  <si>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</si>
  <si>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</si>
  <si>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</si>
  <si>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</si>
  <si>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</si>
  <si>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</si>
  <si>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</si>
  <si>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</si>
  <si>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</si>
  <si>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</si>
  <si>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</si>
  <si>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</si>
  <si>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</si>
  <si>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</si>
  <si>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</si>
  <si>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</si>
  <si>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</si>
  <si>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</si>
  <si>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</si>
  <si>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</si>
  <si>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</si>
  <si>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</si>
  <si>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</si>
  <si>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</si>
  <si>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</si>
  <si>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</si>
  <si>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</si>
  <si>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</si>
  <si>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</si>
  <si>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</si>
  <si>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</si>
  <si>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</si>
  <si>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</si>
  <si>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</si>
  <si>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</si>
  <si>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</si>
  <si>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</si>
  <si>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</si>
  <si>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</si>
  <si>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</si>
  <si>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</si>
  <si>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</si>
  <si>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</si>
  <si>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</si>
  <si>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</si>
  <si>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</si>
  <si>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</si>
  <si>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</si>
  <si>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</si>
  <si>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</si>
  <si>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</si>
  <si>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</si>
  <si>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</si>
  <si>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</si>
  <si>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</si>
  <si>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</si>
  <si>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</si>
  <si>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</si>
  <si>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</si>
  <si>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</si>
  <si>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</si>
  <si>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</si>
  <si>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</si>
  <si>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</si>
  <si>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</si>
  <si>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</si>
  <si>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</si>
  <si>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</si>
  <si>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</si>
  <si>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</si>
  <si>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</si>
  <si>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</si>
  <si>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</si>
  <si>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</si>
  <si>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</si>
  <si>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</si>
  <si>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</si>
  <si>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</si>
  <si>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</si>
  <si>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</si>
  <si>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</si>
  <si>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</si>
  <si>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</si>
  <si>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</si>
  <si>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</si>
  <si>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</si>
  <si>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</si>
  <si>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</si>
  <si>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</si>
  <si>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</si>
  <si>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</si>
  <si>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</si>
  <si>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</si>
  <si>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</si>
  <si>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</si>
  <si>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</si>
  <si>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</si>
  <si>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</si>
  <si>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</si>
  <si>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</si>
  <si>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</si>
  <si>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</si>
  <si>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</si>
  <si>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</si>
  <si>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</si>
  <si>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</si>
  <si>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</si>
  <si>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</si>
  <si>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</si>
  <si>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</si>
  <si>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</si>
  <si>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</si>
  <si>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</si>
  <si>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</si>
  <si>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</si>
  <si>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</si>
  <si>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</si>
  <si>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</si>
  <si>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</si>
  <si>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</si>
  <si>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</si>
  <si>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</si>
  <si>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</si>
  <si>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</si>
  <si>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</si>
  <si>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</si>
  <si>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</si>
  <si>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</si>
  <si>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</si>
  <si>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</si>
  <si>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</si>
  <si>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</si>
  <si>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</si>
  <si>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</si>
  <si>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</si>
  <si>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</si>
  <si>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</si>
  <si>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</si>
  <si>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</si>
  <si>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</si>
  <si>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</si>
  <si>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</si>
  <si>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</si>
  <si>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</si>
  <si>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</si>
  <si>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</si>
  <si>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</si>
  <si>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</si>
  <si>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</si>
  <si>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</si>
  <si>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</si>
  <si>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</si>
  <si>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</si>
  <si>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</si>
  <si>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</si>
  <si>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</si>
  <si>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</si>
  <si>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</si>
  <si>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</si>
  <si>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</si>
  <si>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</si>
  <si>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</si>
  <si>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</si>
  <si>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</si>
  <si>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</si>
  <si>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</si>
  <si>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</si>
  <si>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</si>
  <si>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</si>
  <si>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</si>
  <si>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</si>
  <si>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</si>
  <si>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</si>
  <si>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</si>
  <si>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</si>
  <si>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</si>
  <si>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</si>
  <si>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</si>
  <si>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</si>
  <si>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</si>
  <si>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</si>
  <si>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</si>
  <si>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</si>
  <si>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</si>
  <si>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</si>
  <si>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</si>
  <si>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</si>
  <si>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</si>
  <si>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</si>
  <si>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</si>
  <si>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</si>
  <si>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</si>
  <si>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</si>
  <si>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</si>
  <si>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</si>
  <si>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</si>
  <si>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</si>
  <si>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</si>
  <si>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</si>
  <si>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</si>
  <si>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</si>
  <si>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</si>
  <si>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</si>
  <si>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</si>
  <si>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</si>
  <si>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</si>
  <si>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</si>
  <si>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</si>
  <si>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</si>
  <si>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</si>
  <si>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</si>
  <si>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</si>
  <si>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</si>
  <si>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</si>
  <si>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</si>
  <si>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</si>
  <si>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</si>
  <si>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</si>
  <si>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</si>
  <si>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</si>
  <si>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</si>
  <si>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</si>
  <si>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</si>
  <si>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</si>
  <si>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</si>
  <si>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</si>
  <si>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</si>
  <si>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</si>
  <si>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</si>
  <si>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</si>
  <si>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</si>
  <si>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</si>
  <si>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</si>
  <si>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</si>
  <si>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</si>
  <si>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</si>
  <si>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</si>
  <si>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</si>
  <si>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</si>
  <si>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</si>
  <si>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</si>
  <si>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</si>
  <si>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</si>
  <si>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</si>
  <si>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</si>
  <si>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</si>
  <si>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</si>
  <si>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</si>
  <si>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</si>
  <si>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</si>
  <si>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</si>
  <si>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</si>
  <si>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</si>
  <si>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</si>
  <si>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</si>
  <si>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</si>
  <si>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</si>
  <si>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</si>
  <si>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</si>
  <si>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</si>
  <si>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</si>
  <si>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</si>
  <si>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</si>
  <si>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</si>
  <si>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</si>
  <si>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</si>
  <si>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</si>
  <si>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</si>
  <si>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</si>
  <si>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</si>
  <si>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</si>
  <si>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</si>
  <si>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</si>
  <si>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</si>
  <si>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</si>
  <si>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</si>
  <si>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</si>
  <si>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</si>
  <si>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</si>
  <si>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</si>
  <si>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</si>
  <si>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</si>
  <si>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</si>
  <si>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</si>
  <si>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</si>
  <si>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</si>
  <si>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</si>
  <si>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</si>
  <si>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</si>
  <si>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</si>
  <si>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</si>
  <si>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</si>
  <si>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</si>
  <si>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</si>
  <si>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</si>
  <si>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</si>
  <si>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</si>
  <si>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</si>
  <si>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</si>
  <si>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</si>
  <si>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</si>
  <si>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</si>
  <si>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</si>
  <si>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</si>
  <si>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</si>
  <si>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</si>
  <si>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</si>
  <si>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</si>
  <si>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</si>
  <si>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</si>
  <si>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</si>
  <si>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</si>
  <si>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</si>
  <si>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</si>
  <si>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</si>
  <si>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</si>
  <si>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</si>
  <si>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</si>
  <si>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</si>
  <si>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</si>
  <si>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</si>
  <si>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</si>
  <si>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</si>
  <si>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</si>
  <si>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</si>
  <si>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</si>
  <si>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</si>
  <si>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</si>
  <si>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</si>
  <si>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</si>
  <si>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</si>
  <si>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</si>
  <si>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</si>
  <si>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</si>
  <si>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</si>
  <si>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</si>
  <si>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</si>
  <si>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</si>
  <si>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</si>
  <si>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</si>
  <si>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</si>
  <si>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</si>
  <si>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</si>
  <si>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</si>
  <si>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</si>
  <si>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</si>
  <si>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</si>
  <si>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</si>
  <si>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</si>
  <si>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</si>
  <si>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</si>
  <si>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</si>
  <si>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</si>
  <si>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</si>
  <si>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</si>
  <si>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</si>
  <si>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</si>
  <si>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</si>
  <si>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</si>
  <si>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</si>
  <si>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</si>
  <si>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</si>
  <si>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</si>
  <si>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</si>
  <si>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</si>
  <si>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</si>
  <si>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</si>
  <si>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</si>
  <si>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</si>
  <si>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</si>
  <si>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</si>
  <si>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</si>
  <si>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</si>
  <si>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</si>
  <si>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</si>
  <si>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</si>
  <si>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</si>
  <si>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</si>
  <si>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</si>
  <si>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</si>
  <si>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</si>
  <si>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</si>
  <si>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</si>
  <si>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</si>
  <si>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</si>
  <si>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</si>
  <si>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</si>
  <si>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</si>
  <si>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</si>
  <si>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</si>
  <si>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</si>
  <si>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</si>
  <si>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</si>
  <si>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</si>
  <si>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</si>
  <si>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</si>
  <si>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</si>
  <si>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</si>
  <si>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</si>
  <si>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</si>
  <si>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</si>
  <si>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</si>
  <si>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</si>
  <si>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</si>
  <si>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</si>
  <si>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</si>
  <si>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</si>
  <si>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</si>
  <si>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</si>
  <si>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</si>
  <si>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</si>
  <si>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</si>
  <si>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</si>
  <si>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</si>
  <si>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</si>
  <si>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</si>
  <si>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</si>
  <si>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</si>
  <si>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</si>
  <si>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</si>
  <si>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</si>
  <si>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</si>
  <si>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</si>
  <si>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</si>
  <si>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</si>
  <si>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</si>
  <si>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</si>
  <si>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</si>
  <si>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</si>
  <si>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</si>
  <si>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</si>
  <si>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</si>
  <si>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</si>
  <si>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</si>
  <si>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</si>
  <si>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</si>
  <si>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</si>
  <si>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</si>
  <si>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</si>
  <si>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</si>
  <si>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</si>
  <si>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</si>
  <si>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</si>
  <si>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</si>
  <si>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</si>
  <si>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</si>
  <si>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</si>
  <si>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</si>
  <si>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</si>
  <si>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</si>
  <si>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</si>
  <si>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</si>
  <si>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</si>
  <si>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</si>
  <si>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</si>
  <si>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</si>
  <si>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</si>
  <si>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</si>
  <si>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</si>
  <si>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</si>
  <si>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</si>
  <si>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</si>
  <si>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</si>
  <si>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</si>
  <si>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</si>
  <si>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</si>
  <si>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</si>
  <si>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</si>
  <si>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</si>
  <si>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</si>
  <si>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</si>
  <si>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</si>
  <si>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</si>
  <si>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</si>
  <si>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</si>
  <si>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</si>
  <si>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</si>
  <si>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</si>
  <si>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</si>
  <si>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</si>
  <si>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</si>
  <si>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</si>
  <si>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</si>
  <si>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</si>
  <si>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</si>
  <si>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</si>
  <si>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</si>
  <si>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</si>
  <si>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</si>
  <si>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</si>
  <si>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</si>
  <si>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</si>
  <si>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</si>
  <si>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</si>
  <si>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</si>
  <si>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</si>
  <si>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</si>
  <si>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</si>
  <si>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</si>
  <si>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</si>
  <si>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</si>
  <si>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</si>
  <si>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</si>
  <si>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</si>
  <si>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</si>
  <si>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</si>
  <si>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</si>
  <si>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</si>
  <si>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</si>
  <si>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</si>
  <si>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</si>
  <si>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</si>
  <si>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</si>
  <si>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</si>
  <si>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</si>
  <si>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</si>
  <si>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</si>
  <si>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</si>
  <si>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</si>
  <si>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</si>
  <si>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</si>
  <si>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</si>
  <si>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</si>
  <si>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</si>
  <si>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</si>
  <si>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</si>
  <si>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</si>
  <si>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</si>
  <si>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</si>
  <si>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</si>
  <si>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</si>
  <si>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</si>
  <si>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</si>
  <si>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</si>
  <si>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</si>
  <si>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</si>
  <si>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</si>
  <si>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</si>
  <si>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</si>
  <si>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</si>
  <si>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</si>
  <si>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</si>
  <si>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</si>
  <si>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</si>
  <si>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</si>
  <si>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</si>
  <si>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</si>
  <si>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</si>
  <si>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</si>
  <si>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</si>
  <si>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</si>
  <si>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</si>
  <si>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</si>
  <si>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</si>
  <si>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</si>
  <si>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</si>
  <si>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</si>
  <si>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</si>
  <si>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</si>
  <si>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</si>
  <si>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</si>
  <si>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</si>
  <si>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</si>
  <si>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</si>
  <si>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</si>
  <si>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</si>
  <si>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</si>
  <si>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</si>
  <si>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</si>
  <si>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</si>
  <si>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</si>
  <si>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</si>
  <si>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</si>
  <si>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</si>
  <si>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</si>
  <si>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</si>
  <si>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</si>
  <si>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</si>
  <si>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</si>
  <si>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</si>
  <si>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</si>
  <si>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</si>
  <si>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</si>
  <si>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</si>
  <si>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</si>
  <si>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</si>
  <si>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</si>
  <si>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</si>
  <si>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</si>
  <si>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</si>
  <si>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</si>
  <si>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</si>
  <si>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</si>
  <si>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</si>
  <si>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</si>
  <si>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</si>
  <si>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</si>
  <si>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</si>
  <si>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</si>
  <si>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</si>
  <si>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</si>
  <si>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</si>
  <si>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</si>
  <si>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</si>
  <si>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</si>
  <si>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</si>
  <si>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</si>
  <si>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</si>
  <si>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</si>
  <si>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</si>
  <si>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</si>
  <si>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</si>
  <si>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</si>
  <si>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</si>
  <si>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</si>
  <si>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</si>
  <si>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</si>
  <si>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</si>
  <si>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</si>
  <si>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</si>
  <si>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</si>
  <si>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</si>
  <si>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</si>
  <si>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</si>
  <si>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</si>
  <si>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</si>
  <si>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</si>
  <si>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</si>
  <si>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</si>
  <si>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</si>
  <si>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</si>
  <si>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</si>
  <si>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</si>
  <si>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</si>
  <si>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</si>
  <si>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</si>
  <si>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</si>
  <si>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</si>
  <si>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</si>
  <si>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</si>
  <si>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</si>
  <si>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</si>
  <si>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</si>
  <si>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</si>
  <si>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</si>
  <si>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</si>
  <si>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</si>
  <si>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</si>
  <si>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</si>
  <si>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</si>
  <si>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</si>
  <si>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</si>
  <si>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</si>
  <si>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</si>
  <si>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</si>
  <si>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</si>
  <si>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</si>
  <si>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</si>
  <si>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</si>
  <si>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</si>
  <si>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</si>
  <si>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</si>
  <si>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</si>
  <si>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</si>
  <si>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</si>
  <si>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</si>
  <si>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</si>
  <si>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</si>
  <si>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</si>
  <si>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</si>
  <si>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</si>
  <si>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</si>
  <si>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</si>
  <si>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</si>
  <si>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</si>
  <si>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</si>
  <si>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</si>
  <si>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</si>
  <si>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</si>
  <si>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</si>
  <si>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</si>
  <si>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</si>
  <si>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</si>
  <si>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</si>
  <si>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</si>
  <si>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</si>
  <si>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</si>
  <si>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</si>
  <si>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</si>
  <si>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</si>
  <si>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</si>
  <si>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</si>
  <si>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</si>
  <si>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</si>
  <si>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</si>
  <si>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</si>
  <si>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</si>
  <si>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</si>
  <si>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</si>
  <si>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</si>
  <si>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</si>
  <si>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</si>
  <si>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</si>
  <si>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</si>
  <si>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</si>
  <si>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</si>
  <si>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</si>
  <si>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</si>
  <si>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</si>
  <si>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</si>
  <si>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</si>
  <si>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</si>
  <si>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</si>
  <si>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</si>
  <si>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</si>
  <si>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</si>
  <si>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</si>
  <si>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</si>
  <si>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</si>
  <si>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</si>
  <si>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</si>
  <si>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</si>
  <si>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</si>
  <si>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</si>
  <si>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</si>
  <si>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</si>
  <si>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</si>
  <si>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</si>
  <si>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</si>
  <si>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</si>
  <si>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</si>
  <si>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</si>
  <si>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</si>
  <si>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</si>
  <si>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</si>
  <si>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</si>
  <si>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</si>
  <si>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</si>
  <si>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</si>
  <si>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</si>
  <si>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</si>
  <si>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</si>
  <si>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</si>
  <si>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</si>
  <si>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</si>
  <si>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</si>
  <si>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</si>
  <si>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</si>
  <si>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</si>
  <si>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</si>
  <si>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</si>
  <si>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</si>
  <si>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</si>
  <si>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</si>
  <si>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</si>
  <si>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</si>
  <si>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</si>
  <si>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</si>
  <si>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</si>
  <si>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</si>
  <si>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</si>
  <si>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</si>
  <si>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</si>
  <si>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</si>
  <si>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</si>
  <si>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</si>
  <si>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</si>
  <si>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</si>
  <si>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</si>
  <si>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</si>
  <si>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</si>
  <si>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</si>
  <si>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</si>
  <si>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</si>
  <si>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</si>
  <si>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</si>
  <si>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</si>
  <si>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</si>
  <si>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</si>
  <si>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</si>
  <si>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</si>
  <si>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</si>
  <si>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</si>
  <si>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</si>
  <si>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</si>
  <si>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</si>
  <si>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</si>
  <si>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</si>
  <si>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</si>
  <si>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</si>
  <si>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</si>
  <si>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</si>
  <si>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</si>
  <si>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</si>
  <si>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</si>
  <si>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</si>
  <si>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</si>
  <si>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</si>
  <si>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</si>
  <si>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</si>
  <si>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</si>
  <si>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</si>
  <si>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</si>
  <si>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</si>
  <si>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</si>
  <si>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</si>
  <si>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</si>
  <si>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</si>
  <si>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</si>
  <si>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</si>
  <si>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</si>
  <si>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</si>
  <si>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</si>
  <si>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</si>
  <si>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</si>
  <si>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</si>
  <si>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</si>
  <si>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</si>
  <si>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</si>
  <si>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</si>
  <si>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</si>
  <si>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</si>
  <si>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</si>
  <si>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</si>
  <si>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</si>
  <si>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</si>
  <si>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</si>
  <si>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</si>
  <si>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</si>
  <si>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</si>
  <si>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</si>
  <si>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</si>
  <si>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</si>
  <si>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</si>
  <si>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</si>
  <si>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</si>
  <si>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</si>
  <si>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</si>
  <si>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</si>
  <si>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</si>
  <si>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</si>
  <si>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</si>
  <si>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</si>
  <si>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</si>
  <si>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</si>
  <si>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</si>
  <si>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</si>
  <si>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</si>
  <si>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</si>
  <si>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</si>
  <si>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</si>
  <si>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</si>
  <si>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</si>
  <si>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</si>
  <si>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</si>
  <si>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</si>
  <si>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</si>
  <si>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</si>
  <si>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</si>
  <si>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</si>
  <si>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</si>
  <si>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</si>
  <si>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</si>
  <si>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</si>
  <si>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</si>
  <si>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</si>
  <si>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</si>
  <si>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</si>
  <si>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</si>
  <si>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</si>
  <si>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</si>
  <si>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</si>
  <si>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</si>
  <si>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</si>
  <si>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</si>
  <si>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</si>
  <si>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</si>
  <si>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</si>
  <si>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</si>
  <si>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</si>
  <si>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</si>
  <si>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</si>
  <si>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</si>
  <si>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</si>
  <si>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</si>
  <si>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</si>
  <si>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</si>
  <si>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</si>
  <si>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</si>
  <si>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</si>
  <si>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</si>
  <si>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</si>
  <si>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</si>
  <si>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</si>
  <si>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</si>
  <si>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</si>
  <si>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</si>
  <si>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</si>
  <si>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</si>
  <si>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</si>
  <si>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</si>
  <si>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</si>
  <si>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</si>
  <si>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</si>
  <si>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</si>
  <si>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</si>
  <si>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</si>
  <si>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</si>
  <si>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</si>
  <si>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</si>
  <si>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</si>
  <si>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</si>
  <si>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</si>
  <si>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</si>
  <si>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</si>
  <si>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</si>
  <si>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</si>
  <si>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</si>
  <si>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</si>
  <si>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</si>
  <si>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</si>
  <si>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</si>
  <si>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</si>
  <si>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</si>
  <si>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</si>
  <si>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</si>
  <si>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</si>
  <si>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</si>
  <si>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</si>
  <si>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</si>
  <si>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</si>
  <si>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</si>
  <si>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</si>
  <si>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</si>
  <si>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</si>
  <si>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</si>
  <si>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</si>
  <si>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</si>
  <si>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</si>
  <si>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</si>
  <si>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</si>
  <si>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</si>
  <si>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</si>
  <si>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</si>
  <si>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</si>
  <si>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</si>
  <si>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</si>
  <si>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</si>
  <si>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</si>
  <si>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</si>
  <si>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</si>
  <si>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</si>
  <si>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</si>
  <si>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</si>
  <si>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</si>
  <si>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</si>
  <si>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</si>
  <si>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</si>
  <si>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</si>
  <si>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</si>
  <si>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</si>
  <si>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</si>
  <si>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</si>
  <si>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</si>
  <si>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</si>
  <si>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</si>
  <si>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</si>
  <si>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</si>
  <si>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</si>
  <si>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</si>
  <si>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</si>
  <si>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</si>
  <si>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</si>
  <si>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</si>
  <si>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</si>
  <si>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</si>
  <si>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</si>
  <si>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</si>
  <si>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</si>
  <si>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</si>
  <si>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</si>
  <si>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</si>
  <si>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</si>
  <si>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</si>
  <si>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</si>
  <si>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</si>
  <si>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</si>
  <si>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</si>
  <si>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</si>
  <si>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</si>
  <si>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</si>
  <si>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</si>
  <si>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</si>
  <si>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</si>
  <si>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</si>
  <si>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</si>
  <si>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</si>
  <si>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</si>
  <si>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</si>
  <si>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</si>
  <si>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</si>
  <si>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</si>
  <si>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</si>
  <si>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</si>
  <si>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</si>
  <si>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</si>
  <si>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</si>
  <si>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</si>
  <si>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</si>
  <si>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</si>
  <si>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</si>
  <si>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</si>
  <si>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</si>
  <si>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</si>
  <si>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</si>
  <si>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</si>
  <si>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</si>
  <si>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</si>
  <si>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</si>
  <si>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</si>
  <si>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</si>
  <si>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</si>
  <si>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</si>
  <si>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</si>
  <si>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</si>
  <si>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</si>
  <si>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</si>
  <si>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</si>
  <si>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</si>
  <si>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</si>
  <si>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</si>
  <si>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</si>
  <si>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</si>
  <si>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</si>
  <si>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</si>
  <si>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</si>
  <si>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</si>
  <si>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</si>
  <si>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</si>
  <si>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</si>
  <si>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</si>
  <si>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</si>
  <si>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</si>
  <si>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</si>
  <si>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</si>
  <si>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</si>
  <si>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</si>
  <si>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</si>
  <si>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</si>
  <si>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</si>
  <si>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</si>
  <si>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</si>
  <si>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</si>
  <si>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</si>
  <si>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</si>
  <si>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</si>
  <si>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</si>
  <si>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</si>
  <si>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</si>
  <si>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</si>
  <si>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</si>
  <si>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</si>
  <si>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</si>
  <si>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</si>
  <si>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</si>
  <si>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</si>
  <si>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</si>
  <si>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</si>
  <si>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</si>
  <si>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</si>
  <si>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</si>
  <si>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</si>
  <si>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</si>
  <si>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</si>
  <si>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</si>
  <si>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</si>
  <si>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</si>
  <si>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</si>
  <si>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</si>
  <si>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</si>
  <si>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</si>
  <si>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</si>
  <si>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</si>
  <si>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</si>
  <si>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</si>
  <si>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</si>
  <si>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</si>
  <si>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</si>
  <si>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</si>
  <si>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</si>
  <si>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</si>
  <si>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</si>
  <si>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</si>
  <si>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</si>
  <si>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</si>
  <si>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</si>
  <si>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</si>
  <si>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</si>
  <si>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</si>
  <si>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</si>
  <si>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</si>
  <si>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</si>
  <si>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</si>
  <si>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</si>
  <si>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</si>
  <si>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</si>
  <si>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</si>
  <si>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</si>
  <si>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</si>
  <si>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</si>
  <si>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</si>
  <si>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</si>
  <si>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</si>
  <si>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</si>
  <si>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</si>
  <si>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</si>
  <si>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</si>
  <si>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</si>
  <si>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</si>
  <si>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</si>
  <si>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</si>
  <si>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</si>
  <si>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</si>
  <si>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</si>
  <si>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</si>
  <si>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</si>
  <si>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</si>
  <si>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</si>
  <si>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</si>
  <si>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</si>
  <si>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</si>
  <si>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</si>
  <si>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</si>
  <si>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</si>
  <si>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</si>
  <si>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</si>
  <si>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</si>
  <si>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</si>
  <si>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</si>
  <si>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</si>
  <si>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</si>
  <si>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</si>
  <si>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</si>
  <si>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</si>
  <si>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</si>
  <si>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</si>
  <si>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</si>
  <si>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</si>
  <si>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</si>
  <si>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</si>
  <si>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</si>
  <si>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</si>
  <si>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</si>
  <si>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</si>
  <si>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</si>
  <si>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</si>
  <si>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</si>
  <si>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</si>
  <si>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</si>
  <si>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</si>
  <si>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</si>
  <si>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</si>
  <si>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</si>
  <si>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</si>
  <si>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</si>
  <si>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</si>
  <si>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</si>
  <si>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</si>
  <si>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</si>
  <si>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</si>
  <si>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</si>
  <si>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</si>
  <si>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</si>
  <si>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</si>
  <si>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</si>
  <si>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</si>
  <si>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</si>
  <si>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</si>
  <si>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</si>
  <si>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</si>
  <si>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</si>
  <si>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</si>
  <si>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</si>
  <si>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</si>
  <si>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</si>
  <si>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</si>
  <si>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</si>
  <si>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</si>
  <si>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</si>
  <si>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</si>
  <si>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</si>
  <si>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</si>
  <si>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</si>
  <si>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</si>
  <si>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</si>
  <si>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</si>
  <si>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</si>
  <si>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</si>
  <si>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</si>
  <si>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</si>
  <si>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</si>
  <si>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</si>
  <si>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</si>
  <si>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</si>
  <si>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</si>
  <si>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</si>
  <si>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</si>
  <si>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</si>
  <si>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</si>
  <si>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</si>
  <si>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</si>
  <si>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</si>
  <si>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</si>
  <si>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</si>
  <si>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</si>
  <si>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</si>
  <si>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</si>
  <si>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</si>
  <si>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</si>
  <si>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</si>
  <si>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</si>
  <si>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</si>
  <si>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</si>
  <si>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</si>
  <si>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</si>
  <si>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</si>
  <si>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</si>
  <si>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</si>
  <si>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</si>
  <si>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</si>
  <si>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</si>
  <si>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</si>
  <si>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</si>
  <si>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</si>
  <si>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</si>
  <si>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</si>
  <si>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</si>
  <si>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</si>
  <si>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</si>
  <si>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</si>
  <si>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</si>
  <si>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</si>
  <si>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</si>
  <si>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</si>
  <si>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</si>
  <si>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</si>
  <si>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</si>
  <si>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</si>
  <si>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</si>
  <si>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</si>
  <si>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</si>
  <si>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</si>
  <si>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</si>
  <si>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</si>
  <si>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</si>
  <si>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</si>
  <si>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</si>
  <si>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</si>
  <si>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</si>
  <si>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</si>
  <si>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</si>
  <si>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</si>
  <si>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</si>
  <si>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</si>
  <si>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</si>
  <si>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</si>
  <si>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</si>
  <si>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</si>
  <si>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</si>
  <si>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</si>
  <si>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</si>
  <si>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</si>
  <si>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</si>
  <si>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</si>
  <si>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</si>
  <si>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</si>
  <si>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</si>
  <si>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</si>
  <si>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</si>
  <si>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</si>
  <si>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</si>
  <si>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</si>
  <si>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</si>
  <si>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</si>
  <si>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</si>
  <si>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</si>
  <si>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</si>
  <si>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</si>
  <si>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</si>
  <si>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</si>
  <si>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</si>
  <si>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</si>
  <si>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</si>
  <si>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</si>
  <si>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</si>
  <si>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</si>
  <si>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</si>
  <si>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</si>
  <si>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</si>
  <si>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</si>
  <si>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</si>
  <si>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</si>
  <si>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</si>
  <si>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</si>
  <si>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</si>
  <si>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</si>
  <si>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</si>
  <si>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</si>
  <si>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</si>
  <si>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</si>
  <si>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</si>
  <si>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</si>
  <si>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</si>
  <si>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</si>
  <si>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</si>
  <si>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</si>
  <si>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</si>
  <si>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</si>
  <si>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</si>
  <si>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</si>
  <si>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</si>
  <si>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</si>
  <si>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</si>
  <si>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</si>
  <si>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</si>
  <si>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</si>
  <si>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</si>
  <si>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</si>
  <si>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</si>
  <si>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</si>
  <si>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</si>
  <si>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</si>
  <si>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</si>
  <si>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</si>
  <si>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</si>
  <si>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</si>
  <si>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</si>
  <si>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</si>
  <si>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</si>
  <si>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</si>
  <si>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</si>
  <si>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</si>
  <si>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</si>
  <si>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</si>
  <si>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</si>
  <si>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</si>
  <si>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</si>
  <si>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</si>
  <si>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</si>
  <si>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</si>
  <si>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</si>
  <si>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</si>
  <si>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</si>
  <si>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</si>
  <si>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</si>
  <si>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</si>
  <si>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</si>
  <si>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</si>
  <si>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</si>
  <si>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</si>
  <si>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</si>
  <si>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</si>
  <si>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</si>
  <si>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</si>
  <si>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</si>
  <si>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</si>
  <si>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</si>
  <si>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</si>
  <si>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</si>
  <si>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</si>
  <si>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</si>
  <si>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</si>
  <si>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</si>
  <si>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</si>
  <si>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</si>
  <si>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</si>
  <si>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</si>
  <si>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</si>
  <si>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</si>
  <si>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</si>
  <si>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</si>
  <si>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</si>
  <si>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</si>
  <si>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</si>
  <si>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</si>
  <si>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</si>
  <si>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</si>
  <si>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</si>
  <si>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</si>
  <si>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</si>
  <si>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</si>
  <si>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</si>
  <si>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</si>
  <si>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</si>
  <si>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</si>
  <si>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</si>
  <si>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</si>
  <si>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</si>
  <si>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</si>
  <si>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</si>
  <si>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</si>
  <si>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</si>
  <si>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</si>
  <si>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</si>
  <si>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</si>
  <si>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</si>
  <si>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</si>
  <si>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</si>
  <si>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</si>
  <si>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</si>
  <si>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</si>
  <si>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</si>
  <si>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</si>
  <si>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</si>
  <si>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</si>
  <si>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</si>
  <si>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</si>
  <si>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</si>
  <si>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</si>
  <si>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</si>
  <si>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</si>
  <si>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</si>
  <si>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</si>
  <si>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</si>
  <si>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</si>
  <si>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</si>
  <si>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</si>
  <si>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</si>
  <si>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</si>
  <si>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</si>
  <si>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</si>
  <si>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</si>
  <si>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</si>
  <si>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</si>
  <si>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</si>
  <si>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</si>
  <si>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</si>
  <si>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</si>
  <si>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</si>
  <si>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</si>
  <si>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</si>
  <si>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</si>
  <si>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</si>
  <si>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</si>
  <si>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</si>
  <si>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</si>
  <si>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</si>
  <si>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</si>
  <si>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</si>
  <si>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</si>
  <si>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</si>
  <si>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</si>
  <si>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</si>
  <si>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</si>
  <si>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</si>
  <si>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</si>
  <si>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</si>
  <si>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</si>
  <si>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</si>
  <si>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</si>
  <si>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</si>
  <si>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</si>
  <si>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</si>
  <si>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</si>
  <si>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</si>
  <si>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</si>
  <si>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</si>
  <si>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</si>
  <si>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</si>
  <si>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</si>
  <si>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</si>
  <si>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</si>
  <si>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</si>
  <si>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</si>
  <si>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</si>
  <si>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</si>
  <si>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</si>
  <si>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</si>
  <si>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</si>
  <si>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</si>
  <si>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</si>
  <si>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</si>
  <si>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</si>
  <si>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</si>
  <si>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</si>
  <si>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</si>
  <si>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</si>
  <si>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</si>
  <si>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</si>
  <si>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</si>
  <si>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</si>
  <si>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</si>
  <si>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</si>
  <si>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</si>
  <si>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</si>
  <si>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</si>
  <si>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</si>
  <si>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</si>
  <si>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</si>
  <si>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</si>
  <si>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</si>
  <si>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</si>
  <si>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</si>
  <si>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</si>
  <si>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</si>
  <si>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</si>
  <si>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</si>
  <si>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</si>
  <si>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</si>
  <si>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</si>
  <si>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</si>
  <si>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</si>
  <si>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</si>
  <si>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</si>
  <si>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</si>
  <si>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</si>
  <si>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</si>
  <si>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</si>
  <si>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</si>
  <si>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</si>
  <si>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</si>
  <si>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</si>
  <si>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</si>
  <si>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</si>
  <si>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</si>
  <si>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</si>
  <si>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</si>
  <si>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</si>
  <si>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</si>
  <si>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</si>
  <si>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</si>
  <si>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</si>
  <si>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</si>
  <si>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</si>
  <si>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</si>
  <si>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</si>
  <si>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</si>
  <si>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</si>
  <si>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</si>
  <si>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</si>
  <si>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</si>
  <si>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</si>
  <si>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</si>
  <si>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</si>
  <si>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</si>
  <si>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</si>
  <si>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</si>
  <si>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</si>
  <si>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</si>
  <si>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</si>
  <si>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</si>
  <si>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</si>
  <si>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</si>
  <si>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</si>
  <si>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</si>
  <si>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</si>
  <si>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</si>
  <si>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</si>
  <si>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</si>
  <si>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</si>
  <si>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</si>
  <si>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</si>
  <si>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</si>
  <si>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</si>
  <si>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</si>
  <si>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</si>
  <si>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</si>
  <si>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</si>
  <si>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</si>
  <si>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</si>
  <si>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</si>
  <si>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</si>
  <si>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</si>
  <si>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</si>
  <si>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</si>
  <si>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</si>
  <si>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</si>
  <si>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</si>
  <si>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</si>
  <si>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</si>
  <si>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</si>
  <si>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</si>
  <si>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</si>
  <si>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</si>
  <si>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</si>
  <si>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</si>
  <si>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</si>
  <si>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</si>
  <si>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</si>
  <si>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</si>
  <si>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</si>
  <si>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</si>
  <si>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</si>
  <si>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</si>
  <si>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</si>
  <si>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</si>
  <si>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</si>
  <si>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</si>
  <si>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</si>
  <si>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</si>
  <si>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</si>
  <si>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</si>
  <si>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</si>
  <si>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</si>
  <si>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</si>
  <si>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</si>
  <si>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</si>
  <si>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</si>
  <si>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</si>
  <si>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</si>
  <si>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</si>
  <si>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</si>
  <si>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</si>
  <si>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</si>
  <si>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</si>
  <si>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</si>
  <si>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</si>
  <si>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</si>
  <si>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</si>
  <si>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</si>
  <si>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</si>
  <si>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</si>
  <si>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</si>
  <si>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</si>
  <si>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</si>
  <si>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</si>
  <si>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</si>
  <si>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</si>
  <si>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</si>
  <si>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</si>
  <si>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</si>
  <si>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</si>
  <si>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</si>
  <si>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</si>
  <si>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</si>
  <si>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</si>
  <si>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</si>
  <si>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</si>
  <si>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</si>
  <si>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</si>
  <si>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</si>
  <si>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</si>
  <si>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</si>
  <si>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</si>
  <si>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</si>
  <si>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</si>
  <si>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</si>
  <si>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</si>
  <si>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</si>
  <si>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</si>
  <si>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</si>
  <si>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</si>
  <si>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</si>
  <si>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</si>
  <si>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</si>
  <si>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</si>
  <si>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</si>
  <si>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</si>
  <si>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</si>
  <si>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</si>
  <si>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</si>
  <si>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</si>
  <si>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</si>
  <si>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</si>
  <si>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</si>
  <si>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</si>
  <si>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</si>
  <si>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</si>
  <si>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</si>
  <si>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</si>
  <si>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</si>
  <si>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</si>
  <si>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</si>
  <si>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</si>
  <si>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</si>
  <si>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</si>
  <si>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</si>
  <si>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</si>
  <si>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</si>
  <si>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</si>
  <si>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</si>
  <si>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</si>
  <si>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</si>
  <si>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</si>
  <si>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</si>
  <si>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</si>
  <si>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</si>
  <si>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</si>
  <si>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</si>
  <si>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</si>
  <si>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</si>
  <si>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</si>
  <si>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</si>
  <si>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</si>
  <si>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</si>
  <si>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</si>
  <si>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</si>
  <si>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</si>
  <si>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</si>
  <si>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</si>
  <si>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</si>
  <si>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</si>
  <si>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</si>
  <si>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</si>
  <si>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</si>
  <si>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</si>
  <si>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</si>
  <si>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</si>
  <si>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</si>
  <si>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</si>
  <si>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</si>
  <si>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</si>
  <si>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</si>
  <si>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</si>
  <si>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</si>
  <si>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</si>
  <si>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</si>
  <si>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</si>
  <si>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</si>
  <si>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</si>
  <si>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</si>
  <si>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</si>
  <si>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</si>
  <si>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</si>
  <si>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</si>
  <si>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</si>
  <si>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</si>
  <si>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</si>
  <si>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</si>
  <si>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</si>
  <si>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</si>
  <si>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</si>
  <si>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</si>
  <si>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</si>
  <si>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</si>
  <si>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</si>
  <si>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</si>
  <si>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</si>
  <si>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</si>
  <si>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</si>
  <si>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</si>
  <si>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</si>
  <si>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</si>
  <si>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</si>
  <si>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</si>
  <si>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</si>
  <si>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</si>
  <si>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</si>
  <si>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</si>
  <si>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</si>
  <si>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</si>
  <si>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</si>
  <si>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</si>
  <si>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</si>
  <si>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</si>
  <si>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</si>
  <si>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</si>
  <si>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</si>
  <si>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</si>
  <si>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</si>
  <si>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</si>
  <si>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</si>
  <si>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</si>
  <si>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</si>
  <si>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</si>
  <si>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</si>
  <si>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</si>
  <si>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</si>
  <si>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</si>
  <si>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</si>
  <si>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</si>
  <si>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</si>
  <si>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</si>
  <si>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</si>
  <si>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</si>
  <si>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</si>
  <si>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</si>
  <si>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</si>
  <si>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</si>
  <si>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</si>
  <si>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</si>
  <si>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</si>
  <si>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</si>
  <si>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</si>
  <si>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</si>
  <si>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</si>
  <si>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</si>
  <si>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</si>
  <si>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</si>
  <si>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</si>
  <si>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</si>
  <si>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</si>
  <si>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</si>
  <si>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</si>
  <si>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</si>
  <si>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</si>
  <si>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</si>
  <si>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</si>
  <si>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</si>
  <si>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</si>
  <si>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</si>
  <si>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</si>
  <si>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</si>
  <si>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</si>
  <si>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</si>
  <si>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</si>
  <si>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</si>
  <si>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</si>
  <si>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</si>
  <si>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</si>
  <si>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</si>
  <si>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</si>
  <si>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</si>
  <si>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</si>
  <si>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</si>
  <si>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</si>
  <si>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</si>
  <si>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</si>
  <si>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</si>
  <si>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</si>
  <si>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</si>
  <si>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</si>
  <si>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</si>
  <si>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</si>
  <si>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</si>
  <si>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</si>
  <si>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</si>
  <si>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</si>
  <si>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</si>
  <si>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</si>
  <si>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</si>
  <si>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</si>
  <si>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</si>
  <si>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</si>
  <si>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</si>
  <si>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</si>
  <si>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</si>
  <si>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</si>
  <si>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</si>
  <si>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</si>
  <si>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</si>
  <si>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</si>
  <si>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</si>
  <si>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</si>
  <si>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</si>
  <si>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</si>
  <si>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</si>
  <si>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</si>
  <si>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</si>
  <si>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</si>
  <si>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</si>
  <si>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</si>
  <si>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</si>
  <si>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</si>
  <si>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</si>
  <si>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</si>
  <si>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</si>
  <si>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</si>
  <si>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</si>
  <si>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</si>
  <si>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</si>
  <si>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</si>
  <si>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</si>
  <si>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</si>
  <si>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</si>
  <si>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</si>
  <si>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</si>
  <si>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</si>
  <si>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</si>
  <si>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</si>
  <si>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</si>
  <si>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</si>
  <si>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</si>
  <si>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</si>
  <si>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</si>
  <si>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</si>
  <si>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</si>
  <si>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</si>
  <si>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</si>
  <si>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</si>
  <si>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</si>
  <si>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</si>
  <si>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</si>
  <si>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</si>
  <si>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</si>
  <si>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</si>
  <si>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</si>
  <si>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</si>
  <si>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</si>
  <si>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</si>
  <si>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</si>
  <si>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</si>
  <si>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</si>
  <si>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</si>
  <si>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</si>
  <si>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</si>
  <si>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</si>
  <si>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</si>
  <si>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</si>
  <si>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</si>
  <si>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</si>
  <si>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</si>
  <si>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</si>
  <si>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</si>
  <si>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</si>
  <si>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</si>
  <si>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</si>
  <si>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</si>
  <si>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</si>
  <si>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</si>
  <si>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</si>
  <si>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</si>
  <si>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</si>
  <si>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</si>
  <si>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</si>
  <si>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</si>
  <si>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</si>
  <si>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</si>
  <si>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</si>
  <si>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</si>
  <si>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</si>
  <si>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</si>
  <si>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</si>
  <si>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</si>
  <si>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</si>
  <si>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</si>
  <si>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</si>
  <si>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</si>
  <si>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</si>
  <si>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</si>
  <si>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</si>
  <si>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</si>
  <si>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</si>
  <si>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</si>
  <si>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</si>
  <si>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</si>
  <si>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</si>
  <si>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</si>
  <si>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</si>
  <si>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</si>
  <si>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</si>
  <si>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</si>
  <si>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</si>
  <si>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</si>
  <si>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</si>
  <si>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</si>
  <si>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</si>
  <si>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</si>
  <si>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</si>
  <si>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</si>
  <si>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</si>
  <si>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</si>
  <si>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</si>
  <si>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</si>
  <si>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</si>
  <si>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</si>
  <si>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</si>
  <si>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</si>
  <si>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</si>
  <si>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</si>
  <si>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</si>
  <si>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</si>
  <si>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</si>
  <si>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</si>
  <si>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</si>
  <si>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</si>
  <si>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</si>
  <si>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</si>
  <si>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</si>
  <si>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</si>
  <si>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</si>
  <si>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</si>
  <si>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</si>
  <si>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</si>
  <si>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</si>
  <si>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</si>
  <si>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</si>
  <si>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</si>
  <si>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</si>
  <si>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</si>
  <si>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</si>
  <si>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</si>
  <si>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</si>
  <si>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</si>
  <si>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</si>
  <si>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</si>
  <si>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</si>
  <si>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</si>
  <si>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</si>
  <si>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</si>
  <si>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</si>
  <si>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</si>
  <si>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</si>
  <si>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</si>
  <si>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</si>
  <si>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</si>
  <si>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</si>
  <si>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</si>
  <si>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</si>
  <si>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</si>
  <si>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</si>
  <si>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</si>
  <si>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</si>
  <si>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</si>
  <si>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</si>
  <si>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</si>
  <si>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</si>
  <si>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</si>
  <si>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</si>
  <si>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</si>
  <si>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</si>
  <si>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</si>
  <si>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</si>
  <si>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</si>
  <si>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</si>
  <si>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</si>
  <si>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</si>
  <si>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</si>
  <si>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</si>
  <si>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</si>
  <si>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</si>
  <si>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</si>
  <si>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</si>
  <si>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</si>
  <si>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</si>
  <si>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</si>
  <si>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</si>
  <si>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</si>
  <si>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</si>
  <si>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</si>
  <si>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</si>
  <si>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</si>
  <si>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</si>
  <si>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</si>
  <si>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</si>
  <si>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</si>
  <si>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</si>
  <si>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</si>
  <si>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</si>
  <si>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</si>
  <si>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</si>
  <si>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</si>
  <si>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</si>
  <si>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</si>
  <si>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</si>
  <si>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</si>
  <si>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</si>
  <si>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</si>
  <si>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</si>
  <si>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</si>
  <si>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</si>
  <si>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</si>
  <si>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</si>
  <si>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</si>
  <si>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</si>
  <si>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</si>
  <si>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</si>
  <si>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</si>
  <si>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</si>
  <si>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</si>
  <si>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</si>
  <si>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</si>
  <si>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</si>
  <si>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</si>
  <si>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</si>
  <si>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</si>
  <si>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</si>
  <si>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</si>
  <si>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</si>
  <si>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</si>
  <si>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</si>
  <si>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</si>
  <si>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</si>
  <si>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</si>
  <si>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</si>
  <si>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</si>
  <si>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</si>
  <si>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</si>
  <si>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</si>
  <si>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</si>
  <si>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</si>
  <si>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</si>
  <si>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</si>
  <si>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</si>
  <si>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</si>
  <si>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</si>
  <si>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</si>
  <si>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</si>
  <si>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</si>
  <si>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</si>
  <si>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</si>
  <si>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</si>
  <si>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</si>
  <si>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</si>
  <si>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</si>
  <si>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</si>
  <si>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</si>
  <si>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</si>
  <si>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</si>
  <si>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</si>
  <si>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</si>
  <si>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</si>
  <si>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</si>
  <si>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</si>
  <si>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</si>
  <si>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</si>
  <si>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</si>
  <si>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</si>
  <si>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</si>
  <si>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</si>
  <si>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</si>
  <si>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</si>
  <si>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</si>
  <si>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</si>
  <si>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</si>
  <si>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</si>
  <si>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</si>
  <si>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</si>
  <si>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</si>
  <si>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</si>
  <si>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</si>
  <si>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</si>
  <si>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</si>
  <si>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</si>
  <si>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</si>
  <si>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</si>
  <si>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</si>
  <si>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</si>
  <si>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</si>
  <si>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</si>
  <si>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</si>
  <si>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</si>
  <si>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</si>
  <si>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</si>
  <si>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</si>
  <si>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</si>
  <si>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</si>
  <si>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</si>
  <si>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</si>
  <si>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</si>
  <si>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</si>
  <si>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</si>
  <si>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</si>
  <si>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</si>
  <si>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</si>
  <si>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</si>
  <si>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</si>
  <si>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</si>
  <si>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</si>
  <si>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</si>
  <si>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</si>
  <si>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</si>
  <si>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</si>
  <si>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</si>
  <si>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</si>
  <si>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</si>
  <si>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</si>
  <si>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</si>
  <si>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</si>
  <si>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</si>
  <si>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</si>
  <si>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</si>
  <si>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</si>
  <si>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</si>
  <si>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</si>
  <si>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</si>
  <si>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</si>
  <si>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</si>
  <si>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</si>
  <si>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</si>
  <si>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</si>
  <si>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</si>
  <si>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</si>
  <si>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</si>
  <si>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</si>
  <si>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</si>
  <si>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</si>
  <si>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</si>
  <si>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</si>
  <si>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</si>
  <si>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</si>
  <si>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</si>
  <si>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</si>
  <si>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</si>
  <si>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</si>
  <si>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</si>
  <si>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</si>
  <si>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</si>
  <si>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</si>
  <si>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</si>
  <si>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</si>
  <si>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</si>
  <si>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</si>
  <si>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</si>
  <si>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</si>
  <si>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</si>
  <si>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</si>
  <si>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</si>
  <si>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</si>
  <si>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</si>
  <si>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</si>
  <si>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</si>
  <si>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</si>
  <si>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</si>
  <si>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</si>
  <si>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</si>
  <si>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</si>
  <si>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</si>
  <si>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</si>
  <si>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</si>
  <si>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</si>
  <si>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</si>
  <si>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</si>
  <si>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</si>
  <si>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</si>
  <si>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</si>
  <si>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</si>
  <si>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</si>
  <si>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</si>
  <si>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</si>
  <si>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</si>
  <si>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</si>
  <si>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</si>
  <si>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</si>
  <si>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</si>
  <si>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</si>
  <si>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</si>
  <si>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</si>
  <si>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</si>
  <si>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</si>
  <si>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</si>
  <si>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</si>
  <si>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</si>
  <si>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</si>
  <si>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</si>
  <si>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</si>
  <si>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</si>
  <si>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</si>
  <si>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</si>
  <si>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</si>
  <si>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</si>
  <si>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</si>
  <si>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</si>
  <si>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</si>
  <si>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</si>
  <si>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</si>
  <si>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</si>
  <si>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</si>
  <si>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</si>
  <si>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</si>
  <si>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</si>
  <si>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</si>
  <si>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</si>
  <si>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</si>
  <si>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</si>
  <si>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</si>
  <si>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</si>
  <si>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</si>
  <si>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</si>
  <si>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</si>
  <si>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</si>
  <si>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</si>
  <si>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</si>
  <si>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</si>
  <si>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</si>
  <si>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</si>
  <si>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</si>
  <si>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</si>
  <si>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</si>
  <si>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</si>
  <si>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</si>
  <si>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</si>
  <si>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</si>
  <si>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</si>
  <si>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</si>
  <si>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</si>
  <si>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</si>
  <si>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</si>
  <si>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</si>
  <si>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</si>
  <si>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</si>
  <si>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</si>
  <si>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</si>
  <si>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</si>
  <si>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</si>
  <si>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</si>
  <si>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</si>
  <si>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</si>
  <si>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</si>
  <si>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</si>
  <si>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</si>
  <si>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</si>
  <si>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</si>
  <si>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</si>
  <si>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</si>
  <si>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</si>
  <si>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</si>
  <si>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</si>
  <si>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</si>
  <si>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</si>
  <si>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</si>
  <si>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</si>
  <si>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</si>
  <si>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</si>
  <si>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</si>
  <si>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</si>
  <si>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</si>
  <si>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</si>
  <si>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</si>
  <si>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</si>
  <si>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</si>
  <si>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</si>
  <si>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</si>
  <si>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</si>
  <si>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</si>
  <si>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</si>
  <si>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</si>
  <si>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</si>
  <si>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</si>
  <si>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</si>
  <si>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</si>
  <si>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</si>
  <si>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</si>
  <si>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</si>
  <si>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</si>
  <si>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</si>
  <si>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</si>
  <si>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</si>
  <si>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</si>
  <si>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</si>
  <si>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</si>
  <si>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</si>
  <si>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</si>
  <si>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</si>
  <si>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</si>
  <si>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</si>
  <si>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</si>
  <si>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</si>
  <si>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</si>
  <si>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</si>
  <si>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</si>
  <si>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</si>
  <si>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</si>
  <si>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</si>
  <si>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</si>
  <si>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</si>
  <si>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</si>
  <si>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</si>
  <si>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</si>
  <si>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</si>
  <si>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</si>
  <si>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</si>
  <si>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</si>
  <si>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</si>
  <si>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</si>
  <si>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</si>
  <si>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</si>
  <si>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</si>
  <si>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</si>
  <si>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</si>
  <si>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</si>
  <si>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</si>
  <si>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</si>
  <si>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</si>
  <si>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</si>
  <si>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</si>
  <si>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</si>
  <si>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</si>
  <si>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</si>
  <si>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</si>
  <si>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</si>
  <si>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</si>
  <si>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</si>
  <si>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</si>
  <si>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</si>
  <si>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</si>
  <si>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</si>
  <si>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</si>
  <si>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</si>
  <si>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</si>
  <si>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</si>
  <si>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</si>
  <si>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</si>
  <si>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</si>
  <si>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</si>
  <si>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</si>
  <si>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</si>
  <si>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</si>
  <si>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</si>
  <si>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</si>
  <si>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</si>
  <si>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</si>
  <si>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</si>
  <si>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</si>
  <si>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</si>
  <si>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</si>
  <si>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</si>
  <si>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</si>
  <si>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</si>
  <si>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</si>
  <si>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</si>
  <si>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</si>
  <si>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</si>
  <si>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</si>
  <si>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</si>
  <si>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</si>
  <si>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</si>
  <si>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</si>
  <si>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</si>
  <si>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</si>
  <si>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</si>
  <si>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</si>
  <si>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</si>
  <si>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</si>
  <si>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</si>
  <si>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</si>
  <si>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</si>
  <si>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</si>
  <si>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</si>
  <si>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</si>
  <si>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</si>
  <si>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</si>
  <si>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</si>
  <si>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</si>
  <si>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</si>
  <si>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</si>
  <si>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</si>
  <si>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</si>
  <si>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</si>
  <si>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</si>
  <si>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</si>
  <si>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</si>
  <si>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</si>
  <si>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</si>
  <si>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</si>
  <si>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</si>
  <si>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</si>
  <si>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</si>
  <si>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</si>
  <si>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</si>
  <si>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</si>
  <si>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</si>
  <si>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</si>
  <si>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</si>
  <si>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</si>
  <si>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</si>
  <si>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</si>
  <si>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</si>
  <si>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</si>
  <si>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</si>
  <si>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</si>
  <si>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</si>
  <si>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</si>
  <si>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</si>
  <si>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</si>
  <si>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</si>
  <si>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</si>
  <si>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</si>
  <si>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</si>
  <si>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</si>
  <si>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</si>
  <si>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</si>
  <si>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</si>
  <si>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</si>
  <si>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</si>
  <si>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</si>
  <si>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</si>
  <si>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</si>
  <si>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</si>
  <si>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</si>
  <si>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</si>
  <si>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</si>
  <si>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</si>
  <si>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</si>
  <si>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</si>
  <si>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</si>
  <si>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</si>
  <si>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</si>
  <si>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</si>
  <si>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</si>
  <si>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</si>
  <si>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</si>
  <si>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</si>
  <si>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</si>
  <si>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</si>
  <si>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</si>
  <si>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</si>
  <si>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</si>
  <si>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</si>
  <si>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</si>
  <si>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</si>
  <si>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</si>
  <si>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</si>
  <si>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</si>
  <si>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</si>
  <si>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</si>
  <si>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</si>
  <si>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</si>
  <si>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</si>
  <si>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</si>
  <si>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</si>
  <si>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</si>
  <si>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</si>
  <si>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</si>
  <si>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</si>
  <si>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</si>
  <si>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</si>
  <si>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</si>
  <si>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</si>
  <si>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</si>
  <si>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</si>
  <si>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</si>
  <si>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</si>
  <si>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</si>
  <si>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</si>
  <si>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</si>
  <si>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</si>
  <si>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</si>
  <si>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</si>
  <si>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</si>
  <si>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</si>
  <si>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</si>
  <si>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</si>
  <si>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</si>
  <si>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</si>
  <si>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</si>
  <si>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</si>
  <si>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</si>
  <si>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</si>
  <si>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</si>
  <si>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</si>
  <si>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</si>
  <si>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</si>
  <si>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</si>
  <si>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</si>
  <si>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</si>
  <si>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</si>
  <si>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</si>
  <si>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</si>
  <si>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</si>
  <si>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</si>
  <si>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</si>
  <si>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</si>
  <si>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</si>
  <si>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</si>
  <si>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</si>
  <si>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</si>
  <si>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</si>
  <si>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</si>
  <si>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</si>
  <si>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</si>
  <si>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</si>
  <si>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</si>
  <si>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</si>
  <si>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</si>
  <si>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</si>
  <si>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</si>
  <si>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</si>
  <si>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</si>
  <si>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</si>
  <si>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</si>
  <si>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</si>
  <si>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</si>
  <si>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</si>
  <si>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</si>
  <si>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</si>
  <si>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</si>
  <si>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</si>
  <si>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</si>
  <si>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</si>
  <si>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</si>
  <si>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</si>
  <si>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</si>
  <si>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</si>
  <si>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</si>
  <si>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</si>
  <si>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</si>
  <si>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</si>
  <si>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</si>
  <si>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</si>
  <si>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</si>
  <si>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</si>
  <si>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</si>
  <si>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</si>
  <si>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</si>
  <si>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</si>
  <si>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</si>
  <si>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</si>
  <si>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</si>
  <si>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</si>
  <si>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</si>
  <si>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</si>
  <si>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</si>
  <si>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</si>
  <si>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</si>
  <si>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</si>
  <si>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</si>
  <si>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</si>
  <si>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</si>
  <si>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</si>
  <si>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</si>
  <si>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</si>
  <si>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</si>
  <si>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</si>
  <si>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</si>
  <si>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</si>
  <si>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</si>
  <si>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</si>
  <si>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</si>
  <si>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</si>
  <si>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</si>
  <si>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</si>
  <si>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</si>
  <si>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</si>
  <si>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</si>
  <si>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</si>
  <si>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</si>
  <si>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</si>
  <si>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</si>
  <si>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</si>
  <si>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</si>
  <si>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</si>
  <si>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</si>
  <si>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</si>
  <si>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</si>
  <si>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</si>
  <si>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</si>
  <si>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</si>
  <si>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</si>
  <si>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</si>
  <si>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</si>
  <si>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</si>
  <si>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</si>
  <si>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</si>
  <si>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</si>
  <si>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</si>
  <si>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</si>
  <si>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</si>
  <si>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</si>
  <si>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</si>
  <si>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</si>
  <si>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</si>
  <si>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</si>
  <si>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</si>
  <si>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</si>
  <si>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</si>
  <si>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</si>
  <si>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</si>
  <si>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</si>
  <si>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</si>
  <si>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</si>
  <si>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</si>
  <si>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</si>
  <si>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</si>
  <si>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</si>
  <si>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</si>
  <si>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</si>
  <si>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</si>
  <si>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</si>
  <si>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</si>
  <si>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</si>
  <si>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</si>
  <si>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</si>
  <si>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</si>
  <si>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</si>
  <si>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</si>
  <si>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</si>
  <si>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</si>
  <si>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</si>
  <si>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</si>
  <si>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</si>
  <si>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</si>
  <si>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</si>
  <si>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</si>
  <si>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</si>
  <si>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</si>
  <si>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</si>
  <si>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</si>
  <si>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</si>
  <si>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</si>
  <si>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</si>
  <si>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</si>
  <si>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</si>
  <si>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</si>
  <si>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</si>
  <si>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</si>
  <si>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</si>
  <si>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</si>
  <si>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</si>
  <si>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</si>
  <si>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</si>
  <si>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</si>
  <si>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</si>
  <si>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</si>
  <si>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</si>
  <si>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</si>
  <si>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</si>
  <si>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</si>
  <si>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</si>
  <si>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</si>
  <si>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</si>
  <si>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</si>
  <si>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</si>
  <si>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</si>
  <si>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</si>
  <si>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</si>
  <si>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</si>
  <si>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</si>
  <si>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</si>
  <si>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</si>
  <si>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</si>
  <si>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</si>
  <si>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</si>
  <si>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</si>
  <si>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</si>
  <si>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</si>
  <si>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</si>
  <si>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</si>
  <si>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</si>
  <si>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</si>
  <si>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</si>
  <si>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</si>
  <si>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</si>
  <si>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</si>
  <si>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</si>
  <si>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</si>
  <si>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</si>
  <si>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</si>
  <si>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</si>
  <si>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</si>
  <si>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</si>
  <si>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</si>
  <si>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</si>
  <si>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</si>
  <si>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</si>
  <si>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</si>
  <si>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</si>
  <si>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</si>
  <si>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</si>
  <si>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</si>
  <si>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</si>
  <si>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</si>
  <si>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</si>
  <si>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</si>
  <si>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</si>
  <si>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</si>
  <si>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</si>
  <si>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</si>
  <si>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</si>
  <si>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</si>
  <si>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</si>
  <si>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</si>
  <si>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</si>
  <si>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</si>
  <si>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</si>
  <si>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</si>
  <si>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</si>
  <si>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</si>
  <si>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</si>
  <si>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</si>
  <si>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</si>
  <si>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</si>
  <si>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</si>
  <si>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</si>
  <si>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</si>
  <si>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</si>
  <si>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</si>
  <si>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</si>
  <si>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</si>
  <si>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</si>
  <si>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</si>
  <si>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</si>
  <si>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</si>
  <si>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</si>
  <si>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</si>
  <si>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</si>
  <si>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</si>
  <si>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</si>
  <si>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</si>
  <si>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</si>
  <si>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</si>
  <si>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</si>
  <si>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</si>
  <si>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</si>
  <si>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</si>
  <si>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</si>
  <si>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</si>
  <si>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</si>
  <si>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</si>
  <si>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</si>
  <si>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</si>
  <si>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</si>
  <si>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</si>
  <si>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</si>
  <si>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</si>
  <si>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</si>
  <si>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</si>
  <si>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</si>
  <si>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</si>
  <si>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</si>
  <si>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</si>
  <si>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</si>
  <si>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</si>
  <si>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</si>
  <si>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</si>
  <si>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</si>
  <si>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</si>
  <si>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</si>
  <si>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</si>
  <si>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</si>
  <si>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</si>
  <si>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</si>
  <si>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</si>
  <si>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</si>
  <si>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</si>
  <si>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</si>
  <si>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</si>
  <si>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</si>
  <si>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</si>
  <si>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</si>
  <si>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</si>
  <si>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</si>
  <si>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</si>
  <si>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</si>
  <si>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</si>
  <si>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</si>
  <si>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</si>
  <si>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</si>
  <si>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</si>
  <si>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</si>
  <si>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</si>
  <si>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</si>
  <si>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</si>
  <si>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</si>
  <si>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</si>
  <si>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</si>
  <si>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</si>
  <si>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</si>
  <si>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</si>
  <si>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</si>
  <si>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</si>
  <si>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</si>
  <si>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</si>
  <si>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</si>
  <si>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</si>
  <si>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</si>
  <si>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</si>
  <si>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</si>
  <si>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</si>
  <si>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</si>
  <si>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</si>
  <si>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</si>
  <si>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</si>
  <si>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</si>
  <si>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</si>
  <si>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</si>
  <si>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</si>
  <si>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</si>
  <si>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</si>
  <si>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</si>
  <si>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</si>
  <si>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</si>
  <si>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</si>
  <si>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</si>
  <si>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</si>
  <si>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</si>
  <si>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</si>
  <si>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</si>
  <si>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</si>
  <si>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</si>
  <si>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</si>
  <si>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</si>
  <si>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</si>
  <si>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</si>
  <si>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</si>
  <si>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</si>
  <si>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</si>
  <si>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</si>
  <si>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</si>
  <si>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</si>
  <si>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</si>
  <si>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</si>
  <si>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</si>
  <si>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</si>
  <si>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</si>
  <si>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</si>
  <si>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</si>
  <si>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</si>
  <si>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</si>
  <si>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</si>
  <si>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</si>
  <si>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</si>
  <si>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</si>
  <si>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</si>
  <si>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</si>
  <si>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</si>
  <si>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</si>
  <si>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</si>
  <si>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</si>
  <si>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</si>
  <si>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</si>
  <si>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</si>
  <si>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</si>
  <si>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</si>
  <si>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</si>
  <si>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</si>
  <si>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</si>
  <si>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</si>
  <si>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</si>
  <si>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</si>
  <si>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</si>
  <si>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</si>
  <si>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</si>
  <si>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</si>
  <si>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</si>
  <si>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</si>
  <si>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</si>
  <si>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</si>
  <si>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</si>
  <si>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</si>
  <si>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</si>
  <si>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</si>
  <si>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</si>
  <si>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</si>
  <si>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</si>
  <si>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</si>
  <si>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</si>
  <si>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</si>
  <si>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</si>
  <si>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</si>
  <si>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</si>
  <si>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</si>
  <si>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</si>
  <si>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</si>
  <si>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</si>
  <si>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</si>
  <si>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</si>
  <si>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</si>
  <si>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</si>
  <si>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</si>
  <si>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</si>
  <si>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</si>
  <si>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</si>
  <si>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</si>
  <si>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</si>
  <si>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</si>
  <si>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</si>
  <si>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</si>
  <si>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</si>
  <si>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</si>
  <si>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</si>
  <si>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</si>
  <si>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</si>
  <si>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</si>
  <si>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</si>
  <si>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</si>
  <si>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</si>
  <si>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</si>
  <si>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</si>
  <si>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</si>
  <si>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</si>
  <si>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</si>
  <si>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</si>
  <si>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</si>
  <si>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</si>
  <si>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</si>
  <si>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</si>
  <si>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</si>
  <si>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</si>
  <si>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</si>
  <si>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</si>
  <si>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</si>
  <si>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</si>
  <si>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</si>
  <si>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</si>
  <si>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</si>
  <si>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</si>
  <si>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</si>
  <si>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</si>
  <si>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</si>
  <si>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</si>
  <si>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</si>
  <si>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</si>
  <si>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</si>
  <si>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</si>
  <si>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</si>
  <si>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</si>
  <si>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</si>
  <si>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</si>
  <si>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</si>
  <si>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</si>
  <si>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</si>
  <si>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</si>
  <si>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</si>
  <si>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</si>
  <si>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</si>
  <si>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</si>
  <si>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</si>
  <si>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</si>
  <si>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</si>
  <si>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</si>
  <si>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</si>
  <si>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</si>
  <si>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</si>
  <si>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</si>
  <si>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</si>
  <si>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</si>
  <si>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</si>
  <si>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</si>
  <si>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</si>
  <si>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</si>
  <si>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</si>
  <si>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</si>
  <si>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</si>
  <si>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</si>
  <si>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</si>
  <si>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</si>
  <si>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</si>
  <si>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</si>
  <si>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</si>
  <si>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</si>
  <si>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</si>
  <si>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</si>
  <si>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</si>
  <si>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</si>
  <si>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</si>
  <si>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</si>
  <si>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</si>
  <si>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</si>
  <si>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</si>
  <si>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</si>
  <si>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</si>
  <si>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</si>
  <si>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</si>
  <si>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</si>
  <si>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</si>
  <si>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</si>
  <si>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</si>
  <si>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</si>
  <si>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</si>
  <si>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</si>
  <si>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</si>
  <si>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</si>
  <si>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</si>
  <si>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</si>
  <si>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</si>
  <si>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</si>
  <si>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</si>
  <si>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</si>
  <si>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</si>
  <si>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</si>
  <si>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</si>
  <si>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</si>
  <si>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</si>
  <si>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</si>
  <si>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</si>
  <si>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</si>
  <si>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</si>
  <si>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</si>
  <si>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</si>
  <si>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</si>
  <si>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</si>
  <si>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</si>
  <si>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</si>
  <si>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</si>
  <si>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</si>
  <si>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</si>
  <si>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</si>
  <si>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</si>
  <si>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</si>
  <si>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</si>
  <si>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</si>
  <si>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</si>
  <si>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</si>
  <si>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</si>
  <si>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</si>
  <si>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</si>
  <si>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</si>
  <si>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</si>
  <si>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</si>
  <si>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</si>
  <si>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</si>
  <si>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</si>
  <si>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</si>
  <si>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</si>
  <si>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</si>
  <si>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</si>
  <si>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</si>
  <si>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</si>
  <si>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</si>
  <si>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</si>
  <si>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</si>
  <si>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</si>
  <si>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</si>
  <si>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</si>
  <si>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</si>
  <si>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</si>
  <si>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</si>
  <si>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</si>
  <si>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</si>
  <si>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</si>
  <si>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</si>
  <si>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</si>
  <si>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</si>
  <si>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</si>
  <si>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</si>
  <si>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</si>
  <si>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</si>
  <si>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</si>
  <si>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</si>
  <si>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</si>
  <si>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</si>
  <si>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</si>
  <si>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</si>
  <si>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</si>
  <si>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</si>
  <si>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</si>
  <si>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</si>
  <si>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</si>
  <si>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</si>
  <si>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</si>
  <si>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</si>
  <si>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</si>
  <si>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</si>
  <si>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</si>
  <si>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</si>
  <si>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</si>
  <si>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</si>
  <si>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</si>
  <si>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</si>
  <si>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</si>
  <si>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</si>
  <si>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</si>
  <si>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</si>
  <si>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</si>
  <si>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</si>
  <si>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</si>
  <si>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</si>
  <si>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</si>
  <si>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</si>
  <si>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</si>
  <si>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</si>
  <si>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</si>
  <si>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</si>
  <si>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</si>
  <si>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</si>
  <si>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</si>
  <si>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</si>
  <si>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</si>
  <si>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</si>
  <si>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</si>
  <si>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</si>
  <si>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</si>
  <si>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</si>
  <si>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</si>
  <si>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</si>
  <si>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</si>
  <si>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</si>
  <si>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</si>
  <si>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</si>
  <si>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</si>
  <si>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</si>
  <si>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</si>
  <si>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</si>
  <si>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</si>
  <si>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</si>
  <si>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</si>
  <si>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</si>
  <si>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</si>
  <si>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</si>
  <si>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</si>
  <si>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</si>
  <si>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</si>
  <si>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</si>
  <si>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</si>
  <si>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</si>
  <si>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</si>
  <si>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</si>
  <si>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</si>
  <si>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</si>
  <si>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</si>
  <si>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</si>
  <si>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</si>
  <si>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</si>
  <si>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</si>
  <si>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</si>
  <si>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</si>
  <si>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</si>
  <si>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</si>
  <si>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</si>
  <si>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</si>
  <si>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</si>
  <si>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</si>
  <si>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</si>
  <si>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</si>
  <si>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</si>
  <si>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</si>
  <si>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</si>
  <si>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</si>
  <si>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</si>
  <si>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</si>
  <si>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</si>
  <si>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</si>
  <si>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</si>
  <si>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</si>
  <si>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</si>
  <si>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</si>
  <si>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</si>
  <si>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</si>
  <si>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</si>
  <si>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</si>
  <si>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</si>
  <si>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</si>
  <si>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</si>
  <si>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</si>
  <si>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</si>
  <si>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</si>
  <si>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</si>
  <si>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</si>
  <si>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</si>
  <si>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</si>
  <si>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</si>
  <si>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</si>
  <si>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</si>
  <si>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</si>
  <si>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</si>
  <si>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</si>
  <si>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</si>
  <si>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</si>
  <si>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</si>
  <si>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</si>
  <si>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</si>
  <si>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</si>
  <si>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</si>
  <si>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</si>
  <si>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</si>
  <si>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</si>
  <si>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</si>
  <si>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</si>
  <si>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</si>
  <si>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</si>
  <si>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</si>
  <si>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</si>
  <si>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</si>
  <si>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</si>
  <si>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</si>
  <si>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</si>
  <si>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</si>
  <si>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</si>
  <si>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</si>
  <si>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</si>
  <si>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</si>
  <si>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</si>
  <si>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</si>
  <si>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</si>
  <si>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</si>
  <si>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</si>
  <si>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</si>
  <si>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</si>
  <si>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</si>
  <si>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</si>
  <si>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</si>
  <si>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</si>
  <si>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</si>
  <si>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</si>
  <si>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</si>
  <si>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</si>
  <si>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</si>
  <si>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</si>
  <si>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</si>
  <si>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</si>
  <si>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</si>
  <si>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</si>
  <si>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</si>
  <si>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</si>
  <si>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</si>
  <si>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</si>
  <si>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</si>
  <si>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</si>
  <si>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</si>
  <si>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</si>
  <si>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</si>
  <si>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</si>
  <si>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</si>
  <si>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</si>
  <si>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</si>
  <si>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</si>
  <si>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</si>
  <si>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</si>
  <si>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</si>
  <si>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</si>
  <si>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</si>
  <si>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</si>
  <si>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</si>
  <si>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</si>
  <si>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</si>
  <si>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</si>
  <si>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</si>
  <si>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</si>
  <si>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</si>
  <si>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</si>
  <si>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</si>
  <si>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</si>
  <si>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</si>
  <si>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</si>
  <si>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</si>
  <si>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</si>
  <si>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</si>
  <si>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</si>
  <si>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</si>
  <si>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</si>
  <si>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</si>
  <si>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</si>
  <si>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</si>
  <si>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</si>
  <si>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</si>
  <si>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</si>
  <si>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</si>
  <si>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</si>
  <si>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</si>
  <si>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</si>
  <si>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</si>
  <si>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</si>
  <si>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</si>
  <si>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</si>
  <si>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</si>
  <si>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</si>
  <si>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</si>
  <si>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</si>
  <si>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</si>
  <si>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</si>
  <si>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</si>
  <si>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</si>
  <si>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</si>
  <si>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</si>
  <si>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</si>
  <si>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</si>
  <si>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</si>
  <si>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</si>
  <si>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</si>
  <si>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</si>
  <si>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</si>
  <si>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</si>
  <si>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</si>
  <si>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</si>
  <si>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</si>
  <si>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</si>
  <si>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</si>
  <si>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</si>
  <si>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</si>
  <si>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</si>
  <si>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</si>
  <si>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</si>
  <si>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</si>
  <si>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</si>
  <si>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</si>
  <si>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</si>
  <si>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</si>
  <si>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</si>
  <si>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</si>
  <si>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</si>
  <si>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</si>
  <si>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</si>
  <si>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</si>
  <si>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</si>
  <si>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</si>
  <si>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</si>
  <si>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</si>
  <si>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</si>
  <si>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</si>
  <si>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</si>
  <si>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</si>
  <si>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</si>
  <si>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</si>
  <si>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</si>
  <si>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</si>
  <si>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</si>
  <si>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</si>
  <si>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</si>
  <si>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</si>
  <si>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</si>
  <si>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</si>
  <si>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</si>
  <si>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</si>
  <si>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</si>
  <si>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</si>
  <si>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</si>
  <si>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</si>
  <si>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</si>
  <si>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</si>
  <si>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</si>
  <si>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</si>
  <si>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</si>
  <si>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</si>
  <si>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</si>
  <si>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</si>
  <si>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</si>
  <si>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</si>
  <si>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</si>
  <si>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</si>
  <si>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</si>
  <si>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</si>
  <si>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</si>
  <si>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</si>
  <si>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</si>
  <si>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</si>
  <si>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</si>
  <si>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</si>
  <si>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</si>
  <si>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</si>
  <si>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</si>
  <si>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</si>
  <si>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</si>
  <si>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</si>
  <si>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</si>
  <si>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</si>
  <si>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</si>
  <si>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</si>
  <si>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</si>
  <si>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</si>
  <si>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</si>
  <si>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</si>
  <si>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</si>
  <si>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</si>
  <si>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</si>
  <si>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</si>
  <si>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</si>
  <si>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</si>
  <si>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</si>
  <si>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</si>
  <si>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</si>
  <si>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</si>
  <si>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</si>
  <si>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</si>
  <si>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</si>
  <si>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</si>
  <si>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</si>
  <si>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</si>
  <si>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</si>
  <si>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</si>
  <si>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</si>
  <si>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</si>
  <si>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</si>
  <si>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</si>
  <si>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</si>
  <si>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</si>
  <si>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</si>
  <si>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</si>
  <si>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</si>
  <si>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</si>
  <si>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</si>
  <si>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</si>
  <si>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</si>
  <si>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</si>
  <si>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</si>
  <si>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</si>
  <si>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</si>
  <si>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</si>
  <si>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</si>
  <si>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</si>
  <si>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</si>
  <si>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</si>
  <si>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</si>
  <si>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</si>
  <si>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</si>
  <si>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</si>
  <si>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</si>
  <si>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</si>
  <si>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</si>
  <si>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</si>
  <si>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</si>
  <si>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</si>
  <si>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</si>
  <si>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</si>
  <si>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</si>
  <si>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</si>
  <si>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</si>
  <si>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</si>
  <si>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</si>
  <si>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</si>
  <si>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</si>
  <si>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</si>
  <si>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</si>
  <si>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</si>
  <si>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</si>
  <si>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</si>
  <si>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</si>
  <si>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</si>
  <si>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</si>
  <si>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</si>
  <si>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</si>
  <si>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</si>
  <si>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</si>
  <si>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</si>
  <si>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</si>
  <si>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</si>
  <si>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</si>
  <si>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</si>
  <si>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</si>
  <si>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</si>
  <si>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</si>
  <si>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</si>
  <si>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</si>
  <si>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</si>
  <si>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</si>
  <si>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</si>
  <si>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</si>
  <si>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</si>
  <si>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</si>
  <si>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</si>
  <si>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</si>
  <si>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</si>
  <si>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</si>
  <si>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</si>
  <si>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</si>
  <si>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</si>
  <si>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</si>
  <si>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</si>
  <si>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</si>
  <si>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</si>
  <si>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</si>
  <si>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</si>
  <si>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</si>
  <si>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</si>
  <si>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</si>
  <si>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</si>
  <si>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</si>
  <si>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</si>
  <si>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</si>
  <si>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</si>
  <si>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</si>
  <si>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</si>
  <si>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</si>
  <si>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</si>
  <si>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</si>
  <si>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</si>
  <si>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</si>
  <si>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</si>
  <si>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</si>
  <si>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</si>
  <si>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</si>
  <si>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</si>
  <si>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</si>
  <si>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</si>
  <si>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</si>
  <si>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</si>
  <si>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</si>
  <si>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</si>
  <si>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</si>
  <si>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</si>
  <si>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</si>
  <si>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</si>
  <si>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</si>
  <si>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</si>
  <si>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</si>
  <si>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</si>
  <si>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</si>
  <si>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</si>
  <si>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</si>
  <si>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</si>
  <si>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</si>
  <si>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</si>
  <si>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</si>
  <si>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</si>
  <si>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</si>
  <si>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</si>
  <si>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</si>
  <si>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</si>
  <si>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</si>
  <si>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</si>
  <si>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</si>
  <si>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</si>
  <si>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</si>
  <si>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</si>
  <si>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</si>
  <si>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</si>
  <si>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</si>
  <si>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</si>
  <si>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</si>
  <si>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</si>
  <si>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</si>
  <si>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</si>
  <si>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</si>
  <si>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</si>
  <si>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</si>
  <si>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</si>
  <si>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</si>
  <si>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</si>
  <si>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</si>
  <si>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</si>
  <si>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</si>
  <si>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</si>
  <si>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</si>
  <si>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</si>
  <si>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</si>
  <si>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</si>
  <si>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</si>
  <si>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</si>
  <si>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</si>
  <si>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</si>
  <si>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</si>
  <si>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</si>
  <si>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</si>
  <si>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</si>
  <si>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</si>
  <si>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</si>
  <si>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</si>
  <si>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</si>
  <si>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</si>
  <si>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</si>
  <si>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</si>
  <si>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</si>
  <si>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</si>
  <si>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</si>
  <si>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</si>
  <si>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</si>
  <si>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</si>
  <si>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</si>
  <si>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</si>
  <si>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</si>
  <si>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</si>
  <si>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</si>
  <si>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</si>
  <si>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</si>
  <si>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</si>
  <si>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</si>
  <si>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</si>
  <si>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</si>
  <si>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</si>
  <si>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</si>
  <si>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</si>
  <si>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</si>
  <si>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</si>
  <si>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</si>
  <si>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</si>
  <si>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</si>
  <si>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</si>
  <si>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</si>
  <si>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</si>
  <si>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</si>
  <si>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</si>
  <si>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</si>
  <si>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</si>
  <si>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</si>
  <si>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</si>
  <si>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</si>
  <si>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</si>
  <si>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</si>
  <si>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</si>
  <si>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</si>
  <si>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</si>
  <si>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</si>
  <si>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</si>
  <si>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</si>
  <si>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</si>
  <si>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</si>
  <si>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</si>
  <si>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</si>
  <si>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</si>
  <si>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</si>
  <si>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</si>
  <si>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</si>
  <si>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</si>
  <si>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</si>
  <si>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</si>
  <si>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</si>
  <si>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</si>
  <si>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</si>
  <si>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</si>
  <si>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</si>
  <si>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</si>
  <si>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</si>
  <si>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</si>
  <si>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</si>
  <si>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</si>
  <si>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</si>
  <si>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</si>
  <si>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</si>
  <si>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</si>
  <si>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</si>
  <si>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</si>
  <si>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</si>
  <si>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</si>
  <si>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</si>
  <si>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</si>
  <si>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</si>
  <si>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</si>
  <si>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</si>
  <si>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</si>
  <si>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</si>
  <si>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</si>
  <si>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</si>
  <si>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</si>
  <si>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</si>
  <si>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</si>
  <si>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</si>
  <si>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</si>
  <si>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</si>
  <si>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</si>
  <si>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</si>
  <si>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</si>
  <si>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</si>
  <si>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</si>
  <si>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</si>
  <si>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</si>
  <si>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</si>
  <si>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</si>
  <si>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</si>
  <si>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</si>
  <si>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</si>
  <si>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</si>
  <si>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</si>
  <si>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</si>
  <si>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</si>
  <si>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</si>
  <si>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</si>
  <si>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</si>
  <si>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</si>
  <si>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</si>
  <si>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</si>
  <si>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</si>
  <si>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</si>
  <si>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</si>
  <si>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</si>
  <si>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</si>
  <si>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</si>
  <si>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</si>
  <si>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</si>
  <si>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</si>
  <si>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</si>
  <si>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</si>
  <si>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</si>
  <si>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</si>
  <si>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</si>
  <si>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</si>
  <si>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</si>
  <si>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</si>
  <si>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</si>
  <si>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</si>
  <si>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</si>
  <si>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</si>
  <si>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</si>
  <si>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</si>
  <si>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</si>
  <si>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</si>
  <si>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</si>
  <si>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</si>
  <si>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</si>
  <si>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</si>
  <si>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</si>
  <si>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</si>
  <si>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</si>
  <si>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</si>
  <si>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</si>
  <si>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</si>
  <si>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</si>
  <si>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</si>
  <si>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</si>
  <si>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</si>
  <si>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</si>
  <si>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</si>
  <si>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</si>
  <si>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</si>
  <si>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</si>
  <si>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</si>
  <si>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</si>
  <si>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</si>
  <si>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</si>
  <si>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</si>
  <si>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</si>
  <si>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</si>
  <si>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</si>
  <si>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</si>
  <si>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</si>
  <si>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</si>
  <si>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</si>
  <si>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</si>
  <si>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</si>
  <si>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</si>
  <si>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</si>
  <si>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</si>
  <si>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</si>
  <si>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</si>
  <si>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</si>
  <si>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</si>
  <si>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</si>
  <si>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</si>
  <si>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</si>
  <si>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</si>
  <si>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</si>
  <si>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</si>
  <si>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</si>
  <si>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</si>
  <si>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</si>
  <si>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</si>
  <si>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</si>
  <si>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</si>
  <si>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</si>
  <si>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</si>
  <si>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</si>
  <si>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</si>
  <si>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</si>
  <si>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</si>
  <si>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</si>
  <si>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</si>
  <si>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</si>
  <si>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</si>
  <si>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</si>
  <si>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</si>
  <si>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</si>
  <si>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</si>
  <si>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</si>
  <si>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</si>
  <si>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</si>
  <si>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</si>
  <si>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</si>
  <si>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</si>
  <si>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</si>
  <si>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</si>
  <si>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</si>
  <si>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</si>
  <si>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</si>
  <si>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</si>
  <si>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</si>
  <si>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</si>
  <si>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</si>
  <si>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</si>
  <si>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</si>
  <si>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</si>
  <si>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</si>
  <si>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</si>
  <si>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</si>
  <si>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</si>
  <si>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</si>
  <si>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</si>
  <si>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</si>
  <si>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</si>
  <si>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</si>
  <si>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</si>
  <si>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</si>
  <si>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</si>
  <si>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</si>
  <si>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</si>
  <si>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</si>
  <si>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</si>
  <si>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</si>
  <si>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</si>
  <si>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</si>
  <si>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</si>
  <si>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</si>
  <si>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</si>
  <si>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</si>
  <si>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</si>
  <si>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</si>
  <si>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</si>
  <si>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</si>
  <si>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</si>
  <si>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</si>
  <si>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</si>
  <si>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</si>
  <si>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</si>
  <si>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</si>
  <si>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</si>
  <si>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</si>
  <si>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</si>
  <si>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</si>
  <si>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</si>
  <si>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</si>
  <si>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</si>
  <si>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</si>
  <si>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</si>
  <si>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</si>
  <si>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</si>
  <si>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</si>
  <si>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</si>
  <si>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</si>
  <si>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</si>
  <si>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</si>
  <si>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</si>
  <si>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</si>
  <si>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</si>
  <si>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</si>
  <si>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</si>
  <si>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</si>
  <si>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</si>
  <si>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</si>
  <si>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</si>
  <si>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</si>
  <si>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</si>
  <si>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</si>
  <si>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</si>
  <si>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</si>
  <si>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</si>
  <si>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</si>
  <si>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</si>
  <si>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</si>
  <si>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</si>
  <si>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</si>
  <si>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</si>
  <si>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</si>
  <si>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</si>
  <si>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</si>
  <si>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</si>
  <si>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</si>
  <si>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</si>
  <si>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</si>
  <si>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</si>
  <si>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</si>
  <si>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</si>
  <si>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</si>
  <si>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</si>
  <si>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</si>
  <si>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</si>
  <si>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</si>
  <si>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</si>
  <si>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</si>
  <si>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</si>
  <si>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</si>
  <si>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</si>
  <si>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</si>
  <si>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</si>
  <si>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</si>
  <si>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</si>
  <si>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</si>
  <si>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</si>
  <si>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</si>
  <si>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</si>
  <si>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</si>
  <si>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</si>
  <si>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</si>
  <si>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</si>
  <si>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</si>
  <si>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</si>
  <si>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</si>
  <si>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</si>
  <si>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</si>
  <si>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</si>
  <si>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</si>
  <si>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</si>
  <si>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</si>
  <si>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</si>
  <si>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</si>
  <si>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</si>
  <si>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</si>
  <si>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</si>
  <si>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</si>
  <si>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</si>
  <si>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</si>
  <si>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</si>
  <si>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</si>
  <si>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</si>
  <si>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</si>
  <si>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</si>
  <si>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</si>
  <si>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</si>
  <si>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</si>
  <si>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</si>
  <si>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</si>
  <si>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</si>
  <si>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</si>
  <si>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</si>
  <si>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</si>
  <si>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</si>
  <si>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</si>
  <si>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</si>
  <si>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</si>
  <si>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</si>
  <si>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</si>
  <si>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</si>
  <si>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</si>
  <si>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</si>
  <si>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</si>
  <si>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</si>
  <si>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</si>
  <si>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</si>
  <si>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</si>
  <si>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</si>
  <si>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</si>
  <si>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</si>
  <si>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</si>
  <si>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</si>
  <si>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</si>
  <si>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</si>
  <si>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</si>
  <si>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</si>
  <si>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</si>
  <si>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</si>
  <si>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</si>
  <si>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</si>
  <si>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</si>
  <si>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</si>
  <si>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</si>
  <si>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</si>
  <si>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</si>
  <si>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</si>
  <si>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</si>
  <si>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</si>
  <si>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</si>
  <si>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</si>
  <si>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</si>
  <si>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</si>
  <si>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</si>
  <si>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</si>
  <si>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</si>
  <si>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</si>
  <si>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</si>
  <si>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</si>
  <si>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</si>
  <si>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</si>
  <si>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</si>
  <si>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</si>
  <si>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</si>
  <si>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</si>
  <si>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</si>
  <si>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</si>
  <si>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</si>
  <si>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</si>
  <si>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</si>
  <si>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</si>
  <si>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</si>
  <si>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</si>
  <si>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</si>
  <si>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</si>
  <si>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</si>
  <si>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</si>
  <si>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</si>
  <si>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</si>
  <si>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</si>
  <si>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</si>
  <si>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</si>
  <si>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</si>
  <si>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</si>
  <si>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</si>
  <si>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</si>
  <si>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</si>
  <si>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</si>
  <si>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</si>
  <si>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</si>
  <si>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</si>
  <si>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</si>
  <si>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</si>
  <si>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</si>
  <si>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</si>
  <si>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</si>
  <si>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</si>
  <si>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</si>
  <si>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</si>
  <si>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</si>
  <si>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</si>
  <si>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</si>
  <si>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</si>
  <si>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</si>
  <si>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</si>
  <si>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</si>
  <si>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</si>
  <si>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</si>
  <si>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</si>
  <si>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</si>
  <si>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</si>
  <si>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</si>
  <si>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</si>
  <si>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</si>
  <si>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</si>
  <si>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</si>
  <si>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</si>
  <si>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</si>
  <si>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</si>
  <si>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</si>
  <si>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</si>
  <si>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</si>
  <si>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</si>
  <si>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</si>
  <si>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</si>
  <si>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</si>
  <si>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</si>
  <si>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</si>
  <si>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</si>
  <si>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</si>
  <si>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</si>
  <si>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</si>
  <si>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</si>
  <si>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</si>
  <si>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</si>
  <si>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</si>
  <si>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</si>
  <si>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</si>
  <si>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</si>
  <si>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</si>
  <si>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</si>
  <si>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</si>
  <si>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</si>
  <si>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</si>
  <si>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</si>
  <si>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</si>
  <si>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</si>
  <si>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</si>
  <si>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</si>
  <si>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</si>
  <si>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</si>
  <si>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</si>
  <si>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</si>
  <si>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</si>
  <si>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</si>
  <si>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</si>
  <si>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</si>
  <si>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</si>
  <si>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</si>
  <si>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</si>
  <si>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</si>
  <si>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</si>
  <si>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</si>
  <si>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</si>
  <si>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</si>
  <si>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</si>
  <si>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</si>
  <si>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</si>
  <si>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</si>
  <si>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</si>
  <si>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</si>
  <si>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</si>
  <si>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</si>
  <si>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</si>
  <si>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</si>
  <si>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</si>
  <si>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</si>
  <si>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</si>
  <si>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</si>
  <si>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</si>
  <si>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</si>
  <si>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</si>
  <si>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</si>
  <si>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</si>
  <si>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</si>
  <si>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</si>
  <si>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</si>
  <si>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</si>
  <si>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</si>
  <si>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</si>
  <si>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</si>
  <si>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</si>
  <si>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</si>
  <si>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</si>
  <si>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</si>
  <si>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</si>
  <si>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</si>
  <si>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</si>
  <si>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</si>
  <si>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</si>
  <si>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</si>
  <si>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</si>
  <si>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</si>
  <si>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</si>
  <si>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</si>
  <si>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</si>
  <si>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</si>
  <si>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</si>
  <si>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</si>
  <si>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</si>
  <si>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</si>
  <si>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</si>
  <si>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</si>
  <si>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</si>
  <si>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</si>
  <si>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</si>
  <si>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</si>
  <si>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</si>
  <si>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</si>
  <si>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</si>
  <si>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</si>
  <si>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</si>
  <si>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2022-11-12 14:52:24</t>
  </si>
  <si>
    <t>2022-11-12 14:52:25</t>
  </si>
  <si>
    <t>2022-11-12 14:52:26</t>
  </si>
  <si>
    <t>2022-11-12 14:52:27</t>
  </si>
  <si>
    <t>2022-11-12 14:52:28</t>
  </si>
  <si>
    <t>2022-11-12 14:52:29</t>
  </si>
  <si>
    <t>2022-11-12 14:52:30</t>
  </si>
  <si>
    <t>2022-11-12 14:52:31</t>
  </si>
  <si>
    <t>2022-11-12 14:52:32</t>
  </si>
  <si>
    <t>2022-11-12 14:52:33</t>
  </si>
  <si>
    <t>2022-11-12 14:52:34</t>
  </si>
  <si>
    <t>2022-11-12 14:52:35</t>
  </si>
  <si>
    <t>2022-11-12 14:52:36</t>
  </si>
  <si>
    <t>2022-11-12 14:52:38</t>
  </si>
  <si>
    <t>2022-11-12 14:52:39</t>
  </si>
  <si>
    <t>2022-11-12 14:52:40</t>
  </si>
  <si>
    <t>2022-11-12 14:52:41</t>
  </si>
  <si>
    <t>2022-11-12 14:52:42</t>
  </si>
  <si>
    <t>2022-11-12 14:52:43</t>
  </si>
  <si>
    <t>2022-11-12 14:52:44</t>
  </si>
  <si>
    <t>2022-11-12 14:52:45</t>
  </si>
  <si>
    <t>2022-11-12 14:52:46</t>
  </si>
  <si>
    <t>2022-11-12 14:52:47</t>
  </si>
  <si>
    <t>2022-11-12 14:52:48</t>
  </si>
  <si>
    <t>2022-11-12 14:52:50</t>
  </si>
  <si>
    <t>2022-11-12 14:52:51</t>
  </si>
  <si>
    <t>2022-11-12 14:52:52</t>
  </si>
  <si>
    <t>2022-11-12 14:52:53</t>
  </si>
  <si>
    <t>2022-11-12 14:52:54</t>
  </si>
  <si>
    <t>2022-11-12 14:52:55</t>
  </si>
  <si>
    <t>2022-11-12 14:52:56</t>
  </si>
  <si>
    <t>2022-11-12 14:52:57</t>
  </si>
  <si>
    <t>2022-11-12 14:52:58</t>
  </si>
  <si>
    <t>2022-11-12 14:52:59</t>
  </si>
  <si>
    <t>2022-11-12 14:53:00</t>
  </si>
  <si>
    <t>2022-11-12 14:53:01</t>
  </si>
  <si>
    <t>2022-11-12 14:53:02</t>
  </si>
  <si>
    <t>2022-11-12 14:53:03</t>
  </si>
  <si>
    <t>2022-11-12 14:53:04</t>
  </si>
  <si>
    <t>2022-11-12 14:53:05</t>
  </si>
  <si>
    <t>2022-11-12 14:53:06</t>
  </si>
  <si>
    <t>2022-11-12 14:53:07</t>
  </si>
  <si>
    <t>2022-11-12 14:53:08</t>
  </si>
  <si>
    <t>2022-11-12 14:53:09</t>
  </si>
  <si>
    <t>2022-11-12 14:53:10</t>
  </si>
  <si>
    <t>2022-11-12 14:53:11</t>
  </si>
  <si>
    <t>2022-11-12 14:53:12</t>
  </si>
  <si>
    <t>2022-11-12 14:53:13</t>
  </si>
  <si>
    <t>2022-11-12 14:53:14</t>
  </si>
  <si>
    <t>2022-11-12 14:53:15</t>
  </si>
  <si>
    <t>2022-11-12 14:53:16</t>
  </si>
  <si>
    <t>2022-11-12 14:53:17</t>
  </si>
  <si>
    <t>2022-11-12 14:53:18</t>
  </si>
  <si>
    <t>2022-11-12 14:53:19</t>
  </si>
  <si>
    <t>2022-11-12 14:53:21</t>
  </si>
  <si>
    <t>2022-11-12 14:53:22</t>
  </si>
  <si>
    <t>2022-11-12 14:53:24</t>
  </si>
  <si>
    <t>2022-11-12 14:53:25</t>
  </si>
  <si>
    <t>2022-11-12 14:53:26</t>
  </si>
  <si>
    <t>2022-11-12 14:53:27</t>
  </si>
  <si>
    <t>2022-11-12 14:53:28</t>
  </si>
  <si>
    <t>2022-11-12 14:53:29</t>
  </si>
  <si>
    <t>2022-11-12 14:53:30</t>
  </si>
  <si>
    <t>2022-11-12 14:53:31</t>
  </si>
  <si>
    <t>2022-11-12 14:53:32</t>
  </si>
  <si>
    <t>2022-11-12 14:53:33</t>
  </si>
  <si>
    <t>2022-11-12 14:53:34</t>
  </si>
  <si>
    <t>2022-11-12 14:53:35</t>
  </si>
  <si>
    <t>2022-11-12 14:55:23</t>
  </si>
  <si>
    <t>2022-11-12 14:55:24</t>
  </si>
  <si>
    <t>2022-11-12 14:55:25</t>
  </si>
  <si>
    <t>2022-11-12 14:55:26</t>
  </si>
  <si>
    <t>2022-11-12 14:55:27</t>
  </si>
  <si>
    <t>2022-11-12 14:55:28</t>
  </si>
  <si>
    <t>2022-11-12 14:55:29</t>
  </si>
  <si>
    <t>2022-11-12 14:55:30</t>
  </si>
  <si>
    <t>2022-11-12 14:55:31</t>
  </si>
  <si>
    <t>2022-11-12 14:55:32</t>
  </si>
  <si>
    <t>2022-11-12 14:55:33</t>
  </si>
  <si>
    <t>2022-11-12 14:55:34</t>
  </si>
  <si>
    <t>2022-11-12 14:55:35</t>
  </si>
  <si>
    <t>2022-11-12 14:55:36</t>
  </si>
  <si>
    <t>2022-11-12 14:55:37</t>
  </si>
  <si>
    <t>2022-11-12 14:55:38</t>
  </si>
  <si>
    <t>2022-11-12 14:55:39</t>
  </si>
  <si>
    <t>2022-11-12 14:55:40</t>
  </si>
  <si>
    <t>2022-11-12 14:55:41</t>
  </si>
  <si>
    <t>2022-11-12 14:55:42</t>
  </si>
  <si>
    <t>2022-11-12 14:55:43</t>
  </si>
  <si>
    <t>2022-11-12 14:55:44</t>
  </si>
  <si>
    <t>2022-11-12 14:55:45</t>
  </si>
  <si>
    <t>2022-11-12 14:55:46</t>
  </si>
  <si>
    <t>2022-11-12 14:55:47</t>
  </si>
  <si>
    <t>2022-11-12 14:55:48</t>
  </si>
  <si>
    <t>2022-11-12 14:55:49</t>
  </si>
  <si>
    <t>2022-11-12 14:55:50</t>
  </si>
  <si>
    <t>2022-11-12 14:55:51</t>
  </si>
  <si>
    <t>2022-11-12 14:55:52</t>
  </si>
  <si>
    <t>2022-11-12 14:55:53</t>
  </si>
  <si>
    <t>2022-11-12 14:55:54</t>
  </si>
  <si>
    <t>2022-11-12 14:55:55</t>
  </si>
  <si>
    <t>2022-11-12 14:55:56</t>
  </si>
  <si>
    <t>2022-11-12 14:55:57</t>
  </si>
  <si>
    <t>2022-11-12 14:55:58</t>
  </si>
  <si>
    <t>2022-11-12 14:55:59</t>
  </si>
  <si>
    <t>2022-11-12 14:56:00</t>
  </si>
  <si>
    <t>2022-11-12 14:56:01</t>
  </si>
  <si>
    <t>2022-11-12 14:56:02</t>
  </si>
  <si>
    <t>2022-11-12 14:56:03</t>
  </si>
  <si>
    <t>2022-11-12 14:56:04</t>
  </si>
  <si>
    <t>2022-11-12 14:56:05</t>
  </si>
  <si>
    <t>2022-11-12 14:56:06</t>
  </si>
  <si>
    <t>2022-11-12 14:56:07</t>
  </si>
  <si>
    <t>2022-11-12 14:56:08</t>
  </si>
  <si>
    <t>2022-11-12 14:56:09</t>
  </si>
  <si>
    <t>2022-11-12 14:56:10</t>
  </si>
  <si>
    <t>2022-11-12 14:56:11</t>
  </si>
  <si>
    <t>2022-11-12 14:56:12</t>
  </si>
  <si>
    <t>2022-11-12 14:56:13</t>
  </si>
  <si>
    <t>2022-11-12 14:56:14</t>
  </si>
  <si>
    <t>2022-11-12 14:56:15</t>
  </si>
  <si>
    <t>2022-11-12 14:56:16</t>
  </si>
  <si>
    <t>2022-11-12 14:56:17</t>
  </si>
  <si>
    <t>2022-11-12 14:56:18</t>
  </si>
  <si>
    <t>2022-11-12 14:56:19</t>
  </si>
  <si>
    <t>2022-11-12 14:56:20</t>
  </si>
  <si>
    <t>2022-11-12 14:56:24</t>
  </si>
  <si>
    <t>2022-11-12 14:56:25</t>
  </si>
  <si>
    <t>2022-11-12 14:56:26</t>
  </si>
  <si>
    <t>2022-11-12 14:56:27</t>
  </si>
  <si>
    <t>2022-11-12 14:56:28</t>
  </si>
  <si>
    <t>2022-11-12 14:56:29</t>
  </si>
  <si>
    <t>2022-11-12 14:56:30</t>
  </si>
  <si>
    <t>2022-11-12 14:56:31</t>
  </si>
  <si>
    <t>2022-11-12 14:56:32</t>
  </si>
  <si>
    <t>2022-11-12 14:56:33</t>
  </si>
  <si>
    <t>2022-11-12 14:56:34</t>
  </si>
  <si>
    <t>2022-11-12 14:56:35</t>
  </si>
  <si>
    <t>2022-11-12 14:56:36</t>
  </si>
  <si>
    <t>2022-11-12 14:56:37</t>
  </si>
  <si>
    <t>2022-11-12 14:56:38</t>
  </si>
  <si>
    <t>2022-11-12 14:56:39</t>
  </si>
  <si>
    <t>2022-11-12 14:56:40</t>
  </si>
  <si>
    <t>2022-11-12 14:56:41</t>
  </si>
  <si>
    <t>2022-11-12 14:56:42</t>
  </si>
  <si>
    <t>2022-11-12 14:56:43</t>
  </si>
  <si>
    <t>2022-11-12 14:56:44</t>
  </si>
  <si>
    <t>2022-11-12 14:56:45</t>
  </si>
  <si>
    <t>2022-11-12 14:56:46</t>
  </si>
  <si>
    <t>2022-11-12 14:56:47</t>
  </si>
  <si>
    <t>2022-11-12 14:56:48</t>
  </si>
  <si>
    <t>2022-11-12 14:56:49</t>
  </si>
  <si>
    <t>2022-11-12 14:56:50</t>
  </si>
  <si>
    <t>2022-11-12 14:56:51</t>
  </si>
  <si>
    <t>2022-11-12 14:56:52</t>
  </si>
  <si>
    <t>2022-11-12 14:56:53</t>
  </si>
  <si>
    <t>2022-11-12 14:56:54</t>
  </si>
  <si>
    <t>2022-11-12 14:56:59</t>
  </si>
  <si>
    <t>2022-11-12 14:57:00</t>
  </si>
  <si>
    <t>2022-11-12 14:57:01</t>
  </si>
  <si>
    <t>2022-11-12 14:57:02</t>
  </si>
  <si>
    <t>2022-11-12 14:57:03</t>
  </si>
  <si>
    <t>2022-11-12 14:57:04</t>
  </si>
  <si>
    <t>2022-11-12 14:57:05</t>
  </si>
  <si>
    <t>2022-11-12 14:57:06</t>
  </si>
  <si>
    <t>2022-11-12 14:57:07</t>
  </si>
  <si>
    <t>2022-11-12 14:57:08</t>
  </si>
  <si>
    <t>2022-11-12 14:57:09</t>
  </si>
  <si>
    <t>2022-11-12 14:57:10</t>
  </si>
  <si>
    <t>2022-11-12 14:57:11</t>
  </si>
  <si>
    <t>2022-11-12 14:57:12</t>
  </si>
  <si>
    <t>2022-11-12 14:57:13</t>
  </si>
  <si>
    <t>2022-11-12 14:57:14</t>
  </si>
  <si>
    <t>2022-11-12 14:57:15</t>
  </si>
  <si>
    <t>2022-11-12 14:57:16</t>
  </si>
  <si>
    <t>2022-11-12 14:57:17</t>
  </si>
  <si>
    <t>2022-11-12 14:57:18</t>
  </si>
  <si>
    <t>2022-11-12 14:57:19</t>
  </si>
  <si>
    <t>2022-11-12 14:57:20</t>
  </si>
  <si>
    <t>2022-11-12 14:57:21</t>
  </si>
  <si>
    <t>2022-11-12 14:57:22</t>
  </si>
  <si>
    <t>2022-11-12 14:57:23</t>
  </si>
  <si>
    <t>2022-11-12 14:57:24</t>
  </si>
  <si>
    <t>2022-11-12 14:57:25</t>
  </si>
  <si>
    <t>2022-11-12 14:57:26</t>
  </si>
  <si>
    <t>2022-11-12 14:57:27</t>
  </si>
  <si>
    <t>2022-11-12 14:57:28</t>
  </si>
  <si>
    <t>2022-11-12 14:57:29</t>
  </si>
  <si>
    <t>2022-11-12 14:57:30</t>
  </si>
  <si>
    <t>2022-11-12 14:57:31</t>
  </si>
  <si>
    <t>2022-11-12 14:57:32</t>
  </si>
  <si>
    <t>2022-11-12 14:57:33</t>
  </si>
  <si>
    <t>2022-11-12 14:57:34</t>
  </si>
  <si>
    <t>2022-11-12 14:57:35</t>
  </si>
  <si>
    <t>2022-11-12 14:57:36</t>
  </si>
  <si>
    <t>2022-11-12 14:57:37</t>
  </si>
  <si>
    <t>2022-11-12 14:57:38</t>
  </si>
  <si>
    <t>2022-11-12 14:57:39</t>
  </si>
  <si>
    <t>2022-11-12 14:57:40</t>
  </si>
  <si>
    <t>2022-11-12 14:57:41</t>
  </si>
  <si>
    <t>2022-11-12 14:57:42</t>
  </si>
  <si>
    <t>2022-11-12 14:57:43</t>
  </si>
  <si>
    <t>2022-11-12 14:57:44</t>
  </si>
  <si>
    <t>2022-11-12 14:57:45</t>
  </si>
  <si>
    <t>2022-11-12 14:57:46</t>
  </si>
  <si>
    <t>2022-11-12 14:57:47</t>
  </si>
  <si>
    <t>2022-11-12 14:57:48</t>
  </si>
  <si>
    <t>2022-11-12 14:57:49</t>
  </si>
  <si>
    <t>2022-11-12 14:57:50</t>
  </si>
  <si>
    <t>2022-11-12 14:57:51</t>
  </si>
  <si>
    <t>2022-11-12 14:57:52</t>
  </si>
  <si>
    <t>2022-11-12 14:57:53</t>
  </si>
  <si>
    <t>2022-11-12 14:57:54</t>
  </si>
  <si>
    <t>2022-11-12 14:57:55</t>
  </si>
  <si>
    <t>2022-11-12 14:57:56</t>
  </si>
  <si>
    <t>2022-11-12 14:57:57</t>
  </si>
  <si>
    <t>2022-11-12 14:57:58</t>
  </si>
  <si>
    <t>2022-11-12 14:57:59</t>
  </si>
  <si>
    <t>2022-11-12 14:58:00</t>
  </si>
  <si>
    <t>2022-11-12 14:58:01</t>
  </si>
  <si>
    <t>2022-11-12 14:58:02</t>
  </si>
  <si>
    <t>2022-11-12 14:58:03</t>
  </si>
  <si>
    <t>2022-11-12 14:58:04</t>
  </si>
  <si>
    <t>2022-11-12 14:58:05</t>
  </si>
  <si>
    <t>2022-11-12 14:58:07</t>
  </si>
  <si>
    <t>2022-11-12 14:58:08</t>
  </si>
  <si>
    <t>2022-11-12 14:58:09</t>
  </si>
  <si>
    <t>2022-11-12 14:58:10</t>
  </si>
  <si>
    <t>2022-11-12 14:58:11</t>
  </si>
  <si>
    <t>2022-11-12 14:58:12</t>
  </si>
  <si>
    <t>2022-11-12 14:58:13</t>
  </si>
  <si>
    <t>2022-11-12 14:58:14</t>
  </si>
  <si>
    <t>2022-11-12 14:58:15</t>
  </si>
  <si>
    <t>2022-11-12 14:58:16</t>
  </si>
  <si>
    <t>2022-11-12 14:58:17</t>
  </si>
  <si>
    <t>2022-11-12 14:58:18</t>
  </si>
  <si>
    <t>2022-11-12 14:58:19</t>
  </si>
  <si>
    <t>2022-11-12 14:58:20</t>
  </si>
  <si>
    <t>2022-11-12 14:58:21</t>
  </si>
  <si>
    <t>2022-11-12 14:58:22</t>
  </si>
  <si>
    <t>2022-11-12 14:58:23</t>
  </si>
  <si>
    <t>2022-11-12 14:58:24</t>
  </si>
  <si>
    <t>2022-11-12 14:58:25</t>
  </si>
  <si>
    <t>2022-11-12 14:58:26</t>
  </si>
  <si>
    <t>2022-11-12 14:58:27</t>
  </si>
  <si>
    <t>2022-11-12 14:58:28</t>
  </si>
  <si>
    <t>2022-11-12 14:58:29</t>
  </si>
  <si>
    <t>2022-11-12 14:58:30</t>
  </si>
  <si>
    <t>2022-11-12 14:58:31</t>
  </si>
  <si>
    <t>2022-11-12 14:58:32</t>
  </si>
  <si>
    <t>2022-11-12 14:58:33</t>
  </si>
  <si>
    <t>2022-11-12 14:58:34</t>
  </si>
  <si>
    <t>2022-11-12 14:58:35</t>
  </si>
  <si>
    <t>2022-11-12 14:58:36</t>
  </si>
  <si>
    <t>2022-11-12 14:58:37</t>
  </si>
  <si>
    <t>2022-11-12 14:58:38</t>
  </si>
  <si>
    <t>2022-11-12 14:58:39</t>
  </si>
  <si>
    <t>2022-11-12 14:58:40</t>
  </si>
  <si>
    <t>2022-11-12 14:58:41</t>
  </si>
  <si>
    <t>2022-11-12 14:58:42</t>
  </si>
  <si>
    <t>2022-11-12 14:58:43</t>
  </si>
  <si>
    <t>2022-11-12 14:58:44</t>
  </si>
  <si>
    <t>2022-11-12 14:58:45</t>
  </si>
  <si>
    <t>2022-11-12 14:58:46</t>
  </si>
  <si>
    <t>2022-11-12 14:58:47</t>
  </si>
  <si>
    <t>2022-11-12 14:58:48</t>
  </si>
  <si>
    <t>2022-11-12 14:58:49</t>
  </si>
  <si>
    <t>2022-11-12 14:58:50</t>
  </si>
  <si>
    <t>2022-11-12 14:58:51</t>
  </si>
  <si>
    <t>2022-11-12 14:58:52</t>
  </si>
  <si>
    <t>2022-11-12 14:58:53</t>
  </si>
  <si>
    <t>2022-11-12 14:58:54</t>
  </si>
  <si>
    <t>2022-11-12 14:58:55</t>
  </si>
  <si>
    <t>2022-11-12 14:58:56</t>
  </si>
  <si>
    <t>2022-11-12 14:58:57</t>
  </si>
  <si>
    <t>2022-11-12 14:58:58</t>
  </si>
  <si>
    <t>2022-11-12 14:58:59</t>
  </si>
  <si>
    <t>2022-11-12 14:59:00</t>
  </si>
  <si>
    <t>2022-11-12 14:59:01</t>
  </si>
  <si>
    <t>2022-11-12 15:03:11</t>
  </si>
  <si>
    <t>2022-11-12 15:03:12</t>
  </si>
  <si>
    <t>2022-11-12 15:03:13</t>
  </si>
  <si>
    <t>2022-11-12 15:03:14</t>
  </si>
  <si>
    <t>2022-11-12 15:03:15</t>
  </si>
  <si>
    <t>2022-11-12 15:03:16</t>
  </si>
  <si>
    <t>2022-11-12 15:03:17</t>
  </si>
  <si>
    <t>2022-11-12 15:03:18</t>
  </si>
  <si>
    <t>2022-11-12 15:03:19</t>
  </si>
  <si>
    <t>2022-11-12 15:03:20</t>
  </si>
  <si>
    <t>2022-11-12 15:03:21</t>
  </si>
  <si>
    <t>2022-11-12 15:03:22</t>
  </si>
  <si>
    <t>2022-11-12 15:03:23</t>
  </si>
  <si>
    <t>2022-11-12 15:03:24</t>
  </si>
  <si>
    <t>2022-11-12 15:03:25</t>
  </si>
  <si>
    <t>2022-11-12 15:03:26</t>
  </si>
  <si>
    <t>2022-11-12 15:03:27</t>
  </si>
  <si>
    <t>2022-11-12 15:03:28</t>
  </si>
  <si>
    <t>2022-11-12 15:03:29</t>
  </si>
  <si>
    <t>2022-11-12 15:03:30</t>
  </si>
  <si>
    <t>2022-11-12 15:03:31</t>
  </si>
  <si>
    <t>2022-11-12 15:03:32</t>
  </si>
  <si>
    <t>2022-11-12 15:03:33</t>
  </si>
  <si>
    <t>2022-11-12 15:03:34</t>
  </si>
  <si>
    <t>2022-11-12 15:03:35</t>
  </si>
  <si>
    <t>2022-11-12 15:03:36</t>
  </si>
  <si>
    <t>2022-11-12 15:03:37</t>
  </si>
  <si>
    <t>2022-11-12 15:03:38</t>
  </si>
  <si>
    <t>2022-11-12 15:03:39</t>
  </si>
  <si>
    <t>2022-11-12 15:03:40</t>
  </si>
  <si>
    <t>2022-11-12 15:03:41</t>
  </si>
  <si>
    <t>2022-11-12 15:03:42</t>
  </si>
  <si>
    <t>2022-11-12 15:03:43</t>
  </si>
  <si>
    <t>2022-11-12 15:03:44</t>
  </si>
  <si>
    <t>2022-11-12 15:03:45</t>
  </si>
  <si>
    <t>2022-11-12 15:03:46</t>
  </si>
  <si>
    <t>2022-11-12 15:03:47</t>
  </si>
  <si>
    <t>2022-11-12 15:03:48</t>
  </si>
  <si>
    <t>2022-11-12 15:03:49</t>
  </si>
  <si>
    <t>2022-11-12 15:03:50</t>
  </si>
  <si>
    <t>2022-11-12 15:03:51</t>
  </si>
  <si>
    <t>2022-11-12 15:03:52</t>
  </si>
  <si>
    <t>2022-11-12 15:03:53</t>
  </si>
  <si>
    <t>2022-11-12 15:03:54</t>
  </si>
  <si>
    <t>2022-11-12 15:03:55</t>
  </si>
  <si>
    <t>2022-11-12 15:03:56</t>
  </si>
  <si>
    <t>2022-11-12 15:03:57</t>
  </si>
  <si>
    <t>2022-11-12 15:03:58</t>
  </si>
  <si>
    <t>2022-11-12 15:03:59</t>
  </si>
  <si>
    <t>2022-11-12 15:04:00</t>
  </si>
  <si>
    <t>2022-11-12 15:04:01</t>
  </si>
  <si>
    <t>2022-11-12 15:04:02</t>
  </si>
  <si>
    <t>2022-11-12 15:04:03</t>
  </si>
  <si>
    <t>2022-11-12 15:04:04</t>
  </si>
  <si>
    <t>2022-11-12 15:04:05</t>
  </si>
  <si>
    <t>2022-11-12 15:04:06</t>
  </si>
  <si>
    <t>2022-11-12 15:04:07</t>
  </si>
  <si>
    <t>2022-11-12 15:14:45</t>
  </si>
  <si>
    <t>2022-11-12 15:14:46</t>
  </si>
  <si>
    <t>2022-11-12 15:14:47</t>
  </si>
  <si>
    <t>2022-11-12 15:14:48</t>
  </si>
  <si>
    <t>2022-11-12 15:14:49</t>
  </si>
  <si>
    <t>2022-11-12 15:14:50</t>
  </si>
  <si>
    <t>2022-11-12 15:14:51</t>
  </si>
  <si>
    <t>2022-11-12 15:14:52</t>
  </si>
  <si>
    <t>2022-11-12 15:14:53</t>
  </si>
  <si>
    <t>2022-11-12 15:14:54</t>
  </si>
  <si>
    <t>2022-11-12 15:14:55</t>
  </si>
  <si>
    <t>2022-11-12 15:14:56</t>
  </si>
  <si>
    <t>2022-11-12 15:14:57</t>
  </si>
  <si>
    <t>2022-11-12 15:14:58</t>
  </si>
  <si>
    <t>2022-11-12 15:14:59</t>
  </si>
  <si>
    <t>2022-11-12 15:15:00</t>
  </si>
  <si>
    <t>2022-11-12 15:15:01</t>
  </si>
  <si>
    <t>2022-11-12 15:15:02</t>
  </si>
  <si>
    <t>2022-11-12 15:15:03</t>
  </si>
  <si>
    <t>2022-11-12 15:15:04</t>
  </si>
  <si>
    <t>2022-11-12 15:15:05</t>
  </si>
  <si>
    <t>2022-11-12 15:15:06</t>
  </si>
  <si>
    <t>2022-11-12 15:15:07</t>
  </si>
  <si>
    <t>2022-11-12 15:15:08</t>
  </si>
  <si>
    <t>2022-11-12 15:15:09</t>
  </si>
  <si>
    <t>2022-11-12 15:15:10</t>
  </si>
  <si>
    <t>2022-11-12 15:15:11</t>
  </si>
  <si>
    <t>2022-11-12 15:15:12</t>
  </si>
  <si>
    <t>2022-11-12 15:15:13</t>
  </si>
  <si>
    <t>2022-11-12 15:15:14</t>
  </si>
  <si>
    <t>2022-11-12 15:15:15</t>
  </si>
  <si>
    <t>2022-11-12 15:15:16</t>
  </si>
  <si>
    <t>2022-11-12 15:15:20</t>
  </si>
  <si>
    <t>2022-11-12 15:15:21</t>
  </si>
  <si>
    <t>2022-11-12 15:15:22</t>
  </si>
  <si>
    <t>2022-11-12 15:15:23</t>
  </si>
  <si>
    <t>2022-11-12 15:15:24</t>
  </si>
  <si>
    <t>2022-11-12 15:15:25</t>
  </si>
  <si>
    <t>2022-11-12 15:15:26</t>
  </si>
  <si>
    <t>2022-11-12 15:15:27</t>
  </si>
  <si>
    <t>2022-11-12 15:15:28</t>
  </si>
  <si>
    <t>2022-11-12 15:15:29</t>
  </si>
  <si>
    <t>2022-11-12 15:15:30</t>
  </si>
  <si>
    <t>2022-11-12 15:15:31</t>
  </si>
  <si>
    <t>2022-11-12 15:15:32</t>
  </si>
  <si>
    <t>2022-11-12 15:15:33</t>
  </si>
  <si>
    <t>2022-11-12 15:15:34</t>
  </si>
  <si>
    <t>2022-11-12 15:15:35</t>
  </si>
  <si>
    <t>2022-11-12 15:15:36</t>
  </si>
  <si>
    <t>2022-11-12 15:15:37</t>
  </si>
  <si>
    <t>2022-11-12 15:15:38</t>
  </si>
  <si>
    <t>2022-11-12 15:15:39</t>
  </si>
  <si>
    <t>2022-11-12 15:15:40</t>
  </si>
  <si>
    <t>2022-11-12 15:15:41</t>
  </si>
  <si>
    <t>2022-11-12 15:15:42</t>
  </si>
  <si>
    <t>2022-11-12 15:15:43</t>
  </si>
  <si>
    <t>2022-11-12 15:15:44</t>
  </si>
  <si>
    <t>2022-11-12 15:15:45</t>
  </si>
  <si>
    <t>2022-11-12 15:15:46</t>
  </si>
  <si>
    <t>2022-11-12 15:15:47</t>
  </si>
  <si>
    <t>2022-11-12 15:15:48</t>
  </si>
  <si>
    <t>2022-11-12 15:15:49</t>
  </si>
  <si>
    <t>2022-11-12 15:15:50</t>
  </si>
  <si>
    <t>2022-11-12 15:15:51</t>
  </si>
  <si>
    <t>2022-11-12 15:15:52</t>
  </si>
  <si>
    <t>2022-11-12 15:15:53</t>
  </si>
  <si>
    <t>2022-11-12 15:15:54</t>
  </si>
  <si>
    <t>2022-11-12 15:15:55</t>
  </si>
  <si>
    <t>2022-11-12 15:15:56</t>
  </si>
  <si>
    <t>2022-11-12 15:15:57</t>
  </si>
  <si>
    <t>2022-11-12 15:15:58</t>
  </si>
  <si>
    <t>2022-11-12 15:15:59</t>
  </si>
  <si>
    <t>2022-11-12 15:16:00</t>
  </si>
  <si>
    <t>2022-11-12 15:16:01</t>
  </si>
  <si>
    <t>2022-11-12 15:16:02</t>
  </si>
  <si>
    <t>2022-11-12 15:16:03</t>
  </si>
  <si>
    <t>2022-11-12 15:16:04</t>
  </si>
  <si>
    <t>2022-11-12 15:16:05</t>
  </si>
  <si>
    <t>2022-11-12 15:16:06</t>
  </si>
  <si>
    <t>2022-11-12 15:16:07</t>
  </si>
  <si>
    <t>2022-11-12 15:16:08</t>
  </si>
  <si>
    <t>2022-11-12 15:16:09</t>
  </si>
  <si>
    <t>2022-11-12 15:16:10</t>
  </si>
  <si>
    <t>2022-11-12 15:16:11</t>
  </si>
  <si>
    <t>2022-11-12 15:16:12</t>
  </si>
  <si>
    <t>2022-11-12 15:16:13</t>
  </si>
  <si>
    <t>2022-11-12 15:16:14</t>
  </si>
  <si>
    <t>2022-11-12 15:16:15</t>
  </si>
  <si>
    <t>2022-11-12 15:16:16</t>
  </si>
  <si>
    <t>2022-11-12 15:16:17</t>
  </si>
  <si>
    <t>2022-11-12 15:16:18</t>
  </si>
  <si>
    <t>2022-11-12 15:16:19</t>
  </si>
  <si>
    <t>2022-11-12 15:16:20</t>
  </si>
  <si>
    <t>2022-11-12 15:16:21</t>
  </si>
  <si>
    <t>2022-11-12 15:16:22</t>
  </si>
  <si>
    <t>2022-11-12 15:16:23</t>
  </si>
  <si>
    <t>2022-11-12 15:16:24</t>
  </si>
  <si>
    <t>2022-11-12 15:16:25</t>
  </si>
  <si>
    <t>2022-11-12 15:16:26</t>
  </si>
  <si>
    <t>2022-11-12 15:16:27</t>
  </si>
  <si>
    <t>2022-11-12 15:16:28</t>
  </si>
  <si>
    <t>2022-11-12 15:16:29</t>
  </si>
  <si>
    <t>2022-11-12 15:16:30</t>
  </si>
  <si>
    <t>2022-11-12 15:16:31</t>
  </si>
  <si>
    <t>2022-11-12 15:16:32</t>
  </si>
  <si>
    <t>2022-11-12 15:16:33</t>
  </si>
  <si>
    <t>2022-11-12 15:16:34</t>
  </si>
  <si>
    <t>2022-11-12 15:16:35</t>
  </si>
  <si>
    <t>2022-11-12 15:16:36</t>
  </si>
  <si>
    <t>2022-11-12 15:16:37</t>
  </si>
  <si>
    <t>2022-11-12 15:16:38</t>
  </si>
  <si>
    <t>2022-11-12 15:16:39</t>
  </si>
  <si>
    <t>2022-11-12 15:16:40</t>
  </si>
  <si>
    <t>2022-11-12 15:16:41</t>
  </si>
  <si>
    <t>2022-11-12 15:16:42</t>
  </si>
  <si>
    <t>2022-11-12 15:16:43</t>
  </si>
  <si>
    <t>2022-11-12 15:16:44</t>
  </si>
  <si>
    <t>2022-11-12 15:16:45</t>
  </si>
  <si>
    <t>2022-11-12 15:16:46</t>
  </si>
  <si>
    <t>2022-11-12 15:16:47</t>
  </si>
  <si>
    <t>2022-11-12 15:16:48</t>
  </si>
  <si>
    <t>2022-11-12 15:16:49</t>
  </si>
  <si>
    <t>2022-11-12 15:16:50</t>
  </si>
  <si>
    <t>2022-11-12 15:16:51</t>
  </si>
  <si>
    <t>2022-11-12 15:16:52</t>
  </si>
  <si>
    <t>2022-11-12 15:16:53</t>
  </si>
  <si>
    <t>2022-11-12 15:16:54</t>
  </si>
  <si>
    <t>2022-11-12 15:16:55</t>
  </si>
  <si>
    <t>2022-11-12 15:16:56</t>
  </si>
  <si>
    <t>2022-11-12 15:16:57</t>
  </si>
  <si>
    <t>2022-11-12 15:16:58</t>
  </si>
  <si>
    <t>2022-11-12 15:16:59</t>
  </si>
  <si>
    <t>2022-11-12 15:17:00</t>
  </si>
  <si>
    <t>2022-11-12 15:17:01</t>
  </si>
  <si>
    <t>2022-11-12 15:17:02</t>
  </si>
  <si>
    <t>2022-11-12 15:17:03</t>
  </si>
  <si>
    <t>2022-11-12 15:17:04</t>
  </si>
  <si>
    <t>2022-11-12 15:17:05</t>
  </si>
  <si>
    <t>2022-11-12 15:17:06</t>
  </si>
  <si>
    <t>2022-11-12 15:17:07</t>
  </si>
  <si>
    <t>2022-11-12 15:17:08</t>
  </si>
  <si>
    <t>2022-11-12 15:17:09</t>
  </si>
  <si>
    <t>2022-11-12 15:17:10</t>
  </si>
  <si>
    <t>2022-11-12 15:17:11</t>
  </si>
  <si>
    <t>2022-11-12 15:17:12</t>
  </si>
  <si>
    <t>2022-11-12 15:17:13</t>
  </si>
  <si>
    <t>2022-11-12 15:17:14</t>
  </si>
  <si>
    <t>2022-11-12 15:17:15</t>
  </si>
  <si>
    <t>2022-11-12 15:17:16</t>
  </si>
  <si>
    <t>2022-11-12 15:17:17</t>
  </si>
  <si>
    <t>2022-11-12 15:17:18</t>
  </si>
  <si>
    <t>2022-11-12 15:17:19</t>
  </si>
  <si>
    <t>2022-11-12 15:17:20</t>
  </si>
  <si>
    <t>2022-11-12 15:17:21</t>
  </si>
  <si>
    <t>2022-11-12 15:17:22</t>
  </si>
  <si>
    <t>2022-11-12 15:17:23</t>
  </si>
  <si>
    <t>2022-11-12 15:17:24</t>
  </si>
  <si>
    <t>2022-11-12 15:17:25</t>
  </si>
  <si>
    <t>2022-11-12 15:17:26</t>
  </si>
  <si>
    <t>2022-11-12 15:17:27</t>
  </si>
  <si>
    <t>2022-11-12 15:17:28</t>
  </si>
  <si>
    <t>2022-11-12 15:17:29</t>
  </si>
  <si>
    <t>2022-11-12 15:17:30</t>
  </si>
  <si>
    <t>2022-11-12 15:17:31</t>
  </si>
  <si>
    <t>2022-11-12 15:17:32</t>
  </si>
  <si>
    <t>2022-11-12 15:17:33</t>
  </si>
  <si>
    <t>2022-11-12 15:17:34</t>
  </si>
  <si>
    <t>2022-11-12 15:17:35</t>
  </si>
  <si>
    <t>2022-11-12 15:17:36</t>
  </si>
  <si>
    <t>2022-11-12 15:17:37</t>
  </si>
  <si>
    <t>2022-11-12 15:17:38</t>
  </si>
  <si>
    <t>2022-11-12 15:17:39</t>
  </si>
  <si>
    <t>2022-11-12 15:17:40</t>
  </si>
  <si>
    <t>2022-11-12 15:17:41</t>
  </si>
  <si>
    <t>2022-11-12 15:17:42</t>
  </si>
  <si>
    <t>2022-11-12 15:17:43</t>
  </si>
  <si>
    <t>2022-11-12 15:17:44</t>
  </si>
  <si>
    <t>2022-11-12 15:17:45</t>
  </si>
  <si>
    <t>2022-11-12 15:17:46</t>
  </si>
  <si>
    <t>2022-11-12 15:17:47</t>
  </si>
  <si>
    <t>2022-11-12 15:17:48</t>
  </si>
  <si>
    <t>2022-11-12 15:17:49</t>
  </si>
  <si>
    <t>2022-11-12 15:17:50</t>
  </si>
  <si>
    <t>2022-11-12 15:17:51</t>
  </si>
  <si>
    <t>2022-11-12 15:17:52</t>
  </si>
  <si>
    <t>2022-11-12 15:17:53</t>
  </si>
  <si>
    <t>2022-11-12 15:17:54</t>
  </si>
  <si>
    <t>2022-11-12 15:17:55</t>
  </si>
  <si>
    <t>2022-11-12 15:17:56</t>
  </si>
  <si>
    <t>2022-11-12 15:17:57</t>
  </si>
  <si>
    <t>2022-11-12 15:17:58</t>
  </si>
  <si>
    <t>2022-11-12 15:17:59</t>
  </si>
  <si>
    <t>2022-11-12 15:18:00</t>
  </si>
  <si>
    <t>2022-11-12 15:18:01</t>
  </si>
  <si>
    <t>2022-11-12 15:18:02</t>
  </si>
  <si>
    <t>2022-11-12 15:18:03</t>
  </si>
  <si>
    <t>2022-11-12 15:18:04</t>
  </si>
  <si>
    <t>2022-11-12 15:18:05</t>
  </si>
  <si>
    <t>2022-11-12 15:18:06</t>
  </si>
  <si>
    <t>2022-11-12 15:18:07</t>
  </si>
  <si>
    <t>2022-11-12 15:18:08</t>
  </si>
  <si>
    <t>2022-11-12 15:18:09</t>
  </si>
  <si>
    <t>2022-11-12 15:18:10</t>
  </si>
  <si>
    <t>2022-11-12 15:18:11</t>
  </si>
  <si>
    <t>2022-11-12 15:18:12</t>
  </si>
  <si>
    <t>2022-11-12 15:18:13</t>
  </si>
  <si>
    <t>2022-11-12 15:18:14</t>
  </si>
  <si>
    <t>2022-11-12 15:18:15</t>
  </si>
  <si>
    <t>2022-11-12 15:18:16</t>
  </si>
  <si>
    <t>2022-11-12 15:18:17</t>
  </si>
  <si>
    <t>2022-11-12 15:18:18</t>
  </si>
  <si>
    <t>2022-11-12 15:18:19</t>
  </si>
  <si>
    <t>2022-11-12 15:18:20</t>
  </si>
  <si>
    <t>2022-11-12 15:18:21</t>
  </si>
  <si>
    <t>2022-11-12 15:18:22</t>
  </si>
  <si>
    <t>2022-11-12 15:18:23</t>
  </si>
  <si>
    <t>2022-11-12 15:18:24</t>
  </si>
  <si>
    <t>2022-11-12 15:18:25</t>
  </si>
  <si>
    <t>2022-11-12 15:18:26</t>
  </si>
  <si>
    <t>2022-11-12 15:18:28</t>
  </si>
  <si>
    <t>2022-11-12 15:18:29</t>
  </si>
  <si>
    <t>2022-11-12 15:18:30</t>
  </si>
  <si>
    <t>2022-11-12 15:18:31</t>
  </si>
  <si>
    <t>2022-11-12 15:18:32</t>
  </si>
  <si>
    <t>2022-11-12 15:18:33</t>
  </si>
  <si>
    <t>2022-11-12 15:18:34</t>
  </si>
  <si>
    <t>2022-11-12 15:18:35</t>
  </si>
  <si>
    <t>2022-11-12 15:18:36</t>
  </si>
  <si>
    <t>2022-11-12 15:18:37</t>
  </si>
  <si>
    <t>2022-11-12 15:18:38</t>
  </si>
  <si>
    <t>2022-11-12 15:18:39</t>
  </si>
  <si>
    <t>2022-11-12 15:18:40</t>
  </si>
  <si>
    <t>2022-11-12 15:18:41</t>
  </si>
  <si>
    <t>2022-11-12 15:18:42</t>
  </si>
  <si>
    <t>2022-11-12 15:18:43</t>
  </si>
  <si>
    <t>2022-11-12 15:18:44</t>
  </si>
  <si>
    <t>2022-11-12 15:18:45</t>
  </si>
  <si>
    <t>2022-11-12 15:18:46</t>
  </si>
  <si>
    <t>2022-11-12 15:18:47</t>
  </si>
  <si>
    <t>2022-11-12 15:18:48</t>
  </si>
  <si>
    <t>2022-11-12 15:18:49</t>
  </si>
  <si>
    <t>2022-11-12 15:18:50</t>
  </si>
  <si>
    <t>2022-11-12 15:18:51</t>
  </si>
  <si>
    <t>2022-11-12 15:18:52</t>
  </si>
  <si>
    <t>2022-11-12 15:18:53</t>
  </si>
  <si>
    <t>2022-11-12 15:18:54</t>
  </si>
  <si>
    <t>2022-11-12 15:18:55</t>
  </si>
  <si>
    <t>2022-11-12 15:18:56</t>
  </si>
  <si>
    <t>2022-11-12 15:18:57</t>
  </si>
  <si>
    <t>2022-11-12 15:18:58</t>
  </si>
  <si>
    <t>2022-11-12 15:18:59</t>
  </si>
  <si>
    <t>2022-11-12 15:19:00</t>
  </si>
  <si>
    <t>2022-11-12 15:19:01</t>
  </si>
  <si>
    <t>2022-11-12 15:19:02</t>
  </si>
  <si>
    <t>2022-11-12 15:19:03</t>
  </si>
  <si>
    <t>2022-11-12 15:19:04</t>
  </si>
  <si>
    <t>2022-11-12 15:19:05</t>
  </si>
  <si>
    <t>2022-11-12 15:19:06</t>
  </si>
  <si>
    <t>2022-11-12 15:19:07</t>
  </si>
  <si>
    <t>2022-11-12 15:19:08</t>
  </si>
  <si>
    <t>2022-11-12 15:19:10</t>
  </si>
  <si>
    <t>2022-11-12 15:19:11</t>
  </si>
  <si>
    <t>2022-11-12 15:19:12</t>
  </si>
  <si>
    <t>2022-11-12 15:19:13</t>
  </si>
  <si>
    <t>2022-11-12 15:19:14</t>
  </si>
  <si>
    <t>2022-11-12 15:19:15</t>
  </si>
  <si>
    <t>2022-11-12 15:19:16</t>
  </si>
  <si>
    <t>2022-11-12 15:19:17</t>
  </si>
  <si>
    <t>2022-11-12 15:19:18</t>
  </si>
  <si>
    <t>2022-11-12 15:19:19</t>
  </si>
  <si>
    <t>2022-11-12 15:19:20</t>
  </si>
  <si>
    <t>2022-11-12 15:19:21</t>
  </si>
  <si>
    <t>2022-11-12 15:19:22</t>
  </si>
  <si>
    <t>2022-11-12 15:19:23</t>
  </si>
  <si>
    <t>2022-11-12 15:19:24</t>
  </si>
  <si>
    <t>2022-11-12 15:19:25</t>
  </si>
  <si>
    <t>2022-11-12 15:19:26</t>
  </si>
  <si>
    <t>2022-11-12 15:19:27</t>
  </si>
  <si>
    <t>2022-11-12 15:19:28</t>
  </si>
  <si>
    <t>2022-11-12 15:19:29</t>
  </si>
  <si>
    <t>2022-11-12 15:19:30</t>
  </si>
  <si>
    <t>2022-11-12 15:19:31</t>
  </si>
  <si>
    <t>2022-11-12 15:19:32</t>
  </si>
  <si>
    <t>2022-11-12 15:19:33</t>
  </si>
  <si>
    <t>2022-11-12 15:19:34</t>
  </si>
  <si>
    <t>2022-11-12 15:19:35</t>
  </si>
  <si>
    <t>2022-11-12 15:19:36</t>
  </si>
  <si>
    <t>2022-11-12 15:19:37</t>
  </si>
  <si>
    <t>2022-11-12 15:19:38</t>
  </si>
  <si>
    <t>2022-11-12 15:19:39</t>
  </si>
  <si>
    <t>2022-11-12 15:19:40</t>
  </si>
  <si>
    <t>2022-11-12 15:19:41</t>
  </si>
  <si>
    <t>2022-11-12 15:19:42</t>
  </si>
  <si>
    <t>2022-11-12 15:19:45</t>
  </si>
  <si>
    <t>2022-11-12 15:19:46</t>
  </si>
  <si>
    <t>2022-11-12 15:19:47</t>
  </si>
  <si>
    <t>2022-11-12 15:19:48</t>
  </si>
  <si>
    <t>2022-11-12 15:19:49</t>
  </si>
  <si>
    <t>2022-11-12 15:19:50</t>
  </si>
  <si>
    <t>2022-11-12 15:19:51</t>
  </si>
  <si>
    <t>2022-11-12 15:19:52</t>
  </si>
  <si>
    <t>2022-11-12 15:19:53</t>
  </si>
  <si>
    <t>2022-11-12 15:19:54</t>
  </si>
  <si>
    <t>2022-11-12 15:19:55</t>
  </si>
  <si>
    <t>2022-11-12 15:19:56</t>
  </si>
  <si>
    <t>2022-11-12 15:19:57</t>
  </si>
  <si>
    <t>2022-11-12 15:19:58</t>
  </si>
  <si>
    <t>2022-11-12 15:19:59</t>
  </si>
  <si>
    <t>2022-11-12 15:20:00</t>
  </si>
  <si>
    <t>2022-11-12 15:20:01</t>
  </si>
  <si>
    <t>2022-11-12 15:20:02</t>
  </si>
  <si>
    <t>2022-11-12 15:20:03</t>
  </si>
  <si>
    <t>2022-11-12 15:20:04</t>
  </si>
  <si>
    <t>2022-11-12 15:20:05</t>
  </si>
  <si>
    <t>2022-11-12 15:20:06</t>
  </si>
  <si>
    <t>2022-11-12 15:20:07</t>
  </si>
  <si>
    <t>2022-11-12 15:20:08</t>
  </si>
  <si>
    <t>2022-11-12 15:20:09</t>
  </si>
  <si>
    <t>2022-11-12 15:20:10</t>
  </si>
  <si>
    <t>2022-11-12 15:20:11</t>
  </si>
  <si>
    <t>2022-11-12 15:20:12</t>
  </si>
  <si>
    <t>2022-11-12 15:20:13</t>
  </si>
  <si>
    <t>2022-11-12 15:20:14</t>
  </si>
  <si>
    <t>2022-11-12 15:20:15</t>
  </si>
  <si>
    <t>2022-11-12 15:20:16</t>
  </si>
  <si>
    <t>2022-11-12 15:20:17</t>
  </si>
  <si>
    <t>2022-11-12 15:20:18</t>
  </si>
  <si>
    <t>2022-11-12 15:20:19</t>
  </si>
  <si>
    <t>2022-11-12 15:20:20</t>
  </si>
  <si>
    <t>2022-11-12 15:20:21</t>
  </si>
  <si>
    <t>2022-11-12 15:20:22</t>
  </si>
  <si>
    <t>2022-11-12 15:20:23</t>
  </si>
  <si>
    <t>2022-11-12 15:20:24</t>
  </si>
  <si>
    <t>2022-11-12 15:20:25</t>
  </si>
  <si>
    <t>2022-11-12 15:20:26</t>
  </si>
  <si>
    <t>2022-11-12 15:20:27</t>
  </si>
  <si>
    <t>2022-11-12 15:20:28</t>
  </si>
  <si>
    <t>2022-11-12 15:20:29</t>
  </si>
  <si>
    <t>2022-11-12 15:20:30</t>
  </si>
  <si>
    <t>2022-11-12 15:20:31</t>
  </si>
  <si>
    <t>2022-11-12 15:20:32</t>
  </si>
  <si>
    <t>2022-11-12 15:20:33</t>
  </si>
  <si>
    <t>2022-11-12 15:20:34</t>
  </si>
  <si>
    <t>2022-11-12 15:20:35</t>
  </si>
  <si>
    <t>2022-11-12 15:20:36</t>
  </si>
  <si>
    <t>2022-11-12 15:20:37</t>
  </si>
  <si>
    <t>2022-11-12 15:20:38</t>
  </si>
  <si>
    <t>2022-11-12 15:20:39</t>
  </si>
  <si>
    <t>2022-11-12 15:20:40</t>
  </si>
  <si>
    <t>2022-11-12 15:20:41</t>
  </si>
  <si>
    <t>2022-11-12 15:20:42</t>
  </si>
  <si>
    <t>2022-11-12 15:20:43</t>
  </si>
  <si>
    <t>2022-11-12 15:20:44</t>
  </si>
  <si>
    <t>2022-11-12 15:20:45</t>
  </si>
  <si>
    <t>2022-11-12 15:20:46</t>
  </si>
  <si>
    <t>2022-11-12 15:20:47</t>
  </si>
  <si>
    <t>2022-11-12 15:20:48</t>
  </si>
  <si>
    <t>2022-11-12 15:20:49</t>
  </si>
  <si>
    <t>2022-11-12 15:20:50</t>
  </si>
  <si>
    <t>2022-11-12 15:20:51</t>
  </si>
  <si>
    <t>2022-11-12 15:20:52</t>
  </si>
  <si>
    <t>2022-11-12 15:20:53</t>
  </si>
  <si>
    <t>2022-11-12 15:20:54</t>
  </si>
  <si>
    <t>2022-11-12 15:20:55</t>
  </si>
  <si>
    <t>2022-11-12 15:20:56</t>
  </si>
  <si>
    <t>2022-11-12 15:20:57</t>
  </si>
  <si>
    <t>2022-11-12 15:20:58</t>
  </si>
  <si>
    <t>2022-11-12 15:20:59</t>
  </si>
  <si>
    <t>2022-11-12 15:21:00</t>
  </si>
  <si>
    <t>2022-11-12 15:21:01</t>
  </si>
  <si>
    <t>2022-11-12 15:21:02</t>
  </si>
  <si>
    <t>2022-11-12 15:21:03</t>
  </si>
  <si>
    <t>2022-11-12 15:21:04</t>
  </si>
  <si>
    <t>2022-11-12 15:21:05</t>
  </si>
  <si>
    <t>2022-11-12 15:21:06</t>
  </si>
  <si>
    <t>2022-11-12 15:21:07</t>
  </si>
  <si>
    <t>2022-11-12 15:21:08</t>
  </si>
  <si>
    <t>2022-11-12 15:21:09</t>
  </si>
  <si>
    <t>2022-11-12 15:21:10</t>
  </si>
  <si>
    <t>2022-11-12 15:21:11</t>
  </si>
  <si>
    <t>2022-11-12 15:21:12</t>
  </si>
  <si>
    <t>2022-11-12 15:21:13</t>
  </si>
  <si>
    <t>2022-11-12 15:21:14</t>
  </si>
  <si>
    <t>2022-11-12 15:21:15</t>
  </si>
  <si>
    <t>2022-11-12 15:21:16</t>
  </si>
  <si>
    <t>2022-11-12 15:21:17</t>
  </si>
  <si>
    <t>2022-11-12 15:21:18</t>
  </si>
  <si>
    <t>2022-11-12 15:21:19</t>
  </si>
  <si>
    <t>2022-11-12 15:21:20</t>
  </si>
  <si>
    <t>2022-11-12 15:21:21</t>
  </si>
  <si>
    <t>2022-11-12 15:21:22</t>
  </si>
  <si>
    <t>2022-11-12 15:21:23</t>
  </si>
  <si>
    <t>2022-11-12 15:21:24</t>
  </si>
  <si>
    <t>2022-11-12 15:21:25</t>
  </si>
  <si>
    <t>2022-11-12 15:21:26</t>
  </si>
  <si>
    <t>2022-11-12 15:21:27</t>
  </si>
  <si>
    <t>2022-11-12 15:21:28</t>
  </si>
  <si>
    <t>2022-11-12 15:21:29</t>
  </si>
  <si>
    <t>2022-11-12 15:21:30</t>
  </si>
  <si>
    <t>2022-11-12 15:21:31</t>
  </si>
  <si>
    <t>2022-11-12 15:21:32</t>
  </si>
  <si>
    <t>2022-11-12 15:21:33</t>
  </si>
  <si>
    <t>2022-11-12 15:21:34</t>
  </si>
  <si>
    <t>2022-11-12 15:21:35</t>
  </si>
  <si>
    <t>2022-11-12 15:21:36</t>
  </si>
  <si>
    <t>2022-11-12 15:21:37</t>
  </si>
  <si>
    <t>2022-11-12 15:21:38</t>
  </si>
  <si>
    <t>2022-11-12 15:21:39</t>
  </si>
  <si>
    <t>2022-11-12 15:21:40</t>
  </si>
  <si>
    <t>2022-11-12 15:21:41</t>
  </si>
  <si>
    <t>2022-11-12 15:21:42</t>
  </si>
  <si>
    <t>2022-11-12 15:21:43</t>
  </si>
  <si>
    <t>2022-11-12 15:21:44</t>
  </si>
  <si>
    <t>2022-11-12 15:21:45</t>
  </si>
  <si>
    <t>2022-11-12 15:21:46</t>
  </si>
  <si>
    <t>2022-11-12 15:21:47</t>
  </si>
  <si>
    <t>2022-11-12 15:21:48</t>
  </si>
  <si>
    <t>2022-11-12 15:21:49</t>
  </si>
  <si>
    <t>2022-11-12 15:21:50</t>
  </si>
  <si>
    <t>2022-11-12 15:21:51</t>
  </si>
  <si>
    <t>2022-11-12 15:21:52</t>
  </si>
  <si>
    <t>2022-11-12 15:21:53</t>
  </si>
  <si>
    <t>2022-11-12 15:21:54</t>
  </si>
  <si>
    <t>2022-11-12 15:21:55</t>
  </si>
  <si>
    <t>2022-11-12 15:21:56</t>
  </si>
  <si>
    <t>2022-11-12 15:21:57</t>
  </si>
  <si>
    <t>2022-11-12 15:21:58</t>
  </si>
  <si>
    <t>2022-11-12 15:21:59</t>
  </si>
  <si>
    <t>2022-11-12 15:22:00</t>
  </si>
  <si>
    <t>2022-11-12 15:22:01</t>
  </si>
  <si>
    <t>2022-11-12 15:22:02</t>
  </si>
  <si>
    <t>2022-11-12 15:22:03</t>
  </si>
  <si>
    <t>2022-11-12 15:22:04</t>
  </si>
  <si>
    <t>2022-11-12 15:22:05</t>
  </si>
  <si>
    <t>2022-11-12 15:22:06</t>
  </si>
  <si>
    <t>2022-11-12 15:22:07</t>
  </si>
  <si>
    <t>2022-11-12 15:22:08</t>
  </si>
  <si>
    <t>2022-11-12 15:22:09</t>
  </si>
  <si>
    <t>2022-11-12 15:22:10</t>
  </si>
  <si>
    <t>2022-11-12 15:22:11</t>
  </si>
  <si>
    <t>2022-11-12 15:22:12</t>
  </si>
  <si>
    <t>2022-11-12 15:22:13</t>
  </si>
  <si>
    <t>2022-11-12 15:22:14</t>
  </si>
  <si>
    <t>2022-11-12 15:22:15</t>
  </si>
  <si>
    <t>2022-11-12 15:22:16</t>
  </si>
  <si>
    <t>2022-11-12 15:22:17</t>
  </si>
  <si>
    <t>2022-11-12 15:22:18</t>
  </si>
  <si>
    <t>2022-11-12 15:22:19</t>
  </si>
  <si>
    <t>2022-11-12 15:22:20</t>
  </si>
  <si>
    <t>2022-11-12 15:22:21</t>
  </si>
  <si>
    <t>2022-11-12 15:22:22</t>
  </si>
  <si>
    <t>2022-11-12 15:22:23</t>
  </si>
  <si>
    <t>2022-11-12 15:22:24</t>
  </si>
  <si>
    <t>2022-11-12 15:22:25</t>
  </si>
  <si>
    <t>2022-11-12 15:22:26</t>
  </si>
  <si>
    <t>2022-11-12 15:22:27</t>
  </si>
  <si>
    <t>2022-11-12 15:22:28</t>
  </si>
  <si>
    <t>2022-11-12 15:22:29</t>
  </si>
  <si>
    <t>2022-11-12 15:22:30</t>
  </si>
  <si>
    <t>2022-11-12 15:22:31</t>
  </si>
  <si>
    <t>2022-11-12 15:22:32</t>
  </si>
  <si>
    <t>2022-11-12 15:22:33</t>
  </si>
  <si>
    <t>2022-11-12 15:22:34</t>
  </si>
  <si>
    <t>2022-11-12 15:22:35</t>
  </si>
  <si>
    <t>2022-11-12 15:22:36</t>
  </si>
  <si>
    <t>2022-11-12 15:22:37</t>
  </si>
  <si>
    <t>2022-11-12 15:22:38</t>
  </si>
  <si>
    <t>2022-11-12 15:22:39</t>
  </si>
  <si>
    <t>2022-11-12 15:22:40</t>
  </si>
  <si>
    <t>2022-11-12 15:22:41</t>
  </si>
  <si>
    <t>2022-11-12 15:22:42</t>
  </si>
  <si>
    <t>2022-11-12 15:22:43</t>
  </si>
  <si>
    <t>2022-11-12 15:22:44</t>
  </si>
  <si>
    <t>2022-11-12 15:22:45</t>
  </si>
  <si>
    <t>2022-11-12 15:22:46</t>
  </si>
  <si>
    <t>2022-11-12 15:22:47</t>
  </si>
  <si>
    <t>2022-11-12 15:22:48</t>
  </si>
  <si>
    <t>2022-11-12 15:22:49</t>
  </si>
  <si>
    <t>2022-11-12 15:22:50</t>
  </si>
  <si>
    <t>2022-11-12 15:22:51</t>
  </si>
  <si>
    <t>2022-11-12 15:22:52</t>
  </si>
  <si>
    <t>2022-11-12 15:22:53</t>
  </si>
  <si>
    <t>2022-11-12 15:22:54</t>
  </si>
  <si>
    <t>2022-11-12 15:22:55</t>
  </si>
  <si>
    <t>2022-11-12 15:22:56</t>
  </si>
  <si>
    <t>2022-11-12 15:22:57</t>
  </si>
  <si>
    <t>2022-11-12 15:22:58</t>
  </si>
  <si>
    <t>2022-11-12 15:22:59</t>
  </si>
  <si>
    <t>2022-11-12 15:23:00</t>
  </si>
  <si>
    <t>2022-11-12 15:23:01</t>
  </si>
  <si>
    <t>2022-11-12 15:23:02</t>
  </si>
  <si>
    <t>2022-11-12 15:23:03</t>
  </si>
  <si>
    <t>2022-11-12 15:23:04</t>
  </si>
  <si>
    <t>2022-11-12 15:23:05</t>
  </si>
  <si>
    <t>2022-11-12 15:23:06</t>
  </si>
  <si>
    <t>2022-11-12 15:23:07</t>
  </si>
  <si>
    <t>2022-11-12 15:23:08</t>
  </si>
  <si>
    <t>2022-11-12 15:23:09</t>
  </si>
  <si>
    <t>2022-11-12 15:23:10</t>
  </si>
  <si>
    <t>2022-11-12 15:23:11</t>
  </si>
  <si>
    <t>2022-11-12 15:23:12</t>
  </si>
  <si>
    <t>2022-11-12 15:23:13</t>
  </si>
  <si>
    <t>2022-11-12 15:23:14</t>
  </si>
  <si>
    <t>2022-11-12 15:23:15</t>
  </si>
  <si>
    <t>2022-11-12 15:23:16</t>
  </si>
  <si>
    <t>2022-11-12 15:23:17</t>
  </si>
  <si>
    <t>2022-11-12 15:23:22</t>
  </si>
  <si>
    <t>2022-11-12 15:23:23</t>
  </si>
  <si>
    <t>2022-11-12 15:23:24</t>
  </si>
  <si>
    <t>2022-11-12 15:23:25</t>
  </si>
  <si>
    <t>2022-11-12 15:23:26</t>
  </si>
  <si>
    <t>2022-11-12 15:23:27</t>
  </si>
  <si>
    <t>2022-11-12 15:23:28</t>
  </si>
  <si>
    <t>2022-11-12 15:23:29</t>
  </si>
  <si>
    <t>2022-11-12 15:23:30</t>
  </si>
  <si>
    <t>2022-11-12 15:23:31</t>
  </si>
  <si>
    <t>2022-11-12 15:23:32</t>
  </si>
  <si>
    <t>2022-11-12 15:23:33</t>
  </si>
  <si>
    <t>2022-11-12 15:23:34</t>
  </si>
  <si>
    <t>2022-11-12 15:23:35</t>
  </si>
  <si>
    <t>2022-11-12 15:23:36</t>
  </si>
  <si>
    <t>2022-11-12 15:23:37</t>
  </si>
  <si>
    <t>2022-11-12 15:23:38</t>
  </si>
  <si>
    <t>2022-11-12 15:23:39</t>
  </si>
  <si>
    <t>2022-11-12 15:23:40</t>
  </si>
  <si>
    <t>2022-11-12 15:23:41</t>
  </si>
  <si>
    <t>2022-11-12 15:23:42</t>
  </si>
  <si>
    <t>2022-11-12 15:23:43</t>
  </si>
  <si>
    <t>2022-11-12 15:23:44</t>
  </si>
  <si>
    <t>2022-11-12 15:23:45</t>
  </si>
  <si>
    <t>2022-11-12 15:23:46</t>
  </si>
  <si>
    <t>2022-11-12 15:23:47</t>
  </si>
  <si>
    <t>2022-11-12 15:23:48</t>
  </si>
  <si>
    <t>2022-11-12 15:23:49</t>
  </si>
  <si>
    <t>2022-11-12 15:23:50</t>
  </si>
  <si>
    <t>2022-11-12 15:23:51</t>
  </si>
  <si>
    <t>2022-11-12 15:23:52</t>
  </si>
  <si>
    <t>2022-11-12 15:23:53</t>
  </si>
  <si>
    <t>2022-11-12 15:23:54</t>
  </si>
  <si>
    <t>2022-11-12 15:23:55</t>
  </si>
  <si>
    <t>2022-11-12 15:23:56</t>
  </si>
  <si>
    <t>2022-11-12 15:23:57</t>
  </si>
  <si>
    <t>2022-11-12 15:23:58</t>
  </si>
  <si>
    <t>2022-11-12 15:23:59</t>
  </si>
  <si>
    <t>2022-11-12 15:24:00</t>
  </si>
  <si>
    <t>2022-11-12 15:24:01</t>
  </si>
  <si>
    <t>2022-11-12 15:24:02</t>
  </si>
  <si>
    <t>2022-11-12 15:24:03</t>
  </si>
  <si>
    <t>2022-11-12 15:24:04</t>
  </si>
  <si>
    <t>2022-11-12 15:24:05</t>
  </si>
  <si>
    <t>2022-11-12 15:24:06</t>
  </si>
  <si>
    <t>2022-11-12 15:24:07</t>
  </si>
  <si>
    <t>2022-11-12 15:24:08</t>
  </si>
  <si>
    <t>2022-11-12 15:24:13</t>
  </si>
  <si>
    <t>2022-11-12 15:24:14</t>
  </si>
  <si>
    <t>2022-11-12 15:24:15</t>
  </si>
  <si>
    <t>2022-11-12 15:24:16</t>
  </si>
  <si>
    <t>2022-11-12 15:24:17</t>
  </si>
  <si>
    <t>2022-11-12 15:24:18</t>
  </si>
  <si>
    <t>2022-11-12 15:24:19</t>
  </si>
  <si>
    <t>2022-11-12 15:24:20</t>
  </si>
  <si>
    <t>2022-11-12 15:24:21</t>
  </si>
  <si>
    <t>2022-11-12 15:24:22</t>
  </si>
  <si>
    <t>2022-11-12 15:24:23</t>
  </si>
  <si>
    <t>2022-11-12 15:24:24</t>
  </si>
  <si>
    <t>2022-11-12 15:24:25</t>
  </si>
  <si>
    <t>2022-11-12 15:24:26</t>
  </si>
  <si>
    <t>2022-11-12 15:24:27</t>
  </si>
  <si>
    <t>2022-11-12 15:24:28</t>
  </si>
  <si>
    <t>2022-11-12 15:24:29</t>
  </si>
  <si>
    <t>2022-11-12 15:24:30</t>
  </si>
  <si>
    <t>2022-11-12 15:24:31</t>
  </si>
  <si>
    <t>2022-11-12 15:24:32</t>
  </si>
  <si>
    <t>2022-11-12 15:24:33</t>
  </si>
  <si>
    <t>2022-11-12 15:24:34</t>
  </si>
  <si>
    <t>2022-11-12 15:24:35</t>
  </si>
  <si>
    <t>2022-11-12 15:24:36</t>
  </si>
  <si>
    <t>2022-11-12 15:24:37</t>
  </si>
  <si>
    <t>2022-11-12 15:24:38</t>
  </si>
  <si>
    <t>2022-11-12 15:24:39</t>
  </si>
  <si>
    <t>2022-11-12 15:24:40</t>
  </si>
  <si>
    <t>2022-11-12 15:24:41</t>
  </si>
  <si>
    <t>2022-11-12 15:24:42</t>
  </si>
  <si>
    <t>2022-11-12 15:24:43</t>
  </si>
  <si>
    <t>2022-11-12 15:24:44</t>
  </si>
  <si>
    <t>2022-11-12 15:24:45</t>
  </si>
  <si>
    <t>2022-11-12 15:24:46</t>
  </si>
  <si>
    <t>2022-11-12 15:24:47</t>
  </si>
  <si>
    <t>2022-11-12 15:24:48</t>
  </si>
  <si>
    <t>2022-11-12 15:24:49</t>
  </si>
  <si>
    <t>2022-11-12 15:24:50</t>
  </si>
  <si>
    <t>2022-11-12 15:24:51</t>
  </si>
  <si>
    <t>2022-11-12 15:24:52</t>
  </si>
  <si>
    <t>2022-11-12 15:24:53</t>
  </si>
  <si>
    <t>2022-11-12 15:24:54</t>
  </si>
  <si>
    <t>2022-11-12 15:24:55</t>
  </si>
  <si>
    <t>2022-11-12 15:24:56</t>
  </si>
  <si>
    <t>2022-11-12 15:24:57</t>
  </si>
  <si>
    <t>2022-11-12 15:24:58</t>
  </si>
  <si>
    <t>2022-11-12 15:24:59</t>
  </si>
  <si>
    <t>2022-11-12 15:25:00</t>
  </si>
  <si>
    <t>2022-11-12 15:25:01</t>
  </si>
  <si>
    <t>2022-11-12 15:25:02</t>
  </si>
  <si>
    <t>2022-11-12 15:25:03</t>
  </si>
  <si>
    <t>2022-11-12 15:25:04</t>
  </si>
  <si>
    <t>2022-11-12 15:25:05</t>
  </si>
  <si>
    <t>2022-11-12 15:25:06</t>
  </si>
  <si>
    <t>2022-11-12 15:25:07</t>
  </si>
  <si>
    <t>2022-11-12 15:25:08</t>
  </si>
  <si>
    <t>2022-11-12 15:25:09</t>
  </si>
  <si>
    <t>2022-11-12 15:25:10</t>
  </si>
  <si>
    <t>2022-11-12 15:25:11</t>
  </si>
  <si>
    <t>2022-11-12 15:25:12</t>
  </si>
  <si>
    <t>2022-11-12 15:25:13</t>
  </si>
  <si>
    <t>2022-11-12 15:25:14</t>
  </si>
  <si>
    <t>2022-11-12 15:25:15</t>
  </si>
  <si>
    <t>2022-11-12 15:25:16</t>
  </si>
  <si>
    <t>2022-11-12 15:25:17</t>
  </si>
  <si>
    <t>2022-11-12 15:25:18</t>
  </si>
  <si>
    <t>2022-11-12 15:25:19</t>
  </si>
  <si>
    <t>2022-11-12 15:25:20</t>
  </si>
  <si>
    <t>2022-11-12 15:25:21</t>
  </si>
  <si>
    <t>2022-11-12 15:25:22</t>
  </si>
  <si>
    <t>2022-11-12 15:25:23</t>
  </si>
  <si>
    <t>2022-11-12 15:25:24</t>
  </si>
  <si>
    <t>2022-11-12 15:25:25</t>
  </si>
  <si>
    <t>2022-11-12 15:25:26</t>
  </si>
  <si>
    <t>2022-11-12 15:25:27</t>
  </si>
  <si>
    <t>2022-11-12 15:25:28</t>
  </si>
  <si>
    <t>2022-11-12 15:25:29</t>
  </si>
  <si>
    <t>2022-11-12 15:25:30</t>
  </si>
  <si>
    <t>2022-11-12 15:25:34</t>
  </si>
  <si>
    <t>2022-11-12 15:25:35</t>
  </si>
  <si>
    <t>2022-11-12 15:25:36</t>
  </si>
  <si>
    <t>2022-11-12 15:25:37</t>
  </si>
  <si>
    <t>2022-11-12 15:25:38</t>
  </si>
  <si>
    <t>2022-11-12 15:25:39</t>
  </si>
  <si>
    <t>2022-11-12 15:25:40</t>
  </si>
  <si>
    <t>2022-11-12 15:25:41</t>
  </si>
  <si>
    <t>2022-11-12 15:25:42</t>
  </si>
  <si>
    <t>2022-11-12 15:25:43</t>
  </si>
  <si>
    <t>2022-11-12 15:25:44</t>
  </si>
  <si>
    <t>2022-11-12 15:25:45</t>
  </si>
  <si>
    <t>2022-11-12 15:25:46</t>
  </si>
  <si>
    <t>2022-11-12 15:25:47</t>
  </si>
  <si>
    <t>2022-11-12 15:25:48</t>
  </si>
  <si>
    <t>2022-11-12 15:25:49</t>
  </si>
  <si>
    <t>2022-11-12 15:25:50</t>
  </si>
  <si>
    <t>2022-11-12 15:25:51</t>
  </si>
  <si>
    <t>2022-11-12 15:25:52</t>
  </si>
  <si>
    <t>2022-11-12 15:25:54</t>
  </si>
  <si>
    <t>2022-11-12 15:25:55</t>
  </si>
  <si>
    <t>2022-11-12 15:25:56</t>
  </si>
  <si>
    <t>2022-11-12 15:25:57</t>
  </si>
  <si>
    <t>2022-11-12 15:25:58</t>
  </si>
  <si>
    <t>2022-11-12 15:25:59</t>
  </si>
  <si>
    <t>2022-11-12 15:26:00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</si>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</sst>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7142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>
        <f>16003</f>
      </c>
      <c r="B16011" s="5" t="s">
        <v>15282</v>
      </c>
      <c r="C16011" s="5" t="s">
        <v>11</v>
      </c>
      <c r="D16011" s="5" t="s">
        <v>12</v>
      </c>
      <c r="E16011" s="5" t="s">
        <v>1002</v>
      </c>
    </row>
    <row r="16012" spans="1:5" x14ac:dyDescent="0.25">
      <c r="A16012" s="5">
        <f>16004</f>
      </c>
      <c r="B16012" s="5" t="s">
        <v>15283</v>
      </c>
      <c r="C16012" s="5" t="s">
        <v>11</v>
      </c>
      <c r="D16012" s="5" t="s">
        <v>12</v>
      </c>
      <c r="E16012" s="5" t="s">
        <v>1002</v>
      </c>
    </row>
    <row r="16013" spans="1:5" x14ac:dyDescent="0.25">
      <c r="A16013" s="5">
        <f>16005</f>
      </c>
      <c r="B16013" s="5" t="s">
        <v>15284</v>
      </c>
      <c r="C16013" s="5" t="s">
        <v>11</v>
      </c>
      <c r="D16013" s="5" t="s">
        <v>12</v>
      </c>
      <c r="E16013" s="5" t="s">
        <v>3520</v>
      </c>
    </row>
    <row r="16014" spans="1:5" x14ac:dyDescent="0.25">
      <c r="A16014" s="5">
        <f>16006</f>
      </c>
      <c r="B16014" s="5" t="s">
        <v>15285</v>
      </c>
      <c r="C16014" s="5" t="s">
        <v>11</v>
      </c>
      <c r="D16014" s="5" t="s">
        <v>12</v>
      </c>
      <c r="E16014" s="5" t="s">
        <v>3520</v>
      </c>
    </row>
    <row r="16015" spans="1:5" x14ac:dyDescent="0.25">
      <c r="A16015" s="5">
        <f>16007</f>
      </c>
      <c r="B16015" s="5" t="s">
        <v>15286</v>
      </c>
      <c r="C16015" s="5" t="s">
        <v>11</v>
      </c>
      <c r="D16015" s="5" t="s">
        <v>12</v>
      </c>
      <c r="E16015" s="5" t="s">
        <v>3520</v>
      </c>
    </row>
    <row r="16016" spans="1:5" x14ac:dyDescent="0.25">
      <c r="A16016" s="5">
        <f>16008</f>
      </c>
      <c r="B16016" s="5" t="s">
        <v>15287</v>
      </c>
      <c r="C16016" s="5" t="s">
        <v>11</v>
      </c>
      <c r="D16016" s="5" t="s">
        <v>12</v>
      </c>
      <c r="E16016" s="5" t="s">
        <v>3520</v>
      </c>
    </row>
    <row r="16017" spans="1:5" x14ac:dyDescent="0.25">
      <c r="A16017" s="5">
        <f>16009</f>
      </c>
      <c r="B16017" s="5" t="s">
        <v>15288</v>
      </c>
      <c r="C16017" s="5" t="s">
        <v>11</v>
      </c>
      <c r="D16017" s="5" t="s">
        <v>12</v>
      </c>
      <c r="E16017" s="5" t="s">
        <v>3626</v>
      </c>
    </row>
    <row r="16018" spans="1:5" x14ac:dyDescent="0.25">
      <c r="A16018" s="5">
        <f>16010</f>
      </c>
      <c r="B16018" s="5" t="s">
        <v>15289</v>
      </c>
      <c r="C16018" s="5" t="s">
        <v>11</v>
      </c>
      <c r="D16018" s="5" t="s">
        <v>12</v>
      </c>
      <c r="E16018" s="5" t="s">
        <v>3626</v>
      </c>
    </row>
    <row r="16019" spans="1:5" x14ac:dyDescent="0.25">
      <c r="A16019" s="5">
        <f>16011</f>
      </c>
      <c r="B16019" s="5" t="s">
        <v>15290</v>
      </c>
      <c r="C16019" s="5" t="s">
        <v>11</v>
      </c>
      <c r="D16019" s="5" t="s">
        <v>12</v>
      </c>
      <c r="E16019" s="5" t="s">
        <v>2325</v>
      </c>
    </row>
    <row r="16020" spans="1:5" x14ac:dyDescent="0.25">
      <c r="A16020" s="5">
        <f>16012</f>
      </c>
      <c r="B16020" s="5" t="s">
        <v>15291</v>
      </c>
      <c r="C16020" s="5" t="s">
        <v>11</v>
      </c>
      <c r="D16020" s="5" t="s">
        <v>12</v>
      </c>
      <c r="E16020" s="5" t="s">
        <v>3922</v>
      </c>
    </row>
    <row r="16021" spans="1:5" x14ac:dyDescent="0.25">
      <c r="A16021" s="5">
        <f>16013</f>
      </c>
      <c r="B16021" s="5" t="s">
        <v>15292</v>
      </c>
      <c r="C16021" s="5" t="s">
        <v>11</v>
      </c>
      <c r="D16021" s="5" t="s">
        <v>12</v>
      </c>
      <c r="E16021" s="5" t="s">
        <v>996</v>
      </c>
    </row>
    <row r="16022" spans="1:5" x14ac:dyDescent="0.25">
      <c r="A16022" s="5">
        <f>16014</f>
      </c>
      <c r="B16022" s="5" t="s">
        <v>15293</v>
      </c>
      <c r="C16022" s="5" t="s">
        <v>11</v>
      </c>
      <c r="D16022" s="5" t="s">
        <v>12</v>
      </c>
      <c r="E16022" s="5" t="s">
        <v>945</v>
      </c>
    </row>
    <row r="16023" spans="1:5" x14ac:dyDescent="0.25">
      <c r="A16023" s="5">
        <f>16015</f>
      </c>
      <c r="B16023" s="5" t="s">
        <v>15294</v>
      </c>
      <c r="C16023" s="5" t="s">
        <v>11</v>
      </c>
      <c r="D16023" s="5" t="s">
        <v>12</v>
      </c>
      <c r="E16023" s="5" t="s">
        <v>4072</v>
      </c>
    </row>
    <row r="16024" spans="1:5" x14ac:dyDescent="0.25">
      <c r="A16024" s="5">
        <f>16016</f>
      </c>
      <c r="B16024" s="5" t="s">
        <v>15295</v>
      </c>
      <c r="C16024" s="5" t="s">
        <v>11</v>
      </c>
      <c r="D16024" s="5" t="s">
        <v>12</v>
      </c>
      <c r="E16024" s="5" t="s">
        <v>2404</v>
      </c>
    </row>
    <row r="16025" spans="1:5" x14ac:dyDescent="0.25">
      <c r="A16025" s="5">
        <f>16017</f>
      </c>
      <c r="B16025" s="5" t="s">
        <v>15296</v>
      </c>
      <c r="C16025" s="5" t="s">
        <v>11</v>
      </c>
      <c r="D16025" s="5" t="s">
        <v>12</v>
      </c>
      <c r="E16025" s="5" t="s">
        <v>10843</v>
      </c>
    </row>
    <row r="16026" spans="1:5" x14ac:dyDescent="0.25">
      <c r="A16026" s="5">
        <f>16018</f>
      </c>
      <c r="B16026" s="5" t="s">
        <v>15297</v>
      </c>
      <c r="C16026" s="5" t="s">
        <v>11</v>
      </c>
      <c r="D16026" s="5" t="s">
        <v>12</v>
      </c>
      <c r="E16026" s="5" t="s">
        <v>2400</v>
      </c>
    </row>
    <row r="16027" spans="1:5" x14ac:dyDescent="0.25">
      <c r="A16027" s="5">
        <f>16019</f>
      </c>
      <c r="B16027" s="5" t="s">
        <v>15298</v>
      </c>
      <c r="C16027" s="5" t="s">
        <v>11</v>
      </c>
      <c r="D16027" s="5" t="s">
        <v>12</v>
      </c>
      <c r="E16027" s="5" t="s">
        <v>2400</v>
      </c>
    </row>
    <row r="16028" spans="1:5" x14ac:dyDescent="0.25">
      <c r="A16028" s="5">
        <f>16020</f>
      </c>
      <c r="B16028" s="5" t="s">
        <v>15299</v>
      </c>
      <c r="C16028" s="5" t="s">
        <v>11</v>
      </c>
      <c r="D16028" s="5" t="s">
        <v>12</v>
      </c>
      <c r="E16028" s="5" t="s">
        <v>1045</v>
      </c>
    </row>
    <row r="16029" spans="1:5" x14ac:dyDescent="0.25">
      <c r="A16029" s="5">
        <f>16021</f>
      </c>
      <c r="B16029" s="5" t="s">
        <v>15300</v>
      </c>
      <c r="C16029" s="5" t="s">
        <v>11</v>
      </c>
      <c r="D16029" s="5" t="s">
        <v>12</v>
      </c>
      <c r="E16029" s="5" t="s">
        <v>1045</v>
      </c>
    </row>
    <row r="16030" spans="1:5" x14ac:dyDescent="0.25">
      <c r="A16030" s="5">
        <f>16022</f>
      </c>
      <c r="B16030" s="5" t="s">
        <v>15301</v>
      </c>
      <c r="C16030" s="5" t="s">
        <v>11</v>
      </c>
      <c r="D16030" s="5" t="s">
        <v>12</v>
      </c>
      <c r="E16030" s="5" t="s">
        <v>2265</v>
      </c>
    </row>
    <row r="16031" spans="1:5" x14ac:dyDescent="0.25">
      <c r="A16031" s="5">
        <f>16023</f>
      </c>
      <c r="B16031" s="5" t="s">
        <v>15302</v>
      </c>
      <c r="C16031" s="5" t="s">
        <v>11</v>
      </c>
      <c r="D16031" s="5" t="s">
        <v>12</v>
      </c>
      <c r="E16031" s="5" t="s">
        <v>3962</v>
      </c>
    </row>
    <row r="16032" spans="1:5" x14ac:dyDescent="0.25">
      <c r="A16032" s="5">
        <f>16024</f>
      </c>
      <c r="B16032" s="5" t="s">
        <v>15303</v>
      </c>
      <c r="C16032" s="5" t="s">
        <v>11</v>
      </c>
      <c r="D16032" s="5" t="s">
        <v>12</v>
      </c>
      <c r="E16032" s="5" t="s">
        <v>3962</v>
      </c>
    </row>
    <row r="16033" spans="1:5" x14ac:dyDescent="0.25">
      <c r="A16033" s="5">
        <f>16025</f>
      </c>
      <c r="B16033" s="5" t="s">
        <v>15304</v>
      </c>
      <c r="C16033" s="5" t="s">
        <v>11</v>
      </c>
      <c r="D16033" s="5" t="s">
        <v>12</v>
      </c>
      <c r="E16033" s="5" t="s">
        <v>2241</v>
      </c>
    </row>
    <row r="16034" spans="1:5" x14ac:dyDescent="0.25">
      <c r="A16034" s="5">
        <f>16026</f>
      </c>
      <c r="B16034" s="5" t="s">
        <v>15305</v>
      </c>
      <c r="C16034" s="5" t="s">
        <v>11</v>
      </c>
      <c r="D16034" s="5" t="s">
        <v>12</v>
      </c>
      <c r="E16034" s="5" t="s">
        <v>2241</v>
      </c>
    </row>
    <row r="16035" spans="1:5" x14ac:dyDescent="0.25">
      <c r="A16035" s="5">
        <f>16027</f>
      </c>
      <c r="B16035" s="5" t="s">
        <v>15306</v>
      </c>
      <c r="C16035" s="5" t="s">
        <v>11</v>
      </c>
      <c r="D16035" s="5" t="s">
        <v>12</v>
      </c>
      <c r="E16035" s="5" t="s">
        <v>917</v>
      </c>
    </row>
    <row r="16036" spans="1:5" x14ac:dyDescent="0.25">
      <c r="A16036" s="5">
        <f>16028</f>
      </c>
      <c r="B16036" s="5" t="s">
        <v>15307</v>
      </c>
      <c r="C16036" s="5" t="s">
        <v>11</v>
      </c>
      <c r="D16036" s="5" t="s">
        <v>12</v>
      </c>
      <c r="E16036" s="5" t="s">
        <v>2304</v>
      </c>
    </row>
    <row r="16037" spans="1:5" x14ac:dyDescent="0.25">
      <c r="A16037" s="5">
        <f>16029</f>
      </c>
      <c r="B16037" s="5" t="s">
        <v>15308</v>
      </c>
      <c r="C16037" s="5" t="s">
        <v>11</v>
      </c>
      <c r="D16037" s="5" t="s">
        <v>12</v>
      </c>
      <c r="E16037" s="5" t="s">
        <v>2409</v>
      </c>
    </row>
    <row r="16038" spans="1:5" x14ac:dyDescent="0.25">
      <c r="A16038" s="5">
        <f>16030</f>
      </c>
      <c r="B16038" s="5" t="s">
        <v>15309</v>
      </c>
      <c r="C16038" s="5" t="s">
        <v>11</v>
      </c>
      <c r="D16038" s="5" t="s">
        <v>12</v>
      </c>
      <c r="E16038" s="5" t="s">
        <v>2409</v>
      </c>
    </row>
    <row r="16039" spans="1:5" x14ac:dyDescent="0.25">
      <c r="A16039" s="5">
        <f>16031</f>
      </c>
      <c r="B16039" s="5" t="s">
        <v>15310</v>
      </c>
      <c r="C16039" s="5" t="s">
        <v>11</v>
      </c>
      <c r="D16039" s="5" t="s">
        <v>12</v>
      </c>
      <c r="E16039" s="5" t="s">
        <v>873</v>
      </c>
    </row>
    <row r="16040" spans="1:5" x14ac:dyDescent="0.25">
      <c r="A16040" s="5">
        <f>16032</f>
      </c>
      <c r="B16040" s="5" t="s">
        <v>15311</v>
      </c>
      <c r="C16040" s="5" t="s">
        <v>11</v>
      </c>
      <c r="D16040" s="5" t="s">
        <v>12</v>
      </c>
      <c r="E16040" s="5" t="s">
        <v>2588</v>
      </c>
    </row>
    <row r="16041" spans="1:5" x14ac:dyDescent="0.25">
      <c r="A16041" s="5">
        <f>16033</f>
      </c>
      <c r="B16041" s="5" t="s">
        <v>15312</v>
      </c>
      <c r="C16041" s="5" t="s">
        <v>11</v>
      </c>
      <c r="D16041" s="5" t="s">
        <v>12</v>
      </c>
      <c r="E16041" s="5" t="s">
        <v>2826</v>
      </c>
    </row>
    <row r="16042" spans="1:5" x14ac:dyDescent="0.25">
      <c r="A16042" s="5">
        <f>16034</f>
      </c>
      <c r="B16042" s="5" t="s">
        <v>15313</v>
      </c>
      <c r="C16042" s="5" t="s">
        <v>11</v>
      </c>
      <c r="D16042" s="5" t="s">
        <v>12</v>
      </c>
      <c r="E16042" s="5" t="s">
        <v>2318</v>
      </c>
    </row>
    <row r="16043" spans="1:5" x14ac:dyDescent="0.25">
      <c r="A16043" s="5">
        <f>16035</f>
      </c>
      <c r="B16043" s="5" t="s">
        <v>15314</v>
      </c>
      <c r="C16043" s="5" t="s">
        <v>11</v>
      </c>
      <c r="D16043" s="5" t="s">
        <v>12</v>
      </c>
      <c r="E16043" s="5" t="s">
        <v>2251</v>
      </c>
    </row>
    <row r="16044" spans="1:5" x14ac:dyDescent="0.25">
      <c r="A16044" s="5">
        <f>16036</f>
      </c>
      <c r="B16044" s="5" t="s">
        <v>15315</v>
      </c>
      <c r="C16044" s="5" t="s">
        <v>11</v>
      </c>
      <c r="D16044" s="5" t="s">
        <v>12</v>
      </c>
      <c r="E16044" s="5" t="s">
        <v>1036</v>
      </c>
    </row>
    <row r="16045" spans="1:5" x14ac:dyDescent="0.25">
      <c r="A16045" s="5">
        <f>16037</f>
      </c>
      <c r="B16045" s="5" t="s">
        <v>15316</v>
      </c>
      <c r="C16045" s="5" t="s">
        <v>11</v>
      </c>
      <c r="D16045" s="5" t="s">
        <v>12</v>
      </c>
      <c r="E16045" s="5" t="s">
        <v>2588</v>
      </c>
    </row>
    <row r="16046" spans="1:5" x14ac:dyDescent="0.25">
      <c r="A16046" s="5">
        <f>16038</f>
      </c>
      <c r="B16046" s="5" t="s">
        <v>15317</v>
      </c>
      <c r="C16046" s="5" t="s">
        <v>11</v>
      </c>
      <c r="D16046" s="5" t="s">
        <v>12</v>
      </c>
      <c r="E16046" s="5" t="s">
        <v>2588</v>
      </c>
    </row>
    <row r="16047" spans="1:5" x14ac:dyDescent="0.25">
      <c r="A16047" s="5">
        <f>16039</f>
      </c>
      <c r="B16047" s="5" t="s">
        <v>15318</v>
      </c>
      <c r="C16047" s="5" t="s">
        <v>11</v>
      </c>
      <c r="D16047" s="5" t="s">
        <v>12</v>
      </c>
      <c r="E16047" s="5" t="s">
        <v>2304</v>
      </c>
    </row>
    <row r="16048" spans="1:5" x14ac:dyDescent="0.25">
      <c r="A16048" s="5">
        <f>16040</f>
      </c>
      <c r="B16048" s="5" t="s">
        <v>15319</v>
      </c>
      <c r="C16048" s="5" t="s">
        <v>11</v>
      </c>
      <c r="D16048" s="5" t="s">
        <v>12</v>
      </c>
      <c r="E16048" s="5" t="s">
        <v>2304</v>
      </c>
    </row>
    <row r="16049" spans="1:5" x14ac:dyDescent="0.25">
      <c r="A16049" s="5">
        <f>16041</f>
      </c>
      <c r="B16049" s="5" t="s">
        <v>15320</v>
      </c>
      <c r="C16049" s="5" t="s">
        <v>11</v>
      </c>
      <c r="D16049" s="5" t="s">
        <v>12</v>
      </c>
      <c r="E16049" s="5" t="s">
        <v>2304</v>
      </c>
    </row>
    <row r="16050" spans="1:5" x14ac:dyDescent="0.25">
      <c r="A16050" s="5">
        <f>16042</f>
      </c>
      <c r="B16050" s="5" t="s">
        <v>15321</v>
      </c>
      <c r="C16050" s="5" t="s">
        <v>11</v>
      </c>
      <c r="D16050" s="5" t="s">
        <v>12</v>
      </c>
      <c r="E16050" s="5" t="s">
        <v>10739</v>
      </c>
    </row>
    <row r="16051" spans="1:5" x14ac:dyDescent="0.25">
      <c r="A16051" s="5">
        <f>16043</f>
      </c>
      <c r="B16051" s="5" t="s">
        <v>15322</v>
      </c>
      <c r="C16051" s="5" t="s">
        <v>11</v>
      </c>
      <c r="D16051" s="5" t="s">
        <v>12</v>
      </c>
      <c r="E16051" s="5" t="s">
        <v>999</v>
      </c>
    </row>
    <row r="16052" spans="1:5" x14ac:dyDescent="0.25">
      <c r="A16052" s="5">
        <f>16044</f>
      </c>
      <c r="B16052" s="5" t="s">
        <v>15323</v>
      </c>
      <c r="C16052" s="5" t="s">
        <v>11</v>
      </c>
      <c r="D16052" s="5" t="s">
        <v>12</v>
      </c>
      <c r="E16052" s="5" t="s">
        <v>3716</v>
      </c>
    </row>
    <row r="16053" spans="1:5" x14ac:dyDescent="0.25">
      <c r="A16053" s="5">
        <f>16045</f>
      </c>
      <c r="B16053" s="5" t="s">
        <v>15324</v>
      </c>
      <c r="C16053" s="5" t="s">
        <v>11</v>
      </c>
      <c r="D16053" s="5" t="s">
        <v>12</v>
      </c>
      <c r="E16053" s="5" t="s">
        <v>1051</v>
      </c>
    </row>
    <row r="16054" spans="1:5" x14ac:dyDescent="0.25">
      <c r="A16054" s="5">
        <f>16046</f>
      </c>
      <c r="B16054" s="5" t="s">
        <v>15325</v>
      </c>
      <c r="C16054" s="5" t="s">
        <v>11</v>
      </c>
      <c r="D16054" s="5" t="s">
        <v>12</v>
      </c>
      <c r="E16054" s="5" t="s">
        <v>2639</v>
      </c>
    </row>
    <row r="16055" spans="1:5" x14ac:dyDescent="0.25">
      <c r="A16055" s="5">
        <f>16047</f>
      </c>
      <c r="B16055" s="5" t="s">
        <v>15326</v>
      </c>
      <c r="C16055" s="5" t="s">
        <v>11</v>
      </c>
      <c r="D16055" s="5" t="s">
        <v>12</v>
      </c>
      <c r="E16055" s="5" t="s">
        <v>3690</v>
      </c>
    </row>
    <row r="16056" spans="1:5" x14ac:dyDescent="0.25">
      <c r="A16056" s="5">
        <f>16048</f>
      </c>
      <c r="B16056" s="5" t="s">
        <v>15327</v>
      </c>
      <c r="C16056" s="5" t="s">
        <v>11</v>
      </c>
      <c r="D16056" s="5" t="s">
        <v>12</v>
      </c>
      <c r="E16056" s="5" t="s">
        <v>3771</v>
      </c>
    </row>
    <row r="16057" spans="1:5" x14ac:dyDescent="0.25">
      <c r="A16057" s="5">
        <f>16049</f>
      </c>
      <c r="B16057" s="5" t="s">
        <v>15328</v>
      </c>
      <c r="C16057" s="5" t="s">
        <v>11</v>
      </c>
      <c r="D16057" s="5" t="s">
        <v>12</v>
      </c>
      <c r="E16057" s="5" t="s">
        <v>2398</v>
      </c>
    </row>
    <row r="16058" spans="1:5" x14ac:dyDescent="0.25">
      <c r="A16058" s="5">
        <f>16050</f>
      </c>
      <c r="B16058" s="5" t="s">
        <v>15329</v>
      </c>
      <c r="C16058" s="5" t="s">
        <v>11</v>
      </c>
      <c r="D16058" s="5" t="s">
        <v>12</v>
      </c>
      <c r="E16058" s="5" t="s">
        <v>3527</v>
      </c>
    </row>
    <row r="16059" spans="1:5" x14ac:dyDescent="0.25">
      <c r="A16059" s="5">
        <f>16051</f>
      </c>
      <c r="B16059" s="5" t="s">
        <v>15330</v>
      </c>
      <c r="C16059" s="5" t="s">
        <v>11</v>
      </c>
      <c r="D16059" s="5" t="s">
        <v>12</v>
      </c>
      <c r="E16059" s="5" t="s">
        <v>1053</v>
      </c>
    </row>
    <row r="16060" spans="1:5" x14ac:dyDescent="0.25">
      <c r="A16060" s="5">
        <f>16052</f>
      </c>
      <c r="B16060" s="5" t="s">
        <v>15331</v>
      </c>
      <c r="C16060" s="5" t="s">
        <v>11</v>
      </c>
      <c r="D16060" s="5" t="s">
        <v>12</v>
      </c>
      <c r="E16060" s="5" t="s">
        <v>959</v>
      </c>
    </row>
    <row r="16061" spans="1:5" x14ac:dyDescent="0.25">
      <c r="A16061" s="5">
        <f>16053</f>
      </c>
      <c r="B16061" s="5" t="s">
        <v>15332</v>
      </c>
      <c r="C16061" s="5" t="s">
        <v>11</v>
      </c>
      <c r="D16061" s="5" t="s">
        <v>12</v>
      </c>
      <c r="E16061" s="5" t="s">
        <v>1053</v>
      </c>
    </row>
    <row r="16062" spans="1:5" x14ac:dyDescent="0.25">
      <c r="A16062" s="5">
        <f>16054</f>
      </c>
      <c r="B16062" s="5" t="s">
        <v>15333</v>
      </c>
      <c r="C16062" s="5" t="s">
        <v>11</v>
      </c>
      <c r="D16062" s="5" t="s">
        <v>12</v>
      </c>
      <c r="E16062" s="5" t="s">
        <v>2671</v>
      </c>
    </row>
    <row r="16063" spans="1:5" x14ac:dyDescent="0.25">
      <c r="A16063" s="5">
        <f>16055</f>
      </c>
      <c r="B16063" s="5" t="s">
        <v>15334</v>
      </c>
      <c r="C16063" s="5" t="s">
        <v>11</v>
      </c>
      <c r="D16063" s="5" t="s">
        <v>12</v>
      </c>
      <c r="E16063" s="5" t="s">
        <v>2671</v>
      </c>
    </row>
    <row r="16064" spans="1:5" x14ac:dyDescent="0.25">
      <c r="A16064" s="5">
        <f>16056</f>
      </c>
      <c r="B16064" s="5" t="s">
        <v>15335</v>
      </c>
      <c r="C16064" s="5" t="s">
        <v>11</v>
      </c>
      <c r="D16064" s="5" t="s">
        <v>12</v>
      </c>
      <c r="E16064" s="5" t="s">
        <v>966</v>
      </c>
    </row>
    <row r="16065" spans="1:5" x14ac:dyDescent="0.25">
      <c r="A16065" s="5">
        <f>16057</f>
      </c>
      <c r="B16065" s="5" t="s">
        <v>15336</v>
      </c>
      <c r="C16065" s="5" t="s">
        <v>11</v>
      </c>
      <c r="D16065" s="5" t="s">
        <v>12</v>
      </c>
      <c r="E16065" s="5" t="s">
        <v>849</v>
      </c>
    </row>
    <row r="16066" spans="1:5" x14ac:dyDescent="0.25">
      <c r="A16066" s="5">
        <f>16058</f>
      </c>
      <c r="B16066" s="5" t="s">
        <v>15337</v>
      </c>
      <c r="C16066" s="5" t="s">
        <v>11</v>
      </c>
      <c r="D16066" s="5" t="s">
        <v>12</v>
      </c>
      <c r="E16066" s="5" t="s">
        <v>3524</v>
      </c>
    </row>
    <row r="16067" spans="1:5" x14ac:dyDescent="0.25">
      <c r="A16067" s="5">
        <f>16059</f>
      </c>
      <c r="B16067" s="5" t="s">
        <v>15338</v>
      </c>
      <c r="C16067" s="5" t="s">
        <v>11</v>
      </c>
      <c r="D16067" s="5" t="s">
        <v>12</v>
      </c>
      <c r="E16067" s="5" t="s">
        <v>3524</v>
      </c>
    </row>
    <row r="16068" spans="1:5" x14ac:dyDescent="0.25">
      <c r="A16068" s="5">
        <f>16060</f>
      </c>
      <c r="B16068" s="5" t="s">
        <v>15339</v>
      </c>
      <c r="C16068" s="5" t="s">
        <v>11</v>
      </c>
      <c r="D16068" s="5" t="s">
        <v>12</v>
      </c>
      <c r="E16068" s="5" t="s">
        <v>975</v>
      </c>
    </row>
    <row r="16069" spans="1:5" x14ac:dyDescent="0.25">
      <c r="A16069" s="5">
        <f>16061</f>
      </c>
      <c r="B16069" s="5" t="s">
        <v>15340</v>
      </c>
      <c r="C16069" s="5" t="s">
        <v>11</v>
      </c>
      <c r="D16069" s="5" t="s">
        <v>12</v>
      </c>
      <c r="E16069" s="5" t="s">
        <v>975</v>
      </c>
    </row>
    <row r="16070" spans="1:5" x14ac:dyDescent="0.25">
      <c r="A16070" s="5">
        <f>16062</f>
      </c>
      <c r="B16070" s="5" t="s">
        <v>15341</v>
      </c>
      <c r="C16070" s="5" t="s">
        <v>11</v>
      </c>
      <c r="D16070" s="5" t="s">
        <v>12</v>
      </c>
      <c r="E16070" s="5" t="s">
        <v>10640</v>
      </c>
    </row>
    <row r="16071" spans="1:5" x14ac:dyDescent="0.25">
      <c r="A16071" s="5">
        <f>16063</f>
      </c>
      <c r="B16071" s="5" t="s">
        <v>15342</v>
      </c>
      <c r="C16071" s="5" t="s">
        <v>11</v>
      </c>
      <c r="D16071" s="5" t="s">
        <v>12</v>
      </c>
      <c r="E16071" s="5" t="s">
        <v>10640</v>
      </c>
    </row>
    <row r="16072" spans="1:5" x14ac:dyDescent="0.25">
      <c r="A16072" s="5">
        <f>16064</f>
      </c>
      <c r="B16072" s="5" t="s">
        <v>15343</v>
      </c>
      <c r="C16072" s="5" t="s">
        <v>11</v>
      </c>
      <c r="D16072" s="5" t="s">
        <v>12</v>
      </c>
      <c r="E16072" s="5" t="s">
        <v>772</v>
      </c>
    </row>
    <row r="16073" spans="1:5" x14ac:dyDescent="0.25">
      <c r="A16073" s="5">
        <f>16065</f>
      </c>
      <c r="B16073" s="5" t="s">
        <v>15344</v>
      </c>
      <c r="C16073" s="5" t="s">
        <v>11</v>
      </c>
      <c r="D16073" s="5" t="s">
        <v>12</v>
      </c>
      <c r="E16073" s="5" t="s">
        <v>772</v>
      </c>
    </row>
    <row r="16074" spans="1:5" x14ac:dyDescent="0.25">
      <c r="A16074" s="5">
        <f>16066</f>
      </c>
      <c r="B16074" s="5" t="s">
        <v>15345</v>
      </c>
      <c r="C16074" s="5" t="s">
        <v>11</v>
      </c>
      <c r="D16074" s="5" t="s">
        <v>12</v>
      </c>
      <c r="E16074" s="5" t="s">
        <v>772</v>
      </c>
    </row>
    <row r="16075" spans="1:5" x14ac:dyDescent="0.25">
      <c r="A16075" s="5">
        <f>16067</f>
      </c>
      <c r="B16075" s="5" t="s">
        <v>15346</v>
      </c>
      <c r="C16075" s="5" t="s">
        <v>11</v>
      </c>
      <c r="D16075" s="5" t="s">
        <v>12</v>
      </c>
      <c r="E16075" s="5" t="s">
        <v>772</v>
      </c>
    </row>
    <row r="16076" spans="1:5" x14ac:dyDescent="0.25">
      <c r="A16076" s="5">
        <f>16068</f>
      </c>
      <c r="B16076" s="5" t="s">
        <v>15347</v>
      </c>
      <c r="C16076" s="5" t="s">
        <v>11</v>
      </c>
      <c r="D16076" s="5" t="s">
        <v>12</v>
      </c>
      <c r="E16076" s="5" t="s">
        <v>772</v>
      </c>
    </row>
    <row r="16077" spans="1:5" x14ac:dyDescent="0.25">
      <c r="A16077" s="5">
        <f>16069</f>
      </c>
      <c r="B16077" s="5" t="s">
        <v>15348</v>
      </c>
      <c r="C16077" s="5" t="s">
        <v>11</v>
      </c>
      <c r="D16077" s="5" t="s">
        <v>12</v>
      </c>
      <c r="E16077" s="5" t="s">
        <v>772</v>
      </c>
    </row>
    <row r="16078" spans="1:5" x14ac:dyDescent="0.25">
      <c r="A16078" s="5">
        <f>16070</f>
      </c>
      <c r="B16078" s="5" t="s">
        <v>15349</v>
      </c>
      <c r="C16078" s="5" t="s">
        <v>11</v>
      </c>
      <c r="D16078" s="5" t="s">
        <v>12</v>
      </c>
      <c r="E16078" s="5" t="s">
        <v>772</v>
      </c>
    </row>
    <row r="16079" spans="1:5" x14ac:dyDescent="0.25">
      <c r="A16079" s="5">
        <f>16071</f>
      </c>
      <c r="B16079" s="5" t="s">
        <v>15350</v>
      </c>
      <c r="C16079" s="5" t="s">
        <v>11</v>
      </c>
      <c r="D16079" s="5" t="s">
        <v>12</v>
      </c>
      <c r="E16079" s="5" t="s">
        <v>772</v>
      </c>
    </row>
    <row r="16080" spans="1:5" x14ac:dyDescent="0.25">
      <c r="A16080" s="5">
        <f>16072</f>
      </c>
      <c r="B16080" s="5" t="s">
        <v>15351</v>
      </c>
      <c r="C16080" s="5" t="s">
        <v>11</v>
      </c>
      <c r="D16080" s="5" t="s">
        <v>12</v>
      </c>
      <c r="E16080" s="5" t="s">
        <v>2639</v>
      </c>
    </row>
    <row r="16081" spans="1:5" x14ac:dyDescent="0.25">
      <c r="A16081" s="5">
        <f>16073</f>
      </c>
      <c r="B16081" s="5" t="s">
        <v>15352</v>
      </c>
      <c r="C16081" s="5" t="s">
        <v>11</v>
      </c>
      <c r="D16081" s="5" t="s">
        <v>12</v>
      </c>
      <c r="E16081" s="5" t="s">
        <v>1002</v>
      </c>
    </row>
    <row r="16082" spans="1:5" x14ac:dyDescent="0.25">
      <c r="A16082" s="5">
        <f>16074</f>
      </c>
      <c r="B16082" s="5" t="s">
        <v>15353</v>
      </c>
      <c r="C16082" s="5" t="s">
        <v>11</v>
      </c>
      <c r="D16082" s="5" t="s">
        <v>12</v>
      </c>
      <c r="E16082" s="5" t="s">
        <v>2381</v>
      </c>
    </row>
    <row r="16083" spans="1:5" x14ac:dyDescent="0.25">
      <c r="A16083" s="5">
        <f>16075</f>
      </c>
      <c r="B16083" s="5" t="s">
        <v>15354</v>
      </c>
      <c r="C16083" s="5" t="s">
        <v>11</v>
      </c>
      <c r="D16083" s="5" t="s">
        <v>12</v>
      </c>
      <c r="E16083" s="5" t="s">
        <v>2381</v>
      </c>
    </row>
    <row r="16084" spans="1:5" x14ac:dyDescent="0.25">
      <c r="A16084" s="5">
        <f>16076</f>
      </c>
      <c r="B16084" s="5" t="s">
        <v>15355</v>
      </c>
      <c r="C16084" s="5" t="s">
        <v>11</v>
      </c>
      <c r="D16084" s="5" t="s">
        <v>12</v>
      </c>
      <c r="E16084" s="5" t="s">
        <v>2590</v>
      </c>
    </row>
    <row r="16085" spans="1:5" x14ac:dyDescent="0.25">
      <c r="A16085" s="5">
        <f>16077</f>
      </c>
      <c r="B16085" s="5" t="s">
        <v>15356</v>
      </c>
      <c r="C16085" s="5" t="s">
        <v>11</v>
      </c>
      <c r="D16085" s="5" t="s">
        <v>12</v>
      </c>
      <c r="E16085" s="5" t="s">
        <v>787</v>
      </c>
    </row>
    <row r="16086" spans="1:5" x14ac:dyDescent="0.25">
      <c r="A16086" s="5">
        <f>16078</f>
      </c>
      <c r="B16086" s="5" t="s">
        <v>15357</v>
      </c>
      <c r="C16086" s="5" t="s">
        <v>11</v>
      </c>
      <c r="D16086" s="5" t="s">
        <v>12</v>
      </c>
      <c r="E16086" s="5" t="s">
        <v>2586</v>
      </c>
    </row>
    <row r="16087" spans="1:5" x14ac:dyDescent="0.25">
      <c r="A16087" s="5">
        <f>16079</f>
      </c>
      <c r="B16087" s="5" t="s">
        <v>15358</v>
      </c>
      <c r="C16087" s="5" t="s">
        <v>11</v>
      </c>
      <c r="D16087" s="5" t="s">
        <v>12</v>
      </c>
      <c r="E16087" s="5" t="s">
        <v>2590</v>
      </c>
    </row>
    <row r="16088" spans="1:5" x14ac:dyDescent="0.25">
      <c r="A16088" s="5">
        <f>16080</f>
      </c>
      <c r="B16088" s="5" t="s">
        <v>15359</v>
      </c>
      <c r="C16088" s="5" t="s">
        <v>11</v>
      </c>
      <c r="D16088" s="5" t="s">
        <v>12</v>
      </c>
      <c r="E16088" s="5" t="s">
        <v>3536</v>
      </c>
    </row>
    <row r="16089" spans="1:5" x14ac:dyDescent="0.25">
      <c r="A16089" s="5">
        <f>16081</f>
      </c>
      <c r="B16089" s="5" t="s">
        <v>15360</v>
      </c>
      <c r="C16089" s="5" t="s">
        <v>11</v>
      </c>
      <c r="D16089" s="5" t="s">
        <v>12</v>
      </c>
      <c r="E16089" s="5" t="s">
        <v>879</v>
      </c>
    </row>
    <row r="16090" spans="1:5" x14ac:dyDescent="0.25">
      <c r="A16090" s="5">
        <f>16082</f>
      </c>
      <c r="B16090" s="5" t="s">
        <v>15361</v>
      </c>
      <c r="C16090" s="5" t="s">
        <v>11</v>
      </c>
      <c r="D16090" s="5" t="s">
        <v>12</v>
      </c>
      <c r="E16090" s="5" t="s">
        <v>3543</v>
      </c>
    </row>
    <row r="16091" spans="1:5" x14ac:dyDescent="0.25">
      <c r="A16091" s="5">
        <f>16083</f>
      </c>
      <c r="B16091" s="5" t="s">
        <v>15362</v>
      </c>
      <c r="C16091" s="5" t="s">
        <v>11</v>
      </c>
      <c r="D16091" s="5" t="s">
        <v>12</v>
      </c>
      <c r="E16091" s="5" t="s">
        <v>3543</v>
      </c>
    </row>
    <row r="16092" spans="1:5" x14ac:dyDescent="0.25">
      <c r="A16092" s="5">
        <f>16084</f>
      </c>
      <c r="B16092" s="5" t="s">
        <v>15363</v>
      </c>
      <c r="C16092" s="5" t="s">
        <v>11</v>
      </c>
      <c r="D16092" s="5" t="s">
        <v>12</v>
      </c>
      <c r="E16092" s="5" t="s">
        <v>4286</v>
      </c>
    </row>
    <row r="16093" spans="1:5" x14ac:dyDescent="0.25">
      <c r="A16093" s="5">
        <f>16085</f>
      </c>
      <c r="B16093" s="5" t="s">
        <v>15364</v>
      </c>
      <c r="C16093" s="5" t="s">
        <v>11</v>
      </c>
      <c r="D16093" s="5" t="s">
        <v>12</v>
      </c>
      <c r="E16093" s="5" t="s">
        <v>3621</v>
      </c>
    </row>
    <row r="16094" spans="1:5" x14ac:dyDescent="0.25">
      <c r="A16094" s="5">
        <f>16086</f>
      </c>
      <c r="B16094" s="5" t="s">
        <v>15365</v>
      </c>
      <c r="C16094" s="5" t="s">
        <v>11</v>
      </c>
      <c r="D16094" s="5" t="s">
        <v>12</v>
      </c>
      <c r="E16094" s="5" t="s">
        <v>3493</v>
      </c>
    </row>
    <row r="16095" spans="1:5" x14ac:dyDescent="0.25">
      <c r="A16095" s="5">
        <f>16087</f>
      </c>
      <c r="B16095" s="5" t="s">
        <v>15366</v>
      </c>
      <c r="C16095" s="5" t="s">
        <v>11</v>
      </c>
      <c r="D16095" s="5" t="s">
        <v>12</v>
      </c>
      <c r="E16095" s="5" t="s">
        <v>879</v>
      </c>
    </row>
    <row r="16096" spans="1:5" x14ac:dyDescent="0.25">
      <c r="A16096" s="5">
        <f>16088</f>
      </c>
      <c r="B16096" s="5" t="s">
        <v>15367</v>
      </c>
      <c r="C16096" s="5" t="s">
        <v>11</v>
      </c>
      <c r="D16096" s="5" t="s">
        <v>12</v>
      </c>
      <c r="E16096" s="5" t="s">
        <v>2412</v>
      </c>
    </row>
    <row r="16097" spans="1:5" x14ac:dyDescent="0.25">
      <c r="A16097" s="5">
        <f>16089</f>
      </c>
      <c r="B16097" s="5" t="s">
        <v>15368</v>
      </c>
      <c r="C16097" s="5" t="s">
        <v>11</v>
      </c>
      <c r="D16097" s="5" t="s">
        <v>12</v>
      </c>
      <c r="E16097" s="5" t="s">
        <v>2610</v>
      </c>
    </row>
    <row r="16098" spans="1:5" x14ac:dyDescent="0.25">
      <c r="A16098" s="5">
        <f>16090</f>
      </c>
      <c r="B16098" s="5" t="s">
        <v>15369</v>
      </c>
      <c r="C16098" s="5" t="s">
        <v>11</v>
      </c>
      <c r="D16098" s="5" t="s">
        <v>12</v>
      </c>
      <c r="E16098" s="5" t="s">
        <v>2869</v>
      </c>
    </row>
    <row r="16099" spans="1:5" x14ac:dyDescent="0.25">
      <c r="A16099" s="5">
        <f>16091</f>
      </c>
      <c r="B16099" s="5" t="s">
        <v>15370</v>
      </c>
      <c r="C16099" s="5" t="s">
        <v>11</v>
      </c>
      <c r="D16099" s="5" t="s">
        <v>12</v>
      </c>
      <c r="E16099" s="5" t="s">
        <v>838</v>
      </c>
    </row>
    <row r="16100" spans="1:5" x14ac:dyDescent="0.25">
      <c r="A16100" s="5">
        <f>16092</f>
      </c>
      <c r="B16100" s="5" t="s">
        <v>15371</v>
      </c>
      <c r="C16100" s="5" t="s">
        <v>11</v>
      </c>
      <c r="D16100" s="5" t="s">
        <v>12</v>
      </c>
      <c r="E16100" s="5" t="s">
        <v>2668</v>
      </c>
    </row>
    <row r="16101" spans="1:5" x14ac:dyDescent="0.25">
      <c r="A16101" s="5">
        <f>16093</f>
      </c>
      <c r="B16101" s="5" t="s">
        <v>15372</v>
      </c>
      <c r="C16101" s="5" t="s">
        <v>11</v>
      </c>
      <c r="D16101" s="5" t="s">
        <v>12</v>
      </c>
      <c r="E16101" s="5" t="s">
        <v>2398</v>
      </c>
    </row>
    <row r="16102" spans="1:5" x14ac:dyDescent="0.25">
      <c r="A16102" s="5">
        <f>16094</f>
      </c>
      <c r="B16102" s="5" t="s">
        <v>15373</v>
      </c>
      <c r="C16102" s="5" t="s">
        <v>11</v>
      </c>
      <c r="D16102" s="5" t="s">
        <v>12</v>
      </c>
      <c r="E16102" s="5" t="s">
        <v>3555</v>
      </c>
    </row>
    <row r="16103" spans="1:5" x14ac:dyDescent="0.25">
      <c r="A16103" s="5">
        <f>16095</f>
      </c>
      <c r="B16103" s="5" t="s">
        <v>15374</v>
      </c>
      <c r="C16103" s="5" t="s">
        <v>11</v>
      </c>
      <c r="D16103" s="5" t="s">
        <v>12</v>
      </c>
      <c r="E16103" s="5" t="s">
        <v>2600</v>
      </c>
    </row>
    <row r="16104" spans="1:5" x14ac:dyDescent="0.25">
      <c r="A16104" s="5">
        <f>16096</f>
      </c>
      <c r="B16104" s="5" t="s">
        <v>15375</v>
      </c>
      <c r="C16104" s="5" t="s">
        <v>11</v>
      </c>
      <c r="D16104" s="5" t="s">
        <v>12</v>
      </c>
      <c r="E16104" s="5" t="s">
        <v>2386</v>
      </c>
    </row>
    <row r="16105" spans="1:5" x14ac:dyDescent="0.25">
      <c r="A16105" s="5">
        <f>16097</f>
      </c>
      <c r="B16105" s="5" t="s">
        <v>15376</v>
      </c>
      <c r="C16105" s="5" t="s">
        <v>11</v>
      </c>
      <c r="D16105" s="5" t="s">
        <v>12</v>
      </c>
      <c r="E16105" s="5" t="s">
        <v>4051</v>
      </c>
    </row>
    <row r="16106" spans="1:5" x14ac:dyDescent="0.25">
      <c r="A16106" s="5">
        <f>16098</f>
      </c>
      <c r="B16106" s="5" t="s">
        <v>15377</v>
      </c>
      <c r="C16106" s="5" t="s">
        <v>11</v>
      </c>
      <c r="D16106" s="5" t="s">
        <v>12</v>
      </c>
      <c r="E16106" s="5" t="s">
        <v>10640</v>
      </c>
    </row>
    <row r="16107" spans="1:5" x14ac:dyDescent="0.25">
      <c r="A16107" s="5">
        <f>16099</f>
      </c>
      <c r="B16107" s="5" t="s">
        <v>15378</v>
      </c>
      <c r="C16107" s="5" t="s">
        <v>11</v>
      </c>
      <c r="D16107" s="5" t="s">
        <v>12</v>
      </c>
      <c r="E16107" s="5" t="s">
        <v>10557</v>
      </c>
    </row>
    <row r="16108" spans="1:5" x14ac:dyDescent="0.25">
      <c r="A16108" s="5">
        <f>16100</f>
      </c>
      <c r="B16108" s="5" t="s">
        <v>15379</v>
      </c>
      <c r="C16108" s="5" t="s">
        <v>11</v>
      </c>
      <c r="D16108" s="5" t="s">
        <v>12</v>
      </c>
      <c r="E16108" s="5" t="s">
        <v>832</v>
      </c>
    </row>
    <row r="16109" spans="1:5" x14ac:dyDescent="0.25">
      <c r="A16109" s="5">
        <f>16101</f>
      </c>
      <c r="B16109" s="5" t="s">
        <v>15380</v>
      </c>
      <c r="C16109" s="5" t="s">
        <v>11</v>
      </c>
      <c r="D16109" s="5" t="s">
        <v>12</v>
      </c>
      <c r="E16109" s="5" t="s">
        <v>1025</v>
      </c>
    </row>
    <row r="16110" spans="1:5" x14ac:dyDescent="0.25">
      <c r="A16110" s="5">
        <f>16102</f>
      </c>
      <c r="B16110" s="5" t="s">
        <v>15381</v>
      </c>
      <c r="C16110" s="5" t="s">
        <v>11</v>
      </c>
      <c r="D16110" s="5" t="s">
        <v>12</v>
      </c>
      <c r="E16110" s="5" t="s">
        <v>1034</v>
      </c>
    </row>
    <row r="16111" spans="1:5" x14ac:dyDescent="0.25">
      <c r="A16111" s="5">
        <f>16103</f>
      </c>
      <c r="B16111" s="5" t="s">
        <v>15382</v>
      </c>
      <c r="C16111" s="5" t="s">
        <v>11</v>
      </c>
      <c r="D16111" s="5" t="s">
        <v>12</v>
      </c>
      <c r="E16111" s="5" t="s">
        <v>2594</v>
      </c>
    </row>
    <row r="16112" spans="1:5" x14ac:dyDescent="0.25">
      <c r="A16112" s="5">
        <f>16104</f>
      </c>
      <c r="B16112" s="5" t="s">
        <v>15383</v>
      </c>
      <c r="C16112" s="5" t="s">
        <v>11</v>
      </c>
      <c r="D16112" s="5" t="s">
        <v>12</v>
      </c>
      <c r="E16112" s="5" t="s">
        <v>3690</v>
      </c>
    </row>
    <row r="16113" spans="1:5" x14ac:dyDescent="0.25">
      <c r="A16113" s="5">
        <f>16105</f>
      </c>
      <c r="B16113" s="5" t="s">
        <v>15384</v>
      </c>
      <c r="C16113" s="5" t="s">
        <v>11</v>
      </c>
      <c r="D16113" s="5" t="s">
        <v>12</v>
      </c>
      <c r="E16113" s="5" t="s">
        <v>3490</v>
      </c>
    </row>
    <row r="16114" spans="1:5" x14ac:dyDescent="0.25">
      <c r="A16114" s="5">
        <f>16106</f>
      </c>
      <c r="B16114" s="5" t="s">
        <v>15385</v>
      </c>
      <c r="C16114" s="5" t="s">
        <v>11</v>
      </c>
      <c r="D16114" s="5" t="s">
        <v>12</v>
      </c>
      <c r="E16114" s="5" t="s">
        <v>871</v>
      </c>
    </row>
    <row r="16115" spans="1:5" x14ac:dyDescent="0.25">
      <c r="A16115" s="5">
        <f>16107</f>
      </c>
      <c r="B16115" s="5" t="s">
        <v>15386</v>
      </c>
      <c r="C16115" s="5" t="s">
        <v>11</v>
      </c>
      <c r="D16115" s="5" t="s">
        <v>12</v>
      </c>
      <c r="E16115" s="5" t="s">
        <v>871</v>
      </c>
    </row>
    <row r="16116" spans="1:5" x14ac:dyDescent="0.25">
      <c r="A16116" s="5">
        <f>16108</f>
      </c>
      <c r="B16116" s="5" t="s">
        <v>15387</v>
      </c>
      <c r="C16116" s="5" t="s">
        <v>11</v>
      </c>
      <c r="D16116" s="5" t="s">
        <v>12</v>
      </c>
      <c r="E16116" s="5" t="s">
        <v>3759</v>
      </c>
    </row>
    <row r="16117" spans="1:5" x14ac:dyDescent="0.25">
      <c r="A16117" s="5">
        <f>16109</f>
      </c>
      <c r="B16117" s="5" t="s">
        <v>15388</v>
      </c>
      <c r="C16117" s="5" t="s">
        <v>11</v>
      </c>
      <c r="D16117" s="5" t="s">
        <v>12</v>
      </c>
      <c r="E16117" s="5" t="s">
        <v>3713</v>
      </c>
    </row>
    <row r="16118" spans="1:5" x14ac:dyDescent="0.25">
      <c r="A16118" s="5">
        <f>16110</f>
      </c>
      <c r="B16118" s="5" t="s">
        <v>15389</v>
      </c>
      <c r="C16118" s="5" t="s">
        <v>11</v>
      </c>
      <c r="D16118" s="5" t="s">
        <v>12</v>
      </c>
      <c r="E16118" s="5" t="s">
        <v>3713</v>
      </c>
    </row>
    <row r="16119" spans="1:5" x14ac:dyDescent="0.25">
      <c r="A16119" s="5">
        <f>16111</f>
      </c>
      <c r="B16119" s="5" t="s">
        <v>15390</v>
      </c>
      <c r="C16119" s="5" t="s">
        <v>11</v>
      </c>
      <c r="D16119" s="5" t="s">
        <v>12</v>
      </c>
      <c r="E16119" s="5" t="s">
        <v>10557</v>
      </c>
    </row>
    <row r="16120" spans="1:5" x14ac:dyDescent="0.25">
      <c r="A16120" s="5">
        <f>16112</f>
      </c>
      <c r="B16120" s="5" t="s">
        <v>15391</v>
      </c>
      <c r="C16120" s="5" t="s">
        <v>11</v>
      </c>
      <c r="D16120" s="5" t="s">
        <v>12</v>
      </c>
      <c r="E16120" s="5" t="s">
        <v>3774</v>
      </c>
    </row>
    <row r="16121" spans="1:5" x14ac:dyDescent="0.25">
      <c r="A16121" s="5">
        <f>16113</f>
      </c>
      <c r="B16121" s="5" t="s">
        <v>15392</v>
      </c>
      <c r="C16121" s="5" t="s">
        <v>11</v>
      </c>
      <c r="D16121" s="5" t="s">
        <v>12</v>
      </c>
      <c r="E16121" s="5" t="s">
        <v>2754</v>
      </c>
    </row>
    <row r="16122" spans="1:5" x14ac:dyDescent="0.25">
      <c r="A16122" s="5">
        <f>16114</f>
      </c>
      <c r="B16122" s="5" t="s">
        <v>15393</v>
      </c>
      <c r="C16122" s="5" t="s">
        <v>11</v>
      </c>
      <c r="D16122" s="5" t="s">
        <v>12</v>
      </c>
      <c r="E16122" s="5" t="s">
        <v>1020</v>
      </c>
    </row>
    <row r="16123" spans="1:5" x14ac:dyDescent="0.25">
      <c r="A16123" s="5">
        <f>16115</f>
      </c>
      <c r="B16123" s="5" t="s">
        <v>15394</v>
      </c>
      <c r="C16123" s="5" t="s">
        <v>11</v>
      </c>
      <c r="D16123" s="5" t="s">
        <v>12</v>
      </c>
      <c r="E16123" s="5" t="s">
        <v>1074</v>
      </c>
    </row>
    <row r="16124" spans="1:5" x14ac:dyDescent="0.25">
      <c r="A16124" s="5">
        <f>16116</f>
      </c>
      <c r="B16124" s="5" t="s">
        <v>15395</v>
      </c>
      <c r="C16124" s="5" t="s">
        <v>11</v>
      </c>
      <c r="D16124" s="5" t="s">
        <v>12</v>
      </c>
      <c r="E16124" s="5" t="s">
        <v>787</v>
      </c>
    </row>
    <row r="16125" spans="1:5" x14ac:dyDescent="0.25">
      <c r="A16125" s="5">
        <f>16117</f>
      </c>
      <c r="B16125" s="5" t="s">
        <v>15396</v>
      </c>
      <c r="C16125" s="5" t="s">
        <v>11</v>
      </c>
      <c r="D16125" s="5" t="s">
        <v>12</v>
      </c>
      <c r="E16125" s="5" t="s">
        <v>966</v>
      </c>
    </row>
    <row r="16126" spans="1:5" x14ac:dyDescent="0.25">
      <c r="A16126" s="5">
        <f>16118</f>
      </c>
      <c r="B16126" s="5" t="s">
        <v>15397</v>
      </c>
      <c r="C16126" s="5" t="s">
        <v>11</v>
      </c>
      <c r="D16126" s="5" t="s">
        <v>12</v>
      </c>
      <c r="E16126" s="5" t="s">
        <v>3536</v>
      </c>
    </row>
    <row r="16127" spans="1:5" x14ac:dyDescent="0.25">
      <c r="A16127" s="5">
        <f>16119</f>
      </c>
      <c r="B16127" s="5" t="s">
        <v>15398</v>
      </c>
      <c r="C16127" s="5" t="s">
        <v>11</v>
      </c>
      <c r="D16127" s="5" t="s">
        <v>12</v>
      </c>
      <c r="E16127" s="5" t="s">
        <v>892</v>
      </c>
    </row>
    <row r="16128" spans="1:5" x14ac:dyDescent="0.25">
      <c r="A16128" s="5">
        <f>16120</f>
      </c>
      <c r="B16128" s="5" t="s">
        <v>15399</v>
      </c>
      <c r="C16128" s="5" t="s">
        <v>11</v>
      </c>
      <c r="D16128" s="5" t="s">
        <v>12</v>
      </c>
      <c r="E16128" s="5" t="s">
        <v>2754</v>
      </c>
    </row>
    <row r="16129" spans="1:5" x14ac:dyDescent="0.25">
      <c r="A16129" s="5">
        <f>16121</f>
      </c>
      <c r="B16129" s="5" t="s">
        <v>15400</v>
      </c>
      <c r="C16129" s="5" t="s">
        <v>11</v>
      </c>
      <c r="D16129" s="5" t="s">
        <v>12</v>
      </c>
      <c r="E16129" s="5" t="s">
        <v>1056</v>
      </c>
    </row>
    <row r="16130" spans="1:5" x14ac:dyDescent="0.25">
      <c r="A16130" s="5">
        <f>16122</f>
      </c>
      <c r="B16130" s="5" t="s">
        <v>15401</v>
      </c>
      <c r="C16130" s="5" t="s">
        <v>11</v>
      </c>
      <c r="D16130" s="5" t="s">
        <v>12</v>
      </c>
      <c r="E16130" s="5" t="s">
        <v>4156</v>
      </c>
    </row>
    <row r="16131" spans="1:5" x14ac:dyDescent="0.25">
      <c r="A16131" s="5">
        <f>16123</f>
      </c>
      <c r="B16131" s="5" t="s">
        <v>15402</v>
      </c>
      <c r="C16131" s="5" t="s">
        <v>11</v>
      </c>
      <c r="D16131" s="5" t="s">
        <v>12</v>
      </c>
      <c r="E16131" s="5" t="s">
        <v>4156</v>
      </c>
    </row>
    <row r="16132" spans="1:5" x14ac:dyDescent="0.25">
      <c r="A16132" s="5">
        <f>16124</f>
      </c>
      <c r="B16132" s="5" t="s">
        <v>15403</v>
      </c>
      <c r="C16132" s="5" t="s">
        <v>11</v>
      </c>
      <c r="D16132" s="5" t="s">
        <v>12</v>
      </c>
      <c r="E16132" s="5" t="s">
        <v>2876</v>
      </c>
    </row>
    <row r="16133" spans="1:5" x14ac:dyDescent="0.25">
      <c r="A16133" s="5">
        <f>16125</f>
      </c>
      <c r="B16133" s="5" t="s">
        <v>15404</v>
      </c>
      <c r="C16133" s="5" t="s">
        <v>11</v>
      </c>
      <c r="D16133" s="5" t="s">
        <v>12</v>
      </c>
      <c r="E16133" s="5" t="s">
        <v>917</v>
      </c>
    </row>
    <row r="16134" spans="1:5" x14ac:dyDescent="0.25">
      <c r="A16134" s="5">
        <f>16126</f>
      </c>
      <c r="B16134" s="5" t="s">
        <v>15405</v>
      </c>
      <c r="C16134" s="5" t="s">
        <v>11</v>
      </c>
      <c r="D16134" s="5" t="s">
        <v>12</v>
      </c>
      <c r="E16134" s="5" t="s">
        <v>2265</v>
      </c>
    </row>
    <row r="16135" spans="1:5" x14ac:dyDescent="0.25">
      <c r="A16135" s="5">
        <f>16127</f>
      </c>
      <c r="B16135" s="5" t="s">
        <v>15406</v>
      </c>
      <c r="C16135" s="5" t="s">
        <v>11</v>
      </c>
      <c r="D16135" s="5" t="s">
        <v>12</v>
      </c>
      <c r="E16135" s="5" t="s">
        <v>3604</v>
      </c>
    </row>
    <row r="16136" spans="1:5" x14ac:dyDescent="0.25">
      <c r="A16136" s="5">
        <f>16128</f>
      </c>
      <c r="B16136" s="5" t="s">
        <v>15407</v>
      </c>
      <c r="C16136" s="5" t="s">
        <v>11</v>
      </c>
      <c r="D16136" s="5" t="s">
        <v>12</v>
      </c>
      <c r="E16136" s="5" t="s">
        <v>3924</v>
      </c>
    </row>
    <row r="16137" spans="1:5" x14ac:dyDescent="0.25">
      <c r="A16137" s="5">
        <f>16129</f>
      </c>
      <c r="B16137" s="5" t="s">
        <v>15408</v>
      </c>
      <c r="C16137" s="5" t="s">
        <v>11</v>
      </c>
      <c r="D16137" s="5" t="s">
        <v>12</v>
      </c>
      <c r="E16137" s="5" t="s">
        <v>3860</v>
      </c>
    </row>
    <row r="16138" spans="1:5" x14ac:dyDescent="0.25">
      <c r="A16138" s="5">
        <f>16130</f>
      </c>
      <c r="B16138" s="5" t="s">
        <v>15409</v>
      </c>
      <c r="C16138" s="5" t="s">
        <v>11</v>
      </c>
      <c r="D16138" s="5" t="s">
        <v>12</v>
      </c>
      <c r="E16138" s="5" t="s">
        <v>2296</v>
      </c>
    </row>
    <row r="16139" spans="1:5" x14ac:dyDescent="0.25">
      <c r="A16139" s="5">
        <f>16131</f>
      </c>
      <c r="B16139" s="5" t="s">
        <v>15410</v>
      </c>
      <c r="C16139" s="5" t="s">
        <v>11</v>
      </c>
      <c r="D16139" s="5" t="s">
        <v>12</v>
      </c>
      <c r="E16139" s="5" t="s">
        <v>2614</v>
      </c>
    </row>
    <row r="16140" spans="1:5" x14ac:dyDescent="0.25">
      <c r="A16140" s="5">
        <f>16132</f>
      </c>
      <c r="B16140" s="5" t="s">
        <v>15411</v>
      </c>
      <c r="C16140" s="5" t="s">
        <v>11</v>
      </c>
      <c r="D16140" s="5" t="s">
        <v>12</v>
      </c>
      <c r="E16140" s="5" t="s">
        <v>11414</v>
      </c>
    </row>
    <row r="16141" spans="1:5" x14ac:dyDescent="0.25">
      <c r="A16141" s="5">
        <f>16133</f>
      </c>
      <c r="B16141" s="5" t="s">
        <v>15412</v>
      </c>
      <c r="C16141" s="5" t="s">
        <v>11</v>
      </c>
      <c r="D16141" s="5" t="s">
        <v>12</v>
      </c>
      <c r="E16141" s="5" t="s">
        <v>3496</v>
      </c>
    </row>
    <row r="16142" spans="1:5" x14ac:dyDescent="0.25">
      <c r="A16142" s="5">
        <f>16134</f>
      </c>
      <c r="B16142" s="5" t="s">
        <v>15413</v>
      </c>
      <c r="C16142" s="5" t="s">
        <v>11</v>
      </c>
      <c r="D16142" s="5" t="s">
        <v>12</v>
      </c>
      <c r="E16142" s="5" t="s">
        <v>3606</v>
      </c>
    </row>
    <row r="16143" spans="1:5" x14ac:dyDescent="0.25">
      <c r="A16143" s="5">
        <f>16135</f>
      </c>
      <c r="B16143" s="5" t="s">
        <v>15414</v>
      </c>
      <c r="C16143" s="5" t="s">
        <v>11</v>
      </c>
      <c r="D16143" s="5" t="s">
        <v>12</v>
      </c>
      <c r="E16143" s="5" t="s">
        <v>919</v>
      </c>
    </row>
    <row r="16144" spans="1:5" x14ac:dyDescent="0.25">
      <c r="A16144" s="5">
        <f>16136</f>
      </c>
      <c r="B16144" s="5" t="s">
        <v>15415</v>
      </c>
      <c r="C16144" s="5" t="s">
        <v>11</v>
      </c>
      <c r="D16144" s="5" t="s">
        <v>12</v>
      </c>
      <c r="E16144" s="5" t="s">
        <v>830</v>
      </c>
    </row>
    <row r="16145" spans="1:5" x14ac:dyDescent="0.25">
      <c r="A16145" s="5">
        <f>16137</f>
      </c>
      <c r="B16145" s="5" t="s">
        <v>15416</v>
      </c>
      <c r="C16145" s="5" t="s">
        <v>11</v>
      </c>
      <c r="D16145" s="5" t="s">
        <v>12</v>
      </c>
      <c r="E16145" s="5" t="s">
        <v>3962</v>
      </c>
    </row>
    <row r="16146" spans="1:5" x14ac:dyDescent="0.25">
      <c r="A16146" s="5">
        <f>16138</f>
      </c>
      <c r="B16146" s="5" t="s">
        <v>15416</v>
      </c>
      <c r="C16146" s="5" t="s">
        <v>11</v>
      </c>
      <c r="D16146" s="5" t="s">
        <v>12</v>
      </c>
      <c r="E16146" s="5" t="s">
        <v>3962</v>
      </c>
    </row>
    <row r="16147" spans="1:5" x14ac:dyDescent="0.25">
      <c r="A16147" s="5">
        <f>16139</f>
      </c>
      <c r="B16147" s="5" t="s">
        <v>15417</v>
      </c>
      <c r="C16147" s="5" t="s">
        <v>11</v>
      </c>
      <c r="D16147" s="5" t="s">
        <v>12</v>
      </c>
      <c r="E16147" s="5" t="s">
        <v>3962</v>
      </c>
    </row>
    <row r="16148" spans="1:5" x14ac:dyDescent="0.25">
      <c r="A16148" s="5">
        <f>16140</f>
      </c>
      <c r="B16148" s="5" t="s">
        <v>15418</v>
      </c>
      <c r="C16148" s="5" t="s">
        <v>11</v>
      </c>
      <c r="D16148" s="5" t="s">
        <v>12</v>
      </c>
      <c r="E16148" s="5" t="s">
        <v>3962</v>
      </c>
    </row>
    <row r="16149" spans="1:5" x14ac:dyDescent="0.25">
      <c r="A16149" s="5">
        <f>16141</f>
      </c>
      <c r="B16149" s="5" t="s">
        <v>15419</v>
      </c>
      <c r="C16149" s="5" t="s">
        <v>11</v>
      </c>
      <c r="D16149" s="5" t="s">
        <v>12</v>
      </c>
      <c r="E16149" s="5" t="s">
        <v>3962</v>
      </c>
    </row>
    <row r="16150" spans="1:5" x14ac:dyDescent="0.25">
      <c r="A16150" s="5">
        <f>16142</f>
      </c>
      <c r="B16150" s="5" t="s">
        <v>15420</v>
      </c>
      <c r="C16150" s="5" t="s">
        <v>11</v>
      </c>
      <c r="D16150" s="5" t="s">
        <v>12</v>
      </c>
      <c r="E16150" s="5" t="s">
        <v>3962</v>
      </c>
    </row>
    <row r="16151" spans="1:5" x14ac:dyDescent="0.25">
      <c r="A16151" s="5">
        <f>16143</f>
      </c>
      <c r="B16151" s="5" t="s">
        <v>15421</v>
      </c>
      <c r="C16151" s="5" t="s">
        <v>11</v>
      </c>
      <c r="D16151" s="5" t="s">
        <v>12</v>
      </c>
      <c r="E16151" s="5" t="s">
        <v>3922</v>
      </c>
    </row>
    <row r="16152" spans="1:5" x14ac:dyDescent="0.25">
      <c r="A16152" s="5">
        <f>16144</f>
      </c>
      <c r="B16152" s="5" t="s">
        <v>15422</v>
      </c>
      <c r="C16152" s="5" t="s">
        <v>11</v>
      </c>
      <c r="D16152" s="5" t="s">
        <v>12</v>
      </c>
      <c r="E16152" s="5" t="s">
        <v>2290</v>
      </c>
    </row>
    <row r="16153" spans="1:5" x14ac:dyDescent="0.25">
      <c r="A16153" s="5">
        <f>16145</f>
      </c>
      <c r="B16153" s="5" t="s">
        <v>15423</v>
      </c>
      <c r="C16153" s="5" t="s">
        <v>11</v>
      </c>
      <c r="D16153" s="5" t="s">
        <v>12</v>
      </c>
      <c r="E16153" s="5" t="s">
        <v>2290</v>
      </c>
    </row>
    <row r="16154" spans="1:5" x14ac:dyDescent="0.25">
      <c r="A16154" s="5">
        <f>16146</f>
      </c>
      <c r="B16154" s="5" t="s">
        <v>15424</v>
      </c>
      <c r="C16154" s="5" t="s">
        <v>11</v>
      </c>
      <c r="D16154" s="5" t="s">
        <v>12</v>
      </c>
      <c r="E16154" s="5" t="s">
        <v>4105</v>
      </c>
    </row>
    <row r="16155" spans="1:5" x14ac:dyDescent="0.25">
      <c r="A16155" s="5">
        <f>16147</f>
      </c>
      <c r="B16155" s="5" t="s">
        <v>15425</v>
      </c>
      <c r="C16155" s="5" t="s">
        <v>11</v>
      </c>
      <c r="D16155" s="5" t="s">
        <v>12</v>
      </c>
      <c r="E16155" s="5" t="s">
        <v>726</v>
      </c>
    </row>
    <row r="16156" spans="1:5" x14ac:dyDescent="0.25">
      <c r="A16156" s="5">
        <f>16148</f>
      </c>
      <c r="B16156" s="5" t="s">
        <v>15426</v>
      </c>
      <c r="C16156" s="5" t="s">
        <v>11</v>
      </c>
      <c r="D16156" s="5" t="s">
        <v>12</v>
      </c>
      <c r="E16156" s="5" t="s">
        <v>849</v>
      </c>
    </row>
    <row r="16157" spans="1:5" x14ac:dyDescent="0.25">
      <c r="A16157" s="5">
        <f>16149</f>
      </c>
      <c r="B16157" s="5" t="s">
        <v>15427</v>
      </c>
      <c r="C16157" s="5" t="s">
        <v>11</v>
      </c>
      <c r="D16157" s="5" t="s">
        <v>12</v>
      </c>
      <c r="E16157" s="5" t="s">
        <v>849</v>
      </c>
    </row>
    <row r="16158" spans="1:5" x14ac:dyDescent="0.25">
      <c r="A16158" s="5">
        <f>16150</f>
      </c>
      <c r="B16158" s="5" t="s">
        <v>15428</v>
      </c>
      <c r="C16158" s="5" t="s">
        <v>11</v>
      </c>
      <c r="D16158" s="5" t="s">
        <v>12</v>
      </c>
      <c r="E16158" s="5" t="s">
        <v>2616</v>
      </c>
    </row>
    <row r="16159" spans="1:5" x14ac:dyDescent="0.25">
      <c r="A16159" s="5">
        <f>16151</f>
      </c>
      <c r="B16159" s="5" t="s">
        <v>15429</v>
      </c>
      <c r="C16159" s="5" t="s">
        <v>11</v>
      </c>
      <c r="D16159" s="5" t="s">
        <v>12</v>
      </c>
      <c r="E16159" s="5" t="s">
        <v>938</v>
      </c>
    </row>
    <row r="16160" spans="1:5" x14ac:dyDescent="0.25">
      <c r="A16160" s="5">
        <f>16152</f>
      </c>
      <c r="B16160" s="5" t="s">
        <v>15430</v>
      </c>
      <c r="C16160" s="5" t="s">
        <v>11</v>
      </c>
      <c r="D16160" s="5" t="s">
        <v>12</v>
      </c>
      <c r="E16160" s="5" t="s">
        <v>2381</v>
      </c>
    </row>
    <row r="16161" spans="1:5" x14ac:dyDescent="0.25">
      <c r="A16161" s="5">
        <f>16153</f>
      </c>
      <c r="B16161" s="5" t="s">
        <v>15431</v>
      </c>
      <c r="C16161" s="5" t="s">
        <v>11</v>
      </c>
      <c r="D16161" s="5" t="s">
        <v>12</v>
      </c>
      <c r="E16161" s="5" t="s">
        <v>835</v>
      </c>
    </row>
    <row r="16162" spans="1:5" x14ac:dyDescent="0.25">
      <c r="A16162" s="5">
        <f>16154</f>
      </c>
      <c r="B16162" s="5" t="s">
        <v>15432</v>
      </c>
      <c r="C16162" s="5" t="s">
        <v>11</v>
      </c>
      <c r="D16162" s="5" t="s">
        <v>12</v>
      </c>
      <c r="E16162" s="5" t="s">
        <v>734</v>
      </c>
    </row>
    <row r="16163" spans="1:5" x14ac:dyDescent="0.25">
      <c r="A16163" s="5">
        <f>16155</f>
      </c>
      <c r="B16163" s="5" t="s">
        <v>15433</v>
      </c>
      <c r="C16163" s="5" t="s">
        <v>11</v>
      </c>
      <c r="D16163" s="5" t="s">
        <v>12</v>
      </c>
      <c r="E16163" s="5" t="s">
        <v>3500</v>
      </c>
    </row>
    <row r="16164" spans="1:5" x14ac:dyDescent="0.25">
      <c r="A16164" s="5">
        <f>16156</f>
      </c>
      <c r="B16164" s="5" t="s">
        <v>15434</v>
      </c>
      <c r="C16164" s="5" t="s">
        <v>11</v>
      </c>
      <c r="D16164" s="5" t="s">
        <v>12</v>
      </c>
      <c r="E16164" s="5" t="s">
        <v>2668</v>
      </c>
    </row>
    <row r="16165" spans="1:5" x14ac:dyDescent="0.25">
      <c r="A16165" s="5">
        <f>16157</f>
      </c>
      <c r="B16165" s="5" t="s">
        <v>15435</v>
      </c>
      <c r="C16165" s="5" t="s">
        <v>11</v>
      </c>
      <c r="D16165" s="5" t="s">
        <v>12</v>
      </c>
      <c r="E16165" s="5" t="s">
        <v>2668</v>
      </c>
    </row>
    <row r="16166" spans="1:5" x14ac:dyDescent="0.25">
      <c r="A16166" s="5">
        <f>16158</f>
      </c>
      <c r="B16166" s="5" t="s">
        <v>15436</v>
      </c>
      <c r="C16166" s="5" t="s">
        <v>11</v>
      </c>
      <c r="D16166" s="5" t="s">
        <v>12</v>
      </c>
      <c r="E16166" s="5" t="s">
        <v>9553</v>
      </c>
    </row>
    <row r="16167" spans="1:5" x14ac:dyDescent="0.25">
      <c r="A16167" s="5">
        <f>16159</f>
      </c>
      <c r="B16167" s="5" t="s">
        <v>15437</v>
      </c>
      <c r="C16167" s="5" t="s">
        <v>11</v>
      </c>
      <c r="D16167" s="5" t="s">
        <v>12</v>
      </c>
      <c r="E16167" s="5" t="s">
        <v>3761</v>
      </c>
    </row>
    <row r="16168" spans="1:5" x14ac:dyDescent="0.25">
      <c r="A16168" s="5">
        <f>16160</f>
      </c>
      <c r="B16168" s="5" t="s">
        <v>15438</v>
      </c>
      <c r="C16168" s="5" t="s">
        <v>11</v>
      </c>
      <c r="D16168" s="5" t="s">
        <v>12</v>
      </c>
      <c r="E16168" s="5" t="s">
        <v>4289</v>
      </c>
    </row>
    <row r="16169" spans="1:5" x14ac:dyDescent="0.25">
      <c r="A16169" s="5">
        <f>16161</f>
      </c>
      <c r="B16169" s="5" t="s">
        <v>15439</v>
      </c>
      <c r="C16169" s="5" t="s">
        <v>11</v>
      </c>
      <c r="D16169" s="5" t="s">
        <v>12</v>
      </c>
      <c r="E16169" s="5" t="s">
        <v>823</v>
      </c>
    </row>
    <row r="16170" spans="1:5" x14ac:dyDescent="0.25">
      <c r="A16170" s="5">
        <f>16162</f>
      </c>
      <c r="B16170" s="5" t="s">
        <v>15440</v>
      </c>
      <c r="C16170" s="5" t="s">
        <v>11</v>
      </c>
      <c r="D16170" s="5" t="s">
        <v>12</v>
      </c>
      <c r="E16170" s="5" t="s">
        <v>784</v>
      </c>
    </row>
    <row r="16171" spans="1:5" x14ac:dyDescent="0.25">
      <c r="A16171" s="5">
        <f>16163</f>
      </c>
      <c r="B16171" s="5" t="s">
        <v>15441</v>
      </c>
      <c r="C16171" s="5" t="s">
        <v>11</v>
      </c>
      <c r="D16171" s="5" t="s">
        <v>12</v>
      </c>
      <c r="E16171" s="5" t="s">
        <v>2614</v>
      </c>
    </row>
    <row r="16172" spans="1:5" x14ac:dyDescent="0.25">
      <c r="A16172" s="5">
        <f>16164</f>
      </c>
      <c r="B16172" s="5" t="s">
        <v>15442</v>
      </c>
      <c r="C16172" s="5" t="s">
        <v>11</v>
      </c>
      <c r="D16172" s="5" t="s">
        <v>12</v>
      </c>
      <c r="E16172" s="5" t="s">
        <v>2639</v>
      </c>
    </row>
    <row r="16173" spans="1:5" x14ac:dyDescent="0.25">
      <c r="A16173" s="5">
        <f>16165</f>
      </c>
      <c r="B16173" s="5" t="s">
        <v>15443</v>
      </c>
      <c r="C16173" s="5" t="s">
        <v>11</v>
      </c>
      <c r="D16173" s="5" t="s">
        <v>12</v>
      </c>
      <c r="E16173" s="5" t="s">
        <v>4048</v>
      </c>
    </row>
    <row r="16174" spans="1:5" x14ac:dyDescent="0.25">
      <c r="A16174" s="5">
        <f>16166</f>
      </c>
      <c r="B16174" s="5" t="s">
        <v>15444</v>
      </c>
      <c r="C16174" s="5" t="s">
        <v>11</v>
      </c>
      <c r="D16174" s="5" t="s">
        <v>12</v>
      </c>
      <c r="E16174" s="5" t="s">
        <v>975</v>
      </c>
    </row>
    <row r="16175" spans="1:5" x14ac:dyDescent="0.25">
      <c r="A16175" s="5">
        <f>16167</f>
      </c>
      <c r="B16175" s="5" t="s">
        <v>15445</v>
      </c>
      <c r="C16175" s="5" t="s">
        <v>11</v>
      </c>
      <c r="D16175" s="5" t="s">
        <v>12</v>
      </c>
      <c r="E16175" s="5" t="s">
        <v>3598</v>
      </c>
    </row>
    <row r="16176" spans="1:5" x14ac:dyDescent="0.25">
      <c r="A16176" s="5">
        <f>16168</f>
      </c>
      <c r="B16176" s="5" t="s">
        <v>15446</v>
      </c>
      <c r="C16176" s="5" t="s">
        <v>11</v>
      </c>
      <c r="D16176" s="5" t="s">
        <v>12</v>
      </c>
      <c r="E16176" s="5" t="s">
        <v>2402</v>
      </c>
    </row>
    <row r="16177" spans="1:5" x14ac:dyDescent="0.25">
      <c r="A16177" s="5">
        <f>16169</f>
      </c>
      <c r="B16177" s="5" t="s">
        <v>15447</v>
      </c>
      <c r="C16177" s="5" t="s">
        <v>11</v>
      </c>
      <c r="D16177" s="5" t="s">
        <v>12</v>
      </c>
      <c r="E16177" s="5" t="s">
        <v>2327</v>
      </c>
    </row>
    <row r="16178" spans="1:5" x14ac:dyDescent="0.25">
      <c r="A16178" s="5">
        <f>16170</f>
      </c>
      <c r="B16178" s="5" t="s">
        <v>15448</v>
      </c>
      <c r="C16178" s="5" t="s">
        <v>11</v>
      </c>
      <c r="D16178" s="5" t="s">
        <v>12</v>
      </c>
      <c r="E16178" s="5" t="s">
        <v>10618</v>
      </c>
    </row>
    <row r="16179" spans="1:5" x14ac:dyDescent="0.25">
      <c r="A16179" s="5">
        <f>16171</f>
      </c>
      <c r="B16179" s="5" t="s">
        <v>15449</v>
      </c>
      <c r="C16179" s="5" t="s">
        <v>11</v>
      </c>
      <c r="D16179" s="5" t="s">
        <v>12</v>
      </c>
      <c r="E16179" s="5" t="s">
        <v>3516</v>
      </c>
    </row>
    <row r="16180" spans="1:5" x14ac:dyDescent="0.25">
      <c r="A16180" s="5">
        <f>16172</f>
      </c>
      <c r="B16180" s="5" t="s">
        <v>15450</v>
      </c>
      <c r="C16180" s="5" t="s">
        <v>11</v>
      </c>
      <c r="D16180" s="5" t="s">
        <v>12</v>
      </c>
      <c r="E16180" s="5" t="s">
        <v>1036</v>
      </c>
    </row>
    <row r="16181" spans="1:5" x14ac:dyDescent="0.25">
      <c r="A16181" s="5">
        <f>16173</f>
      </c>
      <c r="B16181" s="5" t="s">
        <v>15451</v>
      </c>
      <c r="C16181" s="5" t="s">
        <v>11</v>
      </c>
      <c r="D16181" s="5" t="s">
        <v>12</v>
      </c>
      <c r="E16181" s="5" t="s">
        <v>849</v>
      </c>
    </row>
    <row r="16182" spans="1:5" x14ac:dyDescent="0.25">
      <c r="A16182" s="5">
        <f>16174</f>
      </c>
      <c r="B16182" s="5" t="s">
        <v>15452</v>
      </c>
      <c r="C16182" s="5" t="s">
        <v>11</v>
      </c>
      <c r="D16182" s="5" t="s">
        <v>12</v>
      </c>
      <c r="E16182" s="5" t="s">
        <v>2645</v>
      </c>
    </row>
    <row r="16183" spans="1:5" x14ac:dyDescent="0.25">
      <c r="A16183" s="5">
        <f>16175</f>
      </c>
      <c r="B16183" s="5" t="s">
        <v>15453</v>
      </c>
      <c r="C16183" s="5" t="s">
        <v>11</v>
      </c>
      <c r="D16183" s="5" t="s">
        <v>12</v>
      </c>
      <c r="E16183" s="5" t="s">
        <v>873</v>
      </c>
    </row>
    <row r="16184" spans="1:5" x14ac:dyDescent="0.25">
      <c r="A16184" s="5">
        <f>16176</f>
      </c>
      <c r="B16184" s="5" t="s">
        <v>15454</v>
      </c>
      <c r="C16184" s="5" t="s">
        <v>11</v>
      </c>
      <c r="D16184" s="5" t="s">
        <v>12</v>
      </c>
      <c r="E16184" s="5" t="s">
        <v>2614</v>
      </c>
    </row>
    <row r="16185" spans="1:5" x14ac:dyDescent="0.25">
      <c r="A16185" s="5">
        <f>16177</f>
      </c>
      <c r="B16185" s="5" t="s">
        <v>15455</v>
      </c>
      <c r="C16185" s="5" t="s">
        <v>11</v>
      </c>
      <c r="D16185" s="5" t="s">
        <v>12</v>
      </c>
      <c r="E16185" s="5" t="s">
        <v>722</v>
      </c>
    </row>
    <row r="16186" spans="1:5" x14ac:dyDescent="0.25">
      <c r="A16186" s="5">
        <f>16178</f>
      </c>
      <c r="B16186" s="5" t="s">
        <v>15456</v>
      </c>
      <c r="C16186" s="5" t="s">
        <v>11</v>
      </c>
      <c r="D16186" s="5" t="s">
        <v>12</v>
      </c>
      <c r="E16186" s="5" t="s">
        <v>3586</v>
      </c>
    </row>
    <row r="16187" spans="1:5" x14ac:dyDescent="0.25">
      <c r="A16187" s="5">
        <f>16179</f>
      </c>
      <c r="B16187" s="5" t="s">
        <v>15457</v>
      </c>
      <c r="C16187" s="5" t="s">
        <v>11</v>
      </c>
      <c r="D16187" s="5" t="s">
        <v>12</v>
      </c>
      <c r="E16187" s="5" t="s">
        <v>3586</v>
      </c>
    </row>
    <row r="16188" spans="1:5" x14ac:dyDescent="0.25">
      <c r="A16188" s="5">
        <f>16180</f>
      </c>
      <c r="B16188" s="5" t="s">
        <v>15458</v>
      </c>
      <c r="C16188" s="5" t="s">
        <v>11</v>
      </c>
      <c r="D16188" s="5" t="s">
        <v>12</v>
      </c>
      <c r="E16188" s="5" t="s">
        <v>3586</v>
      </c>
    </row>
    <row r="16189" spans="1:5" x14ac:dyDescent="0.25">
      <c r="A16189" s="5">
        <f>16181</f>
      </c>
      <c r="B16189" s="5" t="s">
        <v>15459</v>
      </c>
      <c r="C16189" s="5" t="s">
        <v>11</v>
      </c>
      <c r="D16189" s="5" t="s">
        <v>12</v>
      </c>
      <c r="E16189" s="5" t="s">
        <v>3586</v>
      </c>
    </row>
    <row r="16190" spans="1:5" x14ac:dyDescent="0.25">
      <c r="A16190" s="5">
        <f>16182</f>
      </c>
      <c r="B16190" s="5" t="s">
        <v>15460</v>
      </c>
      <c r="C16190" s="5" t="s">
        <v>11</v>
      </c>
      <c r="D16190" s="5" t="s">
        <v>12</v>
      </c>
      <c r="E16190" s="5" t="s">
        <v>3586</v>
      </c>
    </row>
    <row r="16191" spans="1:5" x14ac:dyDescent="0.25">
      <c r="A16191" s="5">
        <f>16183</f>
      </c>
      <c r="B16191" s="5" t="s">
        <v>15461</v>
      </c>
      <c r="C16191" s="5" t="s">
        <v>11</v>
      </c>
      <c r="D16191" s="5" t="s">
        <v>12</v>
      </c>
      <c r="E16191" s="5" t="s">
        <v>3586</v>
      </c>
    </row>
    <row r="16192" spans="1:5" x14ac:dyDescent="0.25">
      <c r="A16192" s="5">
        <f>16184</f>
      </c>
      <c r="B16192" s="5" t="s">
        <v>15462</v>
      </c>
      <c r="C16192" s="5" t="s">
        <v>11</v>
      </c>
      <c r="D16192" s="5" t="s">
        <v>12</v>
      </c>
      <c r="E16192" s="5" t="s">
        <v>3586</v>
      </c>
    </row>
    <row r="16193" spans="1:5" x14ac:dyDescent="0.25">
      <c r="A16193" s="5">
        <f>16185</f>
      </c>
      <c r="B16193" s="5" t="s">
        <v>15463</v>
      </c>
      <c r="C16193" s="5" t="s">
        <v>11</v>
      </c>
      <c r="D16193" s="5" t="s">
        <v>12</v>
      </c>
      <c r="E16193" s="5" t="s">
        <v>3586</v>
      </c>
    </row>
    <row r="16194" spans="1:5" x14ac:dyDescent="0.25">
      <c r="A16194" s="5">
        <f>16186</f>
      </c>
      <c r="B16194" s="5" t="s">
        <v>15464</v>
      </c>
      <c r="C16194" s="5" t="s">
        <v>11</v>
      </c>
      <c r="D16194" s="5" t="s">
        <v>12</v>
      </c>
      <c r="E16194" s="5" t="s">
        <v>3586</v>
      </c>
    </row>
    <row r="16195" spans="1:5" x14ac:dyDescent="0.25">
      <c r="A16195" s="5">
        <f>16187</f>
      </c>
      <c r="B16195" s="5" t="s">
        <v>15465</v>
      </c>
      <c r="C16195" s="5" t="s">
        <v>11</v>
      </c>
      <c r="D16195" s="5" t="s">
        <v>12</v>
      </c>
      <c r="E16195" s="5" t="s">
        <v>3586</v>
      </c>
    </row>
    <row r="16196" spans="1:5" x14ac:dyDescent="0.25">
      <c r="A16196" s="5">
        <f>16188</f>
      </c>
      <c r="B16196" s="5" t="s">
        <v>15466</v>
      </c>
      <c r="C16196" s="5" t="s">
        <v>11</v>
      </c>
      <c r="D16196" s="5" t="s">
        <v>12</v>
      </c>
      <c r="E16196" s="5" t="s">
        <v>3586</v>
      </c>
    </row>
    <row r="16197" spans="1:5" x14ac:dyDescent="0.25">
      <c r="A16197" s="5">
        <f>16189</f>
      </c>
      <c r="B16197" s="5" t="s">
        <v>15467</v>
      </c>
      <c r="C16197" s="5" t="s">
        <v>11</v>
      </c>
      <c r="D16197" s="5" t="s">
        <v>12</v>
      </c>
      <c r="E16197" s="5" t="s">
        <v>3586</v>
      </c>
    </row>
    <row r="16198" spans="1:5" x14ac:dyDescent="0.25">
      <c r="A16198" s="5">
        <f>16190</f>
      </c>
      <c r="B16198" s="5" t="s">
        <v>15468</v>
      </c>
      <c r="C16198" s="5" t="s">
        <v>11</v>
      </c>
      <c r="D16198" s="5" t="s">
        <v>12</v>
      </c>
      <c r="E16198" s="5" t="s">
        <v>3586</v>
      </c>
    </row>
    <row r="16199" spans="1:5" x14ac:dyDescent="0.25">
      <c r="A16199" s="5">
        <f>16191</f>
      </c>
      <c r="B16199" s="5" t="s">
        <v>15469</v>
      </c>
      <c r="C16199" s="5" t="s">
        <v>11</v>
      </c>
      <c r="D16199" s="5" t="s">
        <v>12</v>
      </c>
      <c r="E16199" s="5" t="s">
        <v>3586</v>
      </c>
    </row>
    <row r="16200" spans="1:5" x14ac:dyDescent="0.25">
      <c r="A16200" s="5">
        <f>16192</f>
      </c>
      <c r="B16200" s="5" t="s">
        <v>15470</v>
      </c>
      <c r="C16200" s="5" t="s">
        <v>11</v>
      </c>
      <c r="D16200" s="5" t="s">
        <v>12</v>
      </c>
      <c r="E16200" s="5" t="s">
        <v>3586</v>
      </c>
    </row>
    <row r="16201" spans="1:5" x14ac:dyDescent="0.25">
      <c r="A16201" s="5">
        <f>16193</f>
      </c>
      <c r="B16201" s="5" t="s">
        <v>15471</v>
      </c>
      <c r="C16201" s="5" t="s">
        <v>11</v>
      </c>
      <c r="D16201" s="5" t="s">
        <v>12</v>
      </c>
      <c r="E16201" s="5" t="s">
        <v>3586</v>
      </c>
    </row>
    <row r="16202" spans="1:5" x14ac:dyDescent="0.25">
      <c r="A16202" s="5">
        <f>16194</f>
      </c>
      <c r="B16202" s="5" t="s">
        <v>15472</v>
      </c>
      <c r="C16202" s="5" t="s">
        <v>11</v>
      </c>
      <c r="D16202" s="5" t="s">
        <v>12</v>
      </c>
      <c r="E16202" s="5" t="s">
        <v>3586</v>
      </c>
    </row>
    <row r="16203" spans="1:5" x14ac:dyDescent="0.25">
      <c r="A16203" s="5">
        <f>16195</f>
      </c>
      <c r="B16203" s="5" t="s">
        <v>15473</v>
      </c>
      <c r="C16203" s="5" t="s">
        <v>11</v>
      </c>
      <c r="D16203" s="5" t="s">
        <v>12</v>
      </c>
      <c r="E16203" s="5" t="s">
        <v>3586</v>
      </c>
    </row>
    <row r="16204" spans="1:5" x14ac:dyDescent="0.25">
      <c r="A16204" s="5">
        <f>16196</f>
      </c>
      <c r="B16204" s="5" t="s">
        <v>15474</v>
      </c>
      <c r="C16204" s="5" t="s">
        <v>11</v>
      </c>
      <c r="D16204" s="5" t="s">
        <v>12</v>
      </c>
      <c r="E16204" s="5" t="s">
        <v>3586</v>
      </c>
    </row>
    <row r="16205" spans="1:5" x14ac:dyDescent="0.25">
      <c r="A16205" s="5">
        <f>16197</f>
      </c>
      <c r="B16205" s="5" t="s">
        <v>15475</v>
      </c>
      <c r="C16205" s="5" t="s">
        <v>11</v>
      </c>
      <c r="D16205" s="5" t="s">
        <v>12</v>
      </c>
      <c r="E16205" s="5" t="s">
        <v>3586</v>
      </c>
    </row>
    <row r="16206" spans="1:5" x14ac:dyDescent="0.25">
      <c r="A16206" s="5">
        <f>16198</f>
      </c>
      <c r="B16206" s="5" t="s">
        <v>15476</v>
      </c>
      <c r="C16206" s="5" t="s">
        <v>11</v>
      </c>
      <c r="D16206" s="5" t="s">
        <v>12</v>
      </c>
      <c r="E16206" s="5" t="s">
        <v>3586</v>
      </c>
    </row>
    <row r="16207" spans="1:5" x14ac:dyDescent="0.25">
      <c r="A16207" s="5">
        <f>16199</f>
      </c>
      <c r="B16207" s="5" t="s">
        <v>15477</v>
      </c>
      <c r="C16207" s="5" t="s">
        <v>11</v>
      </c>
      <c r="D16207" s="5" t="s">
        <v>12</v>
      </c>
      <c r="E16207" s="5" t="s">
        <v>3586</v>
      </c>
    </row>
    <row r="16208" spans="1:5" x14ac:dyDescent="0.25">
      <c r="A16208" s="5">
        <f>16200</f>
      </c>
      <c r="B16208" s="5" t="s">
        <v>15478</v>
      </c>
      <c r="C16208" s="5" t="s">
        <v>11</v>
      </c>
      <c r="D16208" s="5" t="s">
        <v>12</v>
      </c>
      <c r="E16208" s="5" t="s">
        <v>3586</v>
      </c>
    </row>
    <row r="16209" spans="1:5" x14ac:dyDescent="0.25">
      <c r="A16209" s="5">
        <f>16201</f>
      </c>
      <c r="B16209" s="5" t="s">
        <v>15479</v>
      </c>
      <c r="C16209" s="5" t="s">
        <v>11</v>
      </c>
      <c r="D16209" s="5" t="s">
        <v>12</v>
      </c>
      <c r="E16209" s="5" t="s">
        <v>3586</v>
      </c>
    </row>
    <row r="16210" spans="1:5" x14ac:dyDescent="0.25">
      <c r="A16210" s="5">
        <f>16202</f>
      </c>
      <c r="B16210" s="5" t="s">
        <v>15480</v>
      </c>
      <c r="C16210" s="5" t="s">
        <v>11</v>
      </c>
      <c r="D16210" s="5" t="s">
        <v>12</v>
      </c>
      <c r="E16210" s="5" t="s">
        <v>3586</v>
      </c>
    </row>
    <row r="16211" spans="1:5" x14ac:dyDescent="0.25">
      <c r="A16211" s="5">
        <f>16203</f>
      </c>
      <c r="B16211" s="5" t="s">
        <v>15481</v>
      </c>
      <c r="C16211" s="5" t="s">
        <v>11</v>
      </c>
      <c r="D16211" s="5" t="s">
        <v>12</v>
      </c>
      <c r="E16211" s="5" t="s">
        <v>3586</v>
      </c>
    </row>
    <row r="16212" spans="1:5" x14ac:dyDescent="0.25">
      <c r="A16212" s="5">
        <f>16204</f>
      </c>
      <c r="B16212" s="5" t="s">
        <v>15482</v>
      </c>
      <c r="C16212" s="5" t="s">
        <v>11</v>
      </c>
      <c r="D16212" s="5" t="s">
        <v>12</v>
      </c>
      <c r="E16212" s="5" t="s">
        <v>3586</v>
      </c>
    </row>
    <row r="16213" spans="1:5" x14ac:dyDescent="0.25">
      <c r="A16213" s="5">
        <f>16205</f>
      </c>
      <c r="B16213" s="5" t="s">
        <v>15483</v>
      </c>
      <c r="C16213" s="5" t="s">
        <v>11</v>
      </c>
      <c r="D16213" s="5" t="s">
        <v>12</v>
      </c>
      <c r="E16213" s="5" t="s">
        <v>3586</v>
      </c>
    </row>
    <row r="16214" spans="1:5" x14ac:dyDescent="0.25">
      <c r="A16214" s="5">
        <f>16206</f>
      </c>
      <c r="B16214" s="5" t="s">
        <v>15484</v>
      </c>
      <c r="C16214" s="5" t="s">
        <v>11</v>
      </c>
      <c r="D16214" s="5" t="s">
        <v>12</v>
      </c>
      <c r="E16214" s="5" t="s">
        <v>3962</v>
      </c>
    </row>
    <row r="16215" spans="1:5" x14ac:dyDescent="0.25">
      <c r="A16215" s="5">
        <f>16207</f>
      </c>
      <c r="B16215" s="5" t="s">
        <v>15485</v>
      </c>
      <c r="C16215" s="5" t="s">
        <v>11</v>
      </c>
      <c r="D16215" s="5" t="s">
        <v>12</v>
      </c>
      <c r="E16215" s="5" t="s">
        <v>3962</v>
      </c>
    </row>
    <row r="16216" spans="1:5" x14ac:dyDescent="0.25">
      <c r="A16216" s="5">
        <f>16208</f>
      </c>
      <c r="B16216" s="5" t="s">
        <v>15486</v>
      </c>
      <c r="C16216" s="5" t="s">
        <v>11</v>
      </c>
      <c r="D16216" s="5" t="s">
        <v>12</v>
      </c>
      <c r="E16216" s="5" t="s">
        <v>3962</v>
      </c>
    </row>
    <row r="16217" spans="1:5" x14ac:dyDescent="0.25">
      <c r="A16217" s="5">
        <f>16209</f>
      </c>
      <c r="B16217" s="5" t="s">
        <v>15487</v>
      </c>
      <c r="C16217" s="5" t="s">
        <v>11</v>
      </c>
      <c r="D16217" s="5" t="s">
        <v>12</v>
      </c>
      <c r="E16217" s="5" t="s">
        <v>3962</v>
      </c>
    </row>
    <row r="16218" spans="1:5" x14ac:dyDescent="0.25">
      <c r="A16218" s="5">
        <f>16210</f>
      </c>
      <c r="B16218" s="5" t="s">
        <v>15488</v>
      </c>
      <c r="C16218" s="5" t="s">
        <v>11</v>
      </c>
      <c r="D16218" s="5" t="s">
        <v>12</v>
      </c>
      <c r="E16218" s="5" t="s">
        <v>3962</v>
      </c>
    </row>
    <row r="16219" spans="1:5" x14ac:dyDescent="0.25">
      <c r="A16219" s="5">
        <f>16211</f>
      </c>
      <c r="B16219" s="5" t="s">
        <v>15489</v>
      </c>
      <c r="C16219" s="5" t="s">
        <v>11</v>
      </c>
      <c r="D16219" s="5" t="s">
        <v>12</v>
      </c>
      <c r="E16219" s="5" t="s">
        <v>3962</v>
      </c>
    </row>
    <row r="16220" spans="1:5" x14ac:dyDescent="0.25">
      <c r="A16220" s="5">
        <f>16212</f>
      </c>
      <c r="B16220" s="5" t="s">
        <v>15490</v>
      </c>
      <c r="C16220" s="5" t="s">
        <v>11</v>
      </c>
      <c r="D16220" s="5" t="s">
        <v>12</v>
      </c>
      <c r="E16220" s="5" t="s">
        <v>3962</v>
      </c>
    </row>
    <row r="16221" spans="1:5" x14ac:dyDescent="0.25">
      <c r="A16221" s="5">
        <f>16213</f>
      </c>
      <c r="B16221" s="5" t="s">
        <v>15491</v>
      </c>
      <c r="C16221" s="5" t="s">
        <v>11</v>
      </c>
      <c r="D16221" s="5" t="s">
        <v>12</v>
      </c>
      <c r="E16221" s="5" t="s">
        <v>3962</v>
      </c>
    </row>
    <row r="16222" spans="1:5" x14ac:dyDescent="0.25">
      <c r="A16222" s="5">
        <f>16214</f>
      </c>
      <c r="B16222" s="5" t="s">
        <v>15492</v>
      </c>
      <c r="C16222" s="5" t="s">
        <v>11</v>
      </c>
      <c r="D16222" s="5" t="s">
        <v>12</v>
      </c>
      <c r="E16222" s="5" t="s">
        <v>3962</v>
      </c>
    </row>
    <row r="16223" spans="1:5" x14ac:dyDescent="0.25">
      <c r="A16223" s="5">
        <f>16215</f>
      </c>
      <c r="B16223" s="5" t="s">
        <v>15493</v>
      </c>
      <c r="C16223" s="5" t="s">
        <v>11</v>
      </c>
      <c r="D16223" s="5" t="s">
        <v>12</v>
      </c>
      <c r="E16223" s="5" t="s">
        <v>3962</v>
      </c>
    </row>
    <row r="16224" spans="1:5" x14ac:dyDescent="0.25">
      <c r="A16224" s="5">
        <f>16216</f>
      </c>
      <c r="B16224" s="5" t="s">
        <v>15494</v>
      </c>
      <c r="C16224" s="5" t="s">
        <v>11</v>
      </c>
      <c r="D16224" s="5" t="s">
        <v>12</v>
      </c>
      <c r="E16224" s="5" t="s">
        <v>3962</v>
      </c>
    </row>
    <row r="16225" spans="1:5" x14ac:dyDescent="0.25">
      <c r="A16225" s="5">
        <f>16217</f>
      </c>
      <c r="B16225" s="5" t="s">
        <v>15495</v>
      </c>
      <c r="C16225" s="5" t="s">
        <v>11</v>
      </c>
      <c r="D16225" s="5" t="s">
        <v>12</v>
      </c>
      <c r="E16225" s="5" t="s">
        <v>3962</v>
      </c>
    </row>
    <row r="16226" spans="1:5" x14ac:dyDescent="0.25">
      <c r="A16226" s="5">
        <f>16218</f>
      </c>
      <c r="B16226" s="5" t="s">
        <v>15496</v>
      </c>
      <c r="C16226" s="5" t="s">
        <v>11</v>
      </c>
      <c r="D16226" s="5" t="s">
        <v>12</v>
      </c>
      <c r="E16226" s="5" t="s">
        <v>3962</v>
      </c>
    </row>
    <row r="16227" spans="1:5" x14ac:dyDescent="0.25">
      <c r="A16227" s="5">
        <f>16219</f>
      </c>
      <c r="B16227" s="5" t="s">
        <v>15497</v>
      </c>
      <c r="C16227" s="5" t="s">
        <v>11</v>
      </c>
      <c r="D16227" s="5" t="s">
        <v>12</v>
      </c>
      <c r="E16227" s="5" t="s">
        <v>3962</v>
      </c>
    </row>
    <row r="16228" spans="1:5" x14ac:dyDescent="0.25">
      <c r="A16228" s="5">
        <f>16220</f>
      </c>
      <c r="B16228" s="5" t="s">
        <v>15498</v>
      </c>
      <c r="C16228" s="5" t="s">
        <v>11</v>
      </c>
      <c r="D16228" s="5" t="s">
        <v>12</v>
      </c>
      <c r="E16228" s="5" t="s">
        <v>3962</v>
      </c>
    </row>
    <row r="16229" spans="1:5" x14ac:dyDescent="0.25">
      <c r="A16229" s="5">
        <f>16221</f>
      </c>
      <c r="B16229" s="5" t="s">
        <v>15499</v>
      </c>
      <c r="C16229" s="5" t="s">
        <v>11</v>
      </c>
      <c r="D16229" s="5" t="s">
        <v>12</v>
      </c>
      <c r="E16229" s="5" t="s">
        <v>3962</v>
      </c>
    </row>
    <row r="16230" spans="1:5" x14ac:dyDescent="0.25">
      <c r="A16230" s="5">
        <f>16222</f>
      </c>
      <c r="B16230" s="5" t="s">
        <v>15500</v>
      </c>
      <c r="C16230" s="5" t="s">
        <v>11</v>
      </c>
      <c r="D16230" s="5" t="s">
        <v>12</v>
      </c>
      <c r="E16230" s="5" t="s">
        <v>3962</v>
      </c>
    </row>
    <row r="16231" spans="1:5" x14ac:dyDescent="0.25">
      <c r="A16231" s="5">
        <f>16223</f>
      </c>
      <c r="B16231" s="5" t="s">
        <v>15501</v>
      </c>
      <c r="C16231" s="5" t="s">
        <v>11</v>
      </c>
      <c r="D16231" s="5" t="s">
        <v>12</v>
      </c>
      <c r="E16231" s="5" t="s">
        <v>3962</v>
      </c>
    </row>
    <row r="16232" spans="1:5" x14ac:dyDescent="0.25">
      <c r="A16232" s="5">
        <f>16224</f>
      </c>
      <c r="B16232" s="5" t="s">
        <v>15502</v>
      </c>
      <c r="C16232" s="5" t="s">
        <v>11</v>
      </c>
      <c r="D16232" s="5" t="s">
        <v>12</v>
      </c>
      <c r="E16232" s="5" t="s">
        <v>3962</v>
      </c>
    </row>
    <row r="16233" spans="1:5" x14ac:dyDescent="0.25">
      <c r="A16233" s="5">
        <f>16225</f>
      </c>
      <c r="B16233" s="5" t="s">
        <v>15503</v>
      </c>
      <c r="C16233" s="5" t="s">
        <v>11</v>
      </c>
      <c r="D16233" s="5" t="s">
        <v>12</v>
      </c>
      <c r="E16233" s="5" t="s">
        <v>3962</v>
      </c>
    </row>
    <row r="16234" spans="1:5" x14ac:dyDescent="0.25">
      <c r="A16234" s="5">
        <f>16226</f>
      </c>
      <c r="B16234" s="5" t="s">
        <v>15504</v>
      </c>
      <c r="C16234" s="5" t="s">
        <v>11</v>
      </c>
      <c r="D16234" s="5" t="s">
        <v>12</v>
      </c>
      <c r="E16234" s="5" t="s">
        <v>3962</v>
      </c>
    </row>
    <row r="16235" spans="1:5" x14ac:dyDescent="0.25">
      <c r="A16235" s="5">
        <f>16227</f>
      </c>
      <c r="B16235" s="5" t="s">
        <v>15505</v>
      </c>
      <c r="C16235" s="5" t="s">
        <v>11</v>
      </c>
      <c r="D16235" s="5" t="s">
        <v>12</v>
      </c>
      <c r="E16235" s="5" t="s">
        <v>3962</v>
      </c>
    </row>
    <row r="16236" spans="1:5" x14ac:dyDescent="0.25">
      <c r="A16236" s="5">
        <f>16228</f>
      </c>
      <c r="B16236" s="5" t="s">
        <v>15506</v>
      </c>
      <c r="C16236" s="5" t="s">
        <v>11</v>
      </c>
      <c r="D16236" s="5" t="s">
        <v>12</v>
      </c>
      <c r="E16236" s="5" t="s">
        <v>3962</v>
      </c>
    </row>
    <row r="16237" spans="1:5" x14ac:dyDescent="0.25">
      <c r="A16237" s="5">
        <f>16229</f>
      </c>
      <c r="B16237" s="5" t="s">
        <v>15507</v>
      </c>
      <c r="C16237" s="5" t="s">
        <v>11</v>
      </c>
      <c r="D16237" s="5" t="s">
        <v>12</v>
      </c>
      <c r="E16237" s="5" t="s">
        <v>3962</v>
      </c>
    </row>
    <row r="16238" spans="1:5" x14ac:dyDescent="0.25">
      <c r="A16238" s="5">
        <f>16230</f>
      </c>
      <c r="B16238" s="5" t="s">
        <v>15508</v>
      </c>
      <c r="C16238" s="5" t="s">
        <v>11</v>
      </c>
      <c r="D16238" s="5" t="s">
        <v>12</v>
      </c>
      <c r="E16238" s="5" t="s">
        <v>3962</v>
      </c>
    </row>
    <row r="16239" spans="1:5" x14ac:dyDescent="0.25">
      <c r="A16239" s="5">
        <f>16231</f>
      </c>
      <c r="B16239" s="5" t="s">
        <v>15509</v>
      </c>
      <c r="C16239" s="5" t="s">
        <v>11</v>
      </c>
      <c r="D16239" s="5" t="s">
        <v>12</v>
      </c>
      <c r="E16239" s="5" t="s">
        <v>3962</v>
      </c>
    </row>
    <row r="16240" spans="1:5" x14ac:dyDescent="0.25">
      <c r="A16240" s="5">
        <f>16232</f>
      </c>
      <c r="B16240" s="5" t="s">
        <v>15510</v>
      </c>
      <c r="C16240" s="5" t="s">
        <v>11</v>
      </c>
      <c r="D16240" s="5" t="s">
        <v>12</v>
      </c>
      <c r="E16240" s="5" t="s">
        <v>3962</v>
      </c>
    </row>
    <row r="16241" spans="1:5" x14ac:dyDescent="0.25">
      <c r="A16241" s="5">
        <f>16233</f>
      </c>
      <c r="B16241" s="5" t="s">
        <v>15511</v>
      </c>
      <c r="C16241" s="5" t="s">
        <v>11</v>
      </c>
      <c r="D16241" s="5" t="s">
        <v>12</v>
      </c>
      <c r="E16241" s="5" t="s">
        <v>3962</v>
      </c>
    </row>
    <row r="16242" spans="1:5" x14ac:dyDescent="0.25">
      <c r="A16242" s="5">
        <f>16234</f>
      </c>
      <c r="B16242" s="5" t="s">
        <v>15512</v>
      </c>
      <c r="C16242" s="5" t="s">
        <v>11</v>
      </c>
      <c r="D16242" s="5" t="s">
        <v>12</v>
      </c>
      <c r="E16242" s="5" t="s">
        <v>3962</v>
      </c>
    </row>
    <row r="16243" spans="1:5" x14ac:dyDescent="0.25">
      <c r="A16243" s="5">
        <f>16235</f>
      </c>
      <c r="B16243" s="5" t="s">
        <v>15513</v>
      </c>
      <c r="C16243" s="5" t="s">
        <v>11</v>
      </c>
      <c r="D16243" s="5" t="s">
        <v>12</v>
      </c>
      <c r="E16243" s="5" t="s">
        <v>3962</v>
      </c>
    </row>
    <row r="16244" spans="1:5" x14ac:dyDescent="0.25">
      <c r="A16244" s="5">
        <f>16236</f>
      </c>
      <c r="B16244" s="5" t="s">
        <v>15514</v>
      </c>
      <c r="C16244" s="5" t="s">
        <v>11</v>
      </c>
      <c r="D16244" s="5" t="s">
        <v>12</v>
      </c>
      <c r="E16244" s="5" t="s">
        <v>3962</v>
      </c>
    </row>
    <row r="16245" spans="1:5" x14ac:dyDescent="0.25">
      <c r="A16245" s="5">
        <f>16237</f>
      </c>
      <c r="B16245" s="5" t="s">
        <v>15515</v>
      </c>
      <c r="C16245" s="5" t="s">
        <v>11</v>
      </c>
      <c r="D16245" s="5" t="s">
        <v>12</v>
      </c>
      <c r="E16245" s="5" t="s">
        <v>3962</v>
      </c>
    </row>
    <row r="16246" spans="1:5" x14ac:dyDescent="0.25">
      <c r="A16246" s="5">
        <f>16238</f>
      </c>
      <c r="B16246" s="5" t="s">
        <v>15516</v>
      </c>
      <c r="C16246" s="5" t="s">
        <v>11</v>
      </c>
      <c r="D16246" s="5" t="s">
        <v>12</v>
      </c>
      <c r="E16246" s="5" t="s">
        <v>3962</v>
      </c>
    </row>
    <row r="16247" spans="1:5" x14ac:dyDescent="0.25">
      <c r="A16247" s="5">
        <f>16239</f>
      </c>
      <c r="B16247" s="5" t="s">
        <v>15517</v>
      </c>
      <c r="C16247" s="5" t="s">
        <v>11</v>
      </c>
      <c r="D16247" s="5" t="s">
        <v>12</v>
      </c>
      <c r="E16247" s="5" t="s">
        <v>3962</v>
      </c>
    </row>
    <row r="16248" spans="1:5" x14ac:dyDescent="0.25">
      <c r="A16248" s="5">
        <f>16240</f>
      </c>
      <c r="B16248" s="5" t="s">
        <v>15518</v>
      </c>
      <c r="C16248" s="5" t="s">
        <v>11</v>
      </c>
      <c r="D16248" s="5" t="s">
        <v>12</v>
      </c>
      <c r="E16248" s="5" t="s">
        <v>3962</v>
      </c>
    </row>
    <row r="16249" spans="1:5" x14ac:dyDescent="0.25">
      <c r="A16249" s="5">
        <f>16241</f>
      </c>
      <c r="B16249" s="5" t="s">
        <v>15519</v>
      </c>
      <c r="C16249" s="5" t="s">
        <v>11</v>
      </c>
      <c r="D16249" s="5" t="s">
        <v>12</v>
      </c>
      <c r="E16249" s="5" t="s">
        <v>3962</v>
      </c>
    </row>
    <row r="16250" spans="1:5" x14ac:dyDescent="0.25">
      <c r="A16250" s="5">
        <f>16242</f>
      </c>
      <c r="B16250" s="5" t="s">
        <v>15520</v>
      </c>
      <c r="C16250" s="5" t="s">
        <v>11</v>
      </c>
      <c r="D16250" s="5" t="s">
        <v>12</v>
      </c>
      <c r="E16250" s="5" t="s">
        <v>3962</v>
      </c>
    </row>
    <row r="16251" spans="1:5" x14ac:dyDescent="0.25">
      <c r="A16251" s="5">
        <f>16243</f>
      </c>
      <c r="B16251" s="5" t="s">
        <v>15521</v>
      </c>
      <c r="C16251" s="5" t="s">
        <v>11</v>
      </c>
      <c r="D16251" s="5" t="s">
        <v>12</v>
      </c>
      <c r="E16251" s="5" t="s">
        <v>3962</v>
      </c>
    </row>
    <row r="16252" spans="1:5" x14ac:dyDescent="0.25">
      <c r="A16252" s="5">
        <f>16244</f>
      </c>
      <c r="B16252" s="5" t="s">
        <v>15522</v>
      </c>
      <c r="C16252" s="5" t="s">
        <v>11</v>
      </c>
      <c r="D16252" s="5" t="s">
        <v>12</v>
      </c>
      <c r="E16252" s="5" t="s">
        <v>3962</v>
      </c>
    </row>
    <row r="16253" spans="1:5" x14ac:dyDescent="0.25">
      <c r="A16253" s="5">
        <f>16245</f>
      </c>
      <c r="B16253" s="5" t="s">
        <v>15523</v>
      </c>
      <c r="C16253" s="5" t="s">
        <v>11</v>
      </c>
      <c r="D16253" s="5" t="s">
        <v>12</v>
      </c>
      <c r="E16253" s="5" t="s">
        <v>3962</v>
      </c>
    </row>
    <row r="16254" spans="1:5" x14ac:dyDescent="0.25">
      <c r="A16254" s="5">
        <f>16246</f>
      </c>
      <c r="B16254" s="5" t="s">
        <v>15524</v>
      </c>
      <c r="C16254" s="5" t="s">
        <v>11</v>
      </c>
      <c r="D16254" s="5" t="s">
        <v>12</v>
      </c>
      <c r="E16254" s="5" t="s">
        <v>3962</v>
      </c>
    </row>
    <row r="16255" spans="1:5" x14ac:dyDescent="0.25">
      <c r="A16255" s="5">
        <f>16247</f>
      </c>
      <c r="B16255" s="5" t="s">
        <v>15525</v>
      </c>
      <c r="C16255" s="5" t="s">
        <v>11</v>
      </c>
      <c r="D16255" s="5" t="s">
        <v>12</v>
      </c>
      <c r="E16255" s="5" t="s">
        <v>3962</v>
      </c>
    </row>
    <row r="16256" spans="1:5" x14ac:dyDescent="0.25">
      <c r="A16256" s="5">
        <f>16248</f>
      </c>
      <c r="B16256" s="5" t="s">
        <v>15526</v>
      </c>
      <c r="C16256" s="5" t="s">
        <v>11</v>
      </c>
      <c r="D16256" s="5" t="s">
        <v>12</v>
      </c>
      <c r="E16256" s="5" t="s">
        <v>3962</v>
      </c>
    </row>
    <row r="16257" spans="1:5" x14ac:dyDescent="0.25">
      <c r="A16257" s="5">
        <f>16249</f>
      </c>
      <c r="B16257" s="5" t="s">
        <v>15527</v>
      </c>
      <c r="C16257" s="5" t="s">
        <v>11</v>
      </c>
      <c r="D16257" s="5" t="s">
        <v>12</v>
      </c>
      <c r="E16257" s="5" t="s">
        <v>3962</v>
      </c>
    </row>
    <row r="16258" spans="1:5" x14ac:dyDescent="0.25">
      <c r="A16258" s="5">
        <f>16250</f>
      </c>
      <c r="B16258" s="5" t="s">
        <v>15528</v>
      </c>
      <c r="C16258" s="5" t="s">
        <v>11</v>
      </c>
      <c r="D16258" s="5" t="s">
        <v>12</v>
      </c>
      <c r="E16258" s="5" t="s">
        <v>3962</v>
      </c>
    </row>
    <row r="16259" spans="1:5" x14ac:dyDescent="0.25">
      <c r="A16259" s="5">
        <f>16251</f>
      </c>
      <c r="B16259" s="5" t="s">
        <v>15529</v>
      </c>
      <c r="C16259" s="5" t="s">
        <v>11</v>
      </c>
      <c r="D16259" s="5" t="s">
        <v>12</v>
      </c>
      <c r="E16259" s="5" t="s">
        <v>3962</v>
      </c>
    </row>
    <row r="16260" spans="1:5" x14ac:dyDescent="0.25">
      <c r="A16260" s="5">
        <f>16252</f>
      </c>
      <c r="B16260" s="5" t="s">
        <v>15530</v>
      </c>
      <c r="C16260" s="5" t="s">
        <v>11</v>
      </c>
      <c r="D16260" s="5" t="s">
        <v>12</v>
      </c>
      <c r="E16260" s="5" t="s">
        <v>3962</v>
      </c>
    </row>
    <row r="16261" spans="1:5" x14ac:dyDescent="0.25">
      <c r="A16261" s="5">
        <f>16253</f>
      </c>
      <c r="B16261" s="5" t="s">
        <v>15531</v>
      </c>
      <c r="C16261" s="5" t="s">
        <v>11</v>
      </c>
      <c r="D16261" s="5" t="s">
        <v>12</v>
      </c>
      <c r="E16261" s="5" t="s">
        <v>3962</v>
      </c>
    </row>
    <row r="16262" spans="1:5" x14ac:dyDescent="0.25">
      <c r="A16262" s="5">
        <f>16254</f>
      </c>
      <c r="B16262" s="5" t="s">
        <v>15532</v>
      </c>
      <c r="C16262" s="5" t="s">
        <v>11</v>
      </c>
      <c r="D16262" s="5" t="s">
        <v>12</v>
      </c>
      <c r="E16262" s="5" t="s">
        <v>3962</v>
      </c>
    </row>
    <row r="16263" spans="1:5" x14ac:dyDescent="0.25">
      <c r="A16263" s="5">
        <f>16255</f>
      </c>
      <c r="B16263" s="5" t="s">
        <v>15533</v>
      </c>
      <c r="C16263" s="5" t="s">
        <v>11</v>
      </c>
      <c r="D16263" s="5" t="s">
        <v>12</v>
      </c>
      <c r="E16263" s="5" t="s">
        <v>3962</v>
      </c>
    </row>
    <row r="16264" spans="1:5" x14ac:dyDescent="0.25">
      <c r="A16264" s="5">
        <f>16256</f>
      </c>
      <c r="B16264" s="5" t="s">
        <v>15534</v>
      </c>
      <c r="C16264" s="5" t="s">
        <v>11</v>
      </c>
      <c r="D16264" s="5" t="s">
        <v>12</v>
      </c>
      <c r="E16264" s="5" t="s">
        <v>3962</v>
      </c>
    </row>
    <row r="16265" spans="1:5" x14ac:dyDescent="0.25">
      <c r="A16265" s="5">
        <f>16257</f>
      </c>
      <c r="B16265" s="5" t="s">
        <v>15535</v>
      </c>
      <c r="C16265" s="5" t="s">
        <v>11</v>
      </c>
      <c r="D16265" s="5" t="s">
        <v>12</v>
      </c>
      <c r="E16265" s="5" t="s">
        <v>3962</v>
      </c>
    </row>
    <row r="16266" spans="1:5" x14ac:dyDescent="0.25">
      <c r="A16266" s="5">
        <f>16258</f>
      </c>
      <c r="B16266" s="5" t="s">
        <v>15536</v>
      </c>
      <c r="C16266" s="5" t="s">
        <v>11</v>
      </c>
      <c r="D16266" s="5" t="s">
        <v>12</v>
      </c>
      <c r="E16266" s="5" t="s">
        <v>3962</v>
      </c>
    </row>
    <row r="16267" spans="1:5" x14ac:dyDescent="0.25">
      <c r="A16267" s="5">
        <f>16259</f>
      </c>
      <c r="B16267" s="5" t="s">
        <v>15537</v>
      </c>
      <c r="C16267" s="5" t="s">
        <v>11</v>
      </c>
      <c r="D16267" s="5" t="s">
        <v>12</v>
      </c>
      <c r="E16267" s="5" t="s">
        <v>3962</v>
      </c>
    </row>
    <row r="16268" spans="1:5" x14ac:dyDescent="0.25">
      <c r="A16268" s="5">
        <f>16260</f>
      </c>
      <c r="B16268" s="5" t="s">
        <v>15538</v>
      </c>
      <c r="C16268" s="5" t="s">
        <v>11</v>
      </c>
      <c r="D16268" s="5" t="s">
        <v>12</v>
      </c>
      <c r="E16268" s="5" t="s">
        <v>3962</v>
      </c>
    </row>
    <row r="16269" spans="1:5" x14ac:dyDescent="0.25">
      <c r="A16269" s="5">
        <f>16261</f>
      </c>
      <c r="B16269" s="5" t="s">
        <v>15539</v>
      </c>
      <c r="C16269" s="5" t="s">
        <v>11</v>
      </c>
      <c r="D16269" s="5" t="s">
        <v>12</v>
      </c>
      <c r="E16269" s="5" t="s">
        <v>3962</v>
      </c>
    </row>
    <row r="16270" spans="1:5" x14ac:dyDescent="0.25">
      <c r="A16270" s="5">
        <f>16262</f>
      </c>
      <c r="B16270" s="5" t="s">
        <v>15540</v>
      </c>
      <c r="C16270" s="5" t="s">
        <v>11</v>
      </c>
      <c r="D16270" s="5" t="s">
        <v>12</v>
      </c>
      <c r="E16270" s="5" t="s">
        <v>3962</v>
      </c>
    </row>
    <row r="16271" spans="1:5" x14ac:dyDescent="0.25">
      <c r="A16271" s="5">
        <f>16263</f>
      </c>
      <c r="B16271" s="5" t="s">
        <v>15541</v>
      </c>
      <c r="C16271" s="5" t="s">
        <v>11</v>
      </c>
      <c r="D16271" s="5" t="s">
        <v>12</v>
      </c>
      <c r="E16271" s="5" t="s">
        <v>3962</v>
      </c>
    </row>
    <row r="16272" spans="1:5" x14ac:dyDescent="0.25">
      <c r="A16272" s="5">
        <f>16264</f>
      </c>
      <c r="B16272" s="5" t="s">
        <v>15542</v>
      </c>
      <c r="C16272" s="5" t="s">
        <v>11</v>
      </c>
      <c r="D16272" s="5" t="s">
        <v>12</v>
      </c>
      <c r="E16272" s="5" t="s">
        <v>3962</v>
      </c>
    </row>
    <row r="16273" spans="1:5" x14ac:dyDescent="0.25">
      <c r="A16273" s="5">
        <f>16265</f>
      </c>
      <c r="B16273" s="5" t="s">
        <v>15543</v>
      </c>
      <c r="C16273" s="5" t="s">
        <v>11</v>
      </c>
      <c r="D16273" s="5" t="s">
        <v>12</v>
      </c>
      <c r="E16273" s="5" t="s">
        <v>3962</v>
      </c>
    </row>
    <row r="16274" spans="1:5" x14ac:dyDescent="0.25">
      <c r="A16274" s="5">
        <f>16266</f>
      </c>
      <c r="B16274" s="5" t="s">
        <v>15544</v>
      </c>
      <c r="C16274" s="5" t="s">
        <v>11</v>
      </c>
      <c r="D16274" s="5" t="s">
        <v>12</v>
      </c>
      <c r="E16274" s="5" t="s">
        <v>3962</v>
      </c>
    </row>
    <row r="16275" spans="1:5" x14ac:dyDescent="0.25">
      <c r="A16275" s="5">
        <f>16267</f>
      </c>
      <c r="B16275" s="5" t="s">
        <v>15545</v>
      </c>
      <c r="C16275" s="5" t="s">
        <v>11</v>
      </c>
      <c r="D16275" s="5" t="s">
        <v>12</v>
      </c>
      <c r="E16275" s="5" t="s">
        <v>3962</v>
      </c>
    </row>
    <row r="16276" spans="1:5" x14ac:dyDescent="0.25">
      <c r="A16276" s="5">
        <f>16268</f>
      </c>
      <c r="B16276" s="5" t="s">
        <v>15546</v>
      </c>
      <c r="C16276" s="5" t="s">
        <v>11</v>
      </c>
      <c r="D16276" s="5" t="s">
        <v>12</v>
      </c>
      <c r="E16276" s="5" t="s">
        <v>3962</v>
      </c>
    </row>
    <row r="16277" spans="1:5" x14ac:dyDescent="0.25">
      <c r="A16277" s="5">
        <f>16269</f>
      </c>
      <c r="B16277" s="5" t="s">
        <v>15547</v>
      </c>
      <c r="C16277" s="5" t="s">
        <v>11</v>
      </c>
      <c r="D16277" s="5" t="s">
        <v>12</v>
      </c>
      <c r="E16277" s="5" t="s">
        <v>3962</v>
      </c>
    </row>
    <row r="16278" spans="1:5" x14ac:dyDescent="0.25">
      <c r="A16278" s="5">
        <f>16270</f>
      </c>
      <c r="B16278" s="5" t="s">
        <v>15548</v>
      </c>
      <c r="C16278" s="5" t="s">
        <v>11</v>
      </c>
      <c r="D16278" s="5" t="s">
        <v>12</v>
      </c>
      <c r="E16278" s="5" t="s">
        <v>3962</v>
      </c>
    </row>
    <row r="16279" spans="1:5" x14ac:dyDescent="0.25">
      <c r="A16279" s="5">
        <f>16271</f>
      </c>
      <c r="B16279" s="5" t="s">
        <v>15549</v>
      </c>
      <c r="C16279" s="5" t="s">
        <v>11</v>
      </c>
      <c r="D16279" s="5" t="s">
        <v>12</v>
      </c>
      <c r="E16279" s="5" t="s">
        <v>3962</v>
      </c>
    </row>
    <row r="16280" spans="1:5" x14ac:dyDescent="0.25">
      <c r="A16280" s="5">
        <f>16272</f>
      </c>
      <c r="B16280" s="5" t="s">
        <v>15550</v>
      </c>
      <c r="C16280" s="5" t="s">
        <v>11</v>
      </c>
      <c r="D16280" s="5" t="s">
        <v>12</v>
      </c>
      <c r="E16280" s="5" t="s">
        <v>3962</v>
      </c>
    </row>
    <row r="16281" spans="1:5" x14ac:dyDescent="0.25">
      <c r="A16281" s="5">
        <f>16273</f>
      </c>
      <c r="B16281" s="5" t="s">
        <v>15551</v>
      </c>
      <c r="C16281" s="5" t="s">
        <v>11</v>
      </c>
      <c r="D16281" s="5" t="s">
        <v>12</v>
      </c>
      <c r="E16281" s="5" t="s">
        <v>3962</v>
      </c>
    </row>
    <row r="16282" spans="1:5" x14ac:dyDescent="0.25">
      <c r="A16282" s="5">
        <f>16274</f>
      </c>
      <c r="B16282" s="5" t="s">
        <v>15552</v>
      </c>
      <c r="C16282" s="5" t="s">
        <v>11</v>
      </c>
      <c r="D16282" s="5" t="s">
        <v>12</v>
      </c>
      <c r="E16282" s="5" t="s">
        <v>3962</v>
      </c>
    </row>
    <row r="16283" spans="1:5" x14ac:dyDescent="0.25">
      <c r="A16283" s="5">
        <f>16275</f>
      </c>
      <c r="B16283" s="5" t="s">
        <v>15553</v>
      </c>
      <c r="C16283" s="5" t="s">
        <v>11</v>
      </c>
      <c r="D16283" s="5" t="s">
        <v>12</v>
      </c>
      <c r="E16283" s="5" t="s">
        <v>3962</v>
      </c>
    </row>
    <row r="16284" spans="1:5" x14ac:dyDescent="0.25">
      <c r="A16284" s="5">
        <f>16276</f>
      </c>
      <c r="B16284" s="5" t="s">
        <v>15554</v>
      </c>
      <c r="C16284" s="5" t="s">
        <v>11</v>
      </c>
      <c r="D16284" s="5" t="s">
        <v>12</v>
      </c>
      <c r="E16284" s="5" t="s">
        <v>3962</v>
      </c>
    </row>
    <row r="16285" spans="1:5" x14ac:dyDescent="0.25">
      <c r="A16285" s="5">
        <f>16277</f>
      </c>
      <c r="B16285" s="5" t="s">
        <v>15555</v>
      </c>
      <c r="C16285" s="5" t="s">
        <v>11</v>
      </c>
      <c r="D16285" s="5" t="s">
        <v>12</v>
      </c>
      <c r="E16285" s="5" t="s">
        <v>3962</v>
      </c>
    </row>
    <row r="16286" spans="1:5" x14ac:dyDescent="0.25">
      <c r="A16286" s="5">
        <f>16278</f>
      </c>
      <c r="B16286" s="5" t="s">
        <v>15556</v>
      </c>
      <c r="C16286" s="5" t="s">
        <v>11</v>
      </c>
      <c r="D16286" s="5" t="s">
        <v>12</v>
      </c>
      <c r="E16286" s="5" t="s">
        <v>3962</v>
      </c>
    </row>
    <row r="16287" spans="1:5" x14ac:dyDescent="0.25">
      <c r="A16287" s="5">
        <f>16279</f>
      </c>
      <c r="B16287" s="5" t="s">
        <v>15557</v>
      </c>
      <c r="C16287" s="5" t="s">
        <v>11</v>
      </c>
      <c r="D16287" s="5" t="s">
        <v>12</v>
      </c>
      <c r="E16287" s="5" t="s">
        <v>3962</v>
      </c>
    </row>
    <row r="16288" spans="1:5" x14ac:dyDescent="0.25">
      <c r="A16288" s="5">
        <f>16280</f>
      </c>
      <c r="B16288" s="5" t="s">
        <v>15558</v>
      </c>
      <c r="C16288" s="5" t="s">
        <v>11</v>
      </c>
      <c r="D16288" s="5" t="s">
        <v>12</v>
      </c>
      <c r="E16288" s="5" t="s">
        <v>3962</v>
      </c>
    </row>
    <row r="16289" spans="1:5" x14ac:dyDescent="0.25">
      <c r="A16289" s="5">
        <f>16281</f>
      </c>
      <c r="B16289" s="5" t="s">
        <v>15559</v>
      </c>
      <c r="C16289" s="5" t="s">
        <v>11</v>
      </c>
      <c r="D16289" s="5" t="s">
        <v>12</v>
      </c>
      <c r="E16289" s="5" t="s">
        <v>3962</v>
      </c>
    </row>
    <row r="16290" spans="1:5" x14ac:dyDescent="0.25">
      <c r="A16290" s="5">
        <f>16282</f>
      </c>
      <c r="B16290" s="5" t="s">
        <v>15560</v>
      </c>
      <c r="C16290" s="5" t="s">
        <v>11</v>
      </c>
      <c r="D16290" s="5" t="s">
        <v>12</v>
      </c>
      <c r="E16290" s="5" t="s">
        <v>3962</v>
      </c>
    </row>
    <row r="16291" spans="1:5" x14ac:dyDescent="0.25">
      <c r="A16291" s="5">
        <f>16283</f>
      </c>
      <c r="B16291" s="5" t="s">
        <v>15561</v>
      </c>
      <c r="C16291" s="5" t="s">
        <v>11</v>
      </c>
      <c r="D16291" s="5" t="s">
        <v>12</v>
      </c>
      <c r="E16291" s="5" t="s">
        <v>3962</v>
      </c>
    </row>
    <row r="16292" spans="1:5" x14ac:dyDescent="0.25">
      <c r="A16292" s="5">
        <f>16284</f>
      </c>
      <c r="B16292" s="5" t="s">
        <v>15562</v>
      </c>
      <c r="C16292" s="5" t="s">
        <v>11</v>
      </c>
      <c r="D16292" s="5" t="s">
        <v>12</v>
      </c>
      <c r="E16292" s="5" t="s">
        <v>3962</v>
      </c>
    </row>
    <row r="16293" spans="1:5" x14ac:dyDescent="0.25">
      <c r="A16293" s="5">
        <f>16285</f>
      </c>
      <c r="B16293" s="5" t="s">
        <v>15563</v>
      </c>
      <c r="C16293" s="5" t="s">
        <v>11</v>
      </c>
      <c r="D16293" s="5" t="s">
        <v>12</v>
      </c>
      <c r="E16293" s="5" t="s">
        <v>3962</v>
      </c>
    </row>
    <row r="16294" spans="1:5" x14ac:dyDescent="0.25">
      <c r="A16294" s="5">
        <f>16286</f>
      </c>
      <c r="B16294" s="5" t="s">
        <v>15564</v>
      </c>
      <c r="C16294" s="5" t="s">
        <v>11</v>
      </c>
      <c r="D16294" s="5" t="s">
        <v>12</v>
      </c>
      <c r="E16294" s="5" t="s">
        <v>3962</v>
      </c>
    </row>
    <row r="16295" spans="1:5" x14ac:dyDescent="0.25">
      <c r="A16295" s="5">
        <f>16287</f>
      </c>
      <c r="B16295" s="5" t="s">
        <v>15565</v>
      </c>
      <c r="C16295" s="5" t="s">
        <v>11</v>
      </c>
      <c r="D16295" s="5" t="s">
        <v>12</v>
      </c>
      <c r="E16295" s="5" t="s">
        <v>3962</v>
      </c>
    </row>
    <row r="16296" spans="1:5" x14ac:dyDescent="0.25">
      <c r="A16296" s="5">
        <f>16288</f>
      </c>
      <c r="B16296" s="5" t="s">
        <v>15566</v>
      </c>
      <c r="C16296" s="5" t="s">
        <v>11</v>
      </c>
      <c r="D16296" s="5" t="s">
        <v>12</v>
      </c>
      <c r="E16296" s="5" t="s">
        <v>3962</v>
      </c>
    </row>
    <row r="16297" spans="1:5" x14ac:dyDescent="0.25">
      <c r="A16297" s="5">
        <f>16289</f>
      </c>
      <c r="B16297" s="5" t="s">
        <v>15567</v>
      </c>
      <c r="C16297" s="5" t="s">
        <v>11</v>
      </c>
      <c r="D16297" s="5" t="s">
        <v>12</v>
      </c>
      <c r="E16297" s="5" t="s">
        <v>3962</v>
      </c>
    </row>
    <row r="16298" spans="1:5" x14ac:dyDescent="0.25">
      <c r="A16298" s="5">
        <f>16290</f>
      </c>
      <c r="B16298" s="5" t="s">
        <v>15568</v>
      </c>
      <c r="C16298" s="5" t="s">
        <v>11</v>
      </c>
      <c r="D16298" s="5" t="s">
        <v>12</v>
      </c>
      <c r="E16298" s="5" t="s">
        <v>3962</v>
      </c>
    </row>
    <row r="16299" spans="1:5" x14ac:dyDescent="0.25">
      <c r="A16299" s="5">
        <f>16291</f>
      </c>
      <c r="B16299" s="5" t="s">
        <v>15569</v>
      </c>
      <c r="C16299" s="5" t="s">
        <v>11</v>
      </c>
      <c r="D16299" s="5" t="s">
        <v>12</v>
      </c>
      <c r="E16299" s="5" t="s">
        <v>3962</v>
      </c>
    </row>
    <row r="16300" spans="1:5" x14ac:dyDescent="0.25">
      <c r="A16300" s="5">
        <f>16292</f>
      </c>
      <c r="B16300" s="5" t="s">
        <v>15570</v>
      </c>
      <c r="C16300" s="5" t="s">
        <v>11</v>
      </c>
      <c r="D16300" s="5" t="s">
        <v>12</v>
      </c>
      <c r="E16300" s="5" t="s">
        <v>3962</v>
      </c>
    </row>
    <row r="16301" spans="1:5" x14ac:dyDescent="0.25">
      <c r="A16301" s="5">
        <f>16293</f>
      </c>
      <c r="B16301" s="5" t="s">
        <v>15571</v>
      </c>
      <c r="C16301" s="5" t="s">
        <v>11</v>
      </c>
      <c r="D16301" s="5" t="s">
        <v>12</v>
      </c>
      <c r="E16301" s="5" t="s">
        <v>3962</v>
      </c>
    </row>
    <row r="16302" spans="1:5" x14ac:dyDescent="0.25">
      <c r="A16302" s="5">
        <f>16294</f>
      </c>
      <c r="B16302" s="5" t="s">
        <v>15572</v>
      </c>
      <c r="C16302" s="5" t="s">
        <v>11</v>
      </c>
      <c r="D16302" s="5" t="s">
        <v>12</v>
      </c>
      <c r="E16302" s="5" t="s">
        <v>3962</v>
      </c>
    </row>
    <row r="16303" spans="1:5" x14ac:dyDescent="0.25">
      <c r="A16303" s="5">
        <f>16295</f>
      </c>
      <c r="B16303" s="5" t="s">
        <v>15573</v>
      </c>
      <c r="C16303" s="5" t="s">
        <v>11</v>
      </c>
      <c r="D16303" s="5" t="s">
        <v>12</v>
      </c>
      <c r="E16303" s="5" t="s">
        <v>3962</v>
      </c>
    </row>
    <row r="16304" spans="1:5" x14ac:dyDescent="0.25">
      <c r="A16304" s="5">
        <f>16296</f>
      </c>
      <c r="B16304" s="5" t="s">
        <v>15574</v>
      </c>
      <c r="C16304" s="5" t="s">
        <v>11</v>
      </c>
      <c r="D16304" s="5" t="s">
        <v>12</v>
      </c>
      <c r="E16304" s="5" t="s">
        <v>3962</v>
      </c>
    </row>
    <row r="16305" spans="1:5" x14ac:dyDescent="0.25">
      <c r="A16305" s="5">
        <f>16297</f>
      </c>
      <c r="B16305" s="5" t="s">
        <v>15575</v>
      </c>
      <c r="C16305" s="5" t="s">
        <v>11</v>
      </c>
      <c r="D16305" s="5" t="s">
        <v>12</v>
      </c>
      <c r="E16305" s="5" t="s">
        <v>3962</v>
      </c>
    </row>
    <row r="16306" spans="1:5" x14ac:dyDescent="0.25">
      <c r="A16306" s="5">
        <f>16298</f>
      </c>
      <c r="B16306" s="5" t="s">
        <v>15576</v>
      </c>
      <c r="C16306" s="5" t="s">
        <v>11</v>
      </c>
      <c r="D16306" s="5" t="s">
        <v>12</v>
      </c>
      <c r="E16306" s="5" t="s">
        <v>3962</v>
      </c>
    </row>
    <row r="16307" spans="1:5" x14ac:dyDescent="0.25">
      <c r="A16307" s="5">
        <f>16299</f>
      </c>
      <c r="B16307" s="5" t="s">
        <v>15577</v>
      </c>
      <c r="C16307" s="5" t="s">
        <v>11</v>
      </c>
      <c r="D16307" s="5" t="s">
        <v>12</v>
      </c>
      <c r="E16307" s="5" t="s">
        <v>3962</v>
      </c>
    </row>
    <row r="16308" spans="1:5" x14ac:dyDescent="0.25">
      <c r="A16308" s="5">
        <f>16300</f>
      </c>
      <c r="B16308" s="5" t="s">
        <v>15578</v>
      </c>
      <c r="C16308" s="5" t="s">
        <v>11</v>
      </c>
      <c r="D16308" s="5" t="s">
        <v>12</v>
      </c>
      <c r="E16308" s="5" t="s">
        <v>3962</v>
      </c>
    </row>
    <row r="16309" spans="1:5" x14ac:dyDescent="0.25">
      <c r="A16309" s="5">
        <f>16301</f>
      </c>
      <c r="B16309" s="5" t="s">
        <v>15579</v>
      </c>
      <c r="C16309" s="5" t="s">
        <v>11</v>
      </c>
      <c r="D16309" s="5" t="s">
        <v>12</v>
      </c>
      <c r="E16309" s="5" t="s">
        <v>3962</v>
      </c>
    </row>
    <row r="16310" spans="1:5" x14ac:dyDescent="0.25">
      <c r="A16310" s="5">
        <f>16302</f>
      </c>
      <c r="B16310" s="5" t="s">
        <v>15580</v>
      </c>
      <c r="C16310" s="5" t="s">
        <v>11</v>
      </c>
      <c r="D16310" s="5" t="s">
        <v>12</v>
      </c>
      <c r="E16310" s="5" t="s">
        <v>3962</v>
      </c>
    </row>
    <row r="16311" spans="1:5" x14ac:dyDescent="0.25">
      <c r="A16311" s="5">
        <f>16303</f>
      </c>
      <c r="B16311" s="5" t="s">
        <v>15581</v>
      </c>
      <c r="C16311" s="5" t="s">
        <v>11</v>
      </c>
      <c r="D16311" s="5" t="s">
        <v>12</v>
      </c>
      <c r="E16311" s="5" t="s">
        <v>3962</v>
      </c>
    </row>
    <row r="16312" spans="1:5" x14ac:dyDescent="0.25">
      <c r="A16312" s="5">
        <f>16304</f>
      </c>
      <c r="B16312" s="5" t="s">
        <v>15582</v>
      </c>
      <c r="C16312" s="5" t="s">
        <v>11</v>
      </c>
      <c r="D16312" s="5" t="s">
        <v>12</v>
      </c>
      <c r="E16312" s="5" t="s">
        <v>3962</v>
      </c>
    </row>
    <row r="16313" spans="1:5" x14ac:dyDescent="0.25">
      <c r="A16313" s="5">
        <f>16305</f>
      </c>
      <c r="B16313" s="5" t="s">
        <v>15583</v>
      </c>
      <c r="C16313" s="5" t="s">
        <v>11</v>
      </c>
      <c r="D16313" s="5" t="s">
        <v>12</v>
      </c>
      <c r="E16313" s="5" t="s">
        <v>3962</v>
      </c>
    </row>
    <row r="16314" spans="1:5" x14ac:dyDescent="0.25">
      <c r="A16314" s="5">
        <f>16306</f>
      </c>
      <c r="B16314" s="5" t="s">
        <v>15584</v>
      </c>
      <c r="C16314" s="5" t="s">
        <v>11</v>
      </c>
      <c r="D16314" s="5" t="s">
        <v>12</v>
      </c>
      <c r="E16314" s="5" t="s">
        <v>3962</v>
      </c>
    </row>
    <row r="16315" spans="1:5" x14ac:dyDescent="0.25">
      <c r="A16315" s="5">
        <f>16307</f>
      </c>
      <c r="B16315" s="5" t="s">
        <v>15585</v>
      </c>
      <c r="C16315" s="5" t="s">
        <v>11</v>
      </c>
      <c r="D16315" s="5" t="s">
        <v>12</v>
      </c>
      <c r="E16315" s="5" t="s">
        <v>3962</v>
      </c>
    </row>
    <row r="16316" spans="1:5" x14ac:dyDescent="0.25">
      <c r="A16316" s="5">
        <f>16308</f>
      </c>
      <c r="B16316" s="5" t="s">
        <v>15586</v>
      </c>
      <c r="C16316" s="5" t="s">
        <v>11</v>
      </c>
      <c r="D16316" s="5" t="s">
        <v>12</v>
      </c>
      <c r="E16316" s="5" t="s">
        <v>3962</v>
      </c>
    </row>
    <row r="16317" spans="1:5" x14ac:dyDescent="0.25">
      <c r="A16317" s="5">
        <f>16309</f>
      </c>
      <c r="B16317" s="5" t="s">
        <v>15587</v>
      </c>
      <c r="C16317" s="5" t="s">
        <v>11</v>
      </c>
      <c r="D16317" s="5" t="s">
        <v>12</v>
      </c>
      <c r="E16317" s="5" t="s">
        <v>3962</v>
      </c>
    </row>
    <row r="16318" spans="1:5" x14ac:dyDescent="0.25">
      <c r="A16318" s="5">
        <f>16310</f>
      </c>
      <c r="B16318" s="5" t="s">
        <v>15588</v>
      </c>
      <c r="C16318" s="5" t="s">
        <v>11</v>
      </c>
      <c r="D16318" s="5" t="s">
        <v>12</v>
      </c>
      <c r="E16318" s="5" t="s">
        <v>3962</v>
      </c>
    </row>
    <row r="16319" spans="1:5" x14ac:dyDescent="0.25">
      <c r="A16319" s="5">
        <f>16311</f>
      </c>
      <c r="B16319" s="5" t="s">
        <v>15589</v>
      </c>
      <c r="C16319" s="5" t="s">
        <v>11</v>
      </c>
      <c r="D16319" s="5" t="s">
        <v>12</v>
      </c>
      <c r="E16319" s="5" t="s">
        <v>3962</v>
      </c>
    </row>
    <row r="16320" spans="1:5" x14ac:dyDescent="0.25">
      <c r="A16320" s="5">
        <f>16312</f>
      </c>
      <c r="B16320" s="5" t="s">
        <v>15590</v>
      </c>
      <c r="C16320" s="5" t="s">
        <v>11</v>
      </c>
      <c r="D16320" s="5" t="s">
        <v>12</v>
      </c>
      <c r="E16320" s="5" t="s">
        <v>3962</v>
      </c>
    </row>
    <row r="16321" spans="1:5" x14ac:dyDescent="0.25">
      <c r="A16321" s="5">
        <f>16313</f>
      </c>
      <c r="B16321" s="5" t="s">
        <v>15591</v>
      </c>
      <c r="C16321" s="5" t="s">
        <v>11</v>
      </c>
      <c r="D16321" s="5" t="s">
        <v>12</v>
      </c>
      <c r="E16321" s="5" t="s">
        <v>3962</v>
      </c>
    </row>
    <row r="16322" spans="1:5" x14ac:dyDescent="0.25">
      <c r="A16322" s="5">
        <f>16314</f>
      </c>
      <c r="B16322" s="5" t="s">
        <v>15592</v>
      </c>
      <c r="C16322" s="5" t="s">
        <v>11</v>
      </c>
      <c r="D16322" s="5" t="s">
        <v>12</v>
      </c>
      <c r="E16322" s="5" t="s">
        <v>3962</v>
      </c>
    </row>
    <row r="16323" spans="1:5" x14ac:dyDescent="0.25">
      <c r="A16323" s="5">
        <f>16315</f>
      </c>
      <c r="B16323" s="5" t="s">
        <v>15593</v>
      </c>
      <c r="C16323" s="5" t="s">
        <v>11</v>
      </c>
      <c r="D16323" s="5" t="s">
        <v>12</v>
      </c>
      <c r="E16323" s="5" t="s">
        <v>3962</v>
      </c>
    </row>
    <row r="16324" spans="1:5" x14ac:dyDescent="0.25">
      <c r="A16324" s="5">
        <f>16316</f>
      </c>
      <c r="B16324" s="5" t="s">
        <v>15594</v>
      </c>
      <c r="C16324" s="5" t="s">
        <v>11</v>
      </c>
      <c r="D16324" s="5" t="s">
        <v>12</v>
      </c>
      <c r="E16324" s="5" t="s">
        <v>3962</v>
      </c>
    </row>
    <row r="16325" spans="1:5" x14ac:dyDescent="0.25">
      <c r="A16325" s="5">
        <f>16317</f>
      </c>
      <c r="B16325" s="5" t="s">
        <v>15595</v>
      </c>
      <c r="C16325" s="5" t="s">
        <v>11</v>
      </c>
      <c r="D16325" s="5" t="s">
        <v>12</v>
      </c>
      <c r="E16325" s="5" t="s">
        <v>3962</v>
      </c>
    </row>
    <row r="16326" spans="1:5" x14ac:dyDescent="0.25">
      <c r="A16326" s="5">
        <f>16318</f>
      </c>
      <c r="B16326" s="5" t="s">
        <v>15596</v>
      </c>
      <c r="C16326" s="5" t="s">
        <v>11</v>
      </c>
      <c r="D16326" s="5" t="s">
        <v>12</v>
      </c>
      <c r="E16326" s="5" t="s">
        <v>3962</v>
      </c>
    </row>
    <row r="16327" spans="1:5" x14ac:dyDescent="0.25">
      <c r="A16327" s="5">
        <f>16319</f>
      </c>
      <c r="B16327" s="5" t="s">
        <v>15597</v>
      </c>
      <c r="C16327" s="5" t="s">
        <v>11</v>
      </c>
      <c r="D16327" s="5" t="s">
        <v>12</v>
      </c>
      <c r="E16327" s="5" t="s">
        <v>3962</v>
      </c>
    </row>
    <row r="16328" spans="1:5" x14ac:dyDescent="0.25">
      <c r="A16328" s="5">
        <f>16320</f>
      </c>
      <c r="B16328" s="5" t="s">
        <v>15598</v>
      </c>
      <c r="C16328" s="5" t="s">
        <v>11</v>
      </c>
      <c r="D16328" s="5" t="s">
        <v>12</v>
      </c>
      <c r="E16328" s="5" t="s">
        <v>3962</v>
      </c>
    </row>
    <row r="16329" spans="1:5" x14ac:dyDescent="0.25">
      <c r="A16329" s="5">
        <f>16321</f>
      </c>
      <c r="B16329" s="5" t="s">
        <v>15599</v>
      </c>
      <c r="C16329" s="5" t="s">
        <v>11</v>
      </c>
      <c r="D16329" s="5" t="s">
        <v>12</v>
      </c>
      <c r="E16329" s="5" t="s">
        <v>3962</v>
      </c>
    </row>
    <row r="16330" spans="1:5" x14ac:dyDescent="0.25">
      <c r="A16330" s="5">
        <f>16322</f>
      </c>
      <c r="B16330" s="5" t="s">
        <v>15600</v>
      </c>
      <c r="C16330" s="5" t="s">
        <v>11</v>
      </c>
      <c r="D16330" s="5" t="s">
        <v>12</v>
      </c>
      <c r="E16330" s="5" t="s">
        <v>3962</v>
      </c>
    </row>
    <row r="16331" spans="1:5" x14ac:dyDescent="0.25">
      <c r="A16331" s="5">
        <f>16323</f>
      </c>
      <c r="B16331" s="5" t="s">
        <v>15601</v>
      </c>
      <c r="C16331" s="5" t="s">
        <v>11</v>
      </c>
      <c r="D16331" s="5" t="s">
        <v>12</v>
      </c>
      <c r="E16331" s="5" t="s">
        <v>3962</v>
      </c>
    </row>
    <row r="16332" spans="1:5" x14ac:dyDescent="0.25">
      <c r="A16332" s="5">
        <f>16324</f>
      </c>
      <c r="B16332" s="5" t="s">
        <v>15602</v>
      </c>
      <c r="C16332" s="5" t="s">
        <v>11</v>
      </c>
      <c r="D16332" s="5" t="s">
        <v>12</v>
      </c>
      <c r="E16332" s="5" t="s">
        <v>3962</v>
      </c>
    </row>
    <row r="16333" spans="1:5" x14ac:dyDescent="0.25">
      <c r="A16333" s="5">
        <f>16325</f>
      </c>
      <c r="B16333" s="5" t="s">
        <v>15603</v>
      </c>
      <c r="C16333" s="5" t="s">
        <v>11</v>
      </c>
      <c r="D16333" s="5" t="s">
        <v>12</v>
      </c>
      <c r="E16333" s="5" t="s">
        <v>3962</v>
      </c>
    </row>
    <row r="16334" spans="1:5" x14ac:dyDescent="0.25">
      <c r="A16334" s="5">
        <f>16326</f>
      </c>
      <c r="B16334" s="5" t="s">
        <v>15604</v>
      </c>
      <c r="C16334" s="5" t="s">
        <v>11</v>
      </c>
      <c r="D16334" s="5" t="s">
        <v>12</v>
      </c>
      <c r="E16334" s="5" t="s">
        <v>3962</v>
      </c>
    </row>
    <row r="16335" spans="1:5" x14ac:dyDescent="0.25">
      <c r="A16335" s="5">
        <f>16327</f>
      </c>
      <c r="B16335" s="5" t="s">
        <v>15605</v>
      </c>
      <c r="C16335" s="5" t="s">
        <v>11</v>
      </c>
      <c r="D16335" s="5" t="s">
        <v>12</v>
      </c>
      <c r="E16335" s="5" t="s">
        <v>3962</v>
      </c>
    </row>
    <row r="16336" spans="1:5" x14ac:dyDescent="0.25">
      <c r="A16336" s="5">
        <f>16328</f>
      </c>
      <c r="B16336" s="5" t="s">
        <v>15606</v>
      </c>
      <c r="C16336" s="5" t="s">
        <v>11</v>
      </c>
      <c r="D16336" s="5" t="s">
        <v>12</v>
      </c>
      <c r="E16336" s="5" t="s">
        <v>3962</v>
      </c>
    </row>
    <row r="16337" spans="1:5" x14ac:dyDescent="0.25">
      <c r="A16337" s="5">
        <f>16329</f>
      </c>
      <c r="B16337" s="5" t="s">
        <v>15607</v>
      </c>
      <c r="C16337" s="5" t="s">
        <v>11</v>
      </c>
      <c r="D16337" s="5" t="s">
        <v>12</v>
      </c>
      <c r="E16337" s="5" t="s">
        <v>3962</v>
      </c>
    </row>
    <row r="16338" spans="1:5" x14ac:dyDescent="0.25">
      <c r="A16338" s="5">
        <f>16330</f>
      </c>
      <c r="B16338" s="5" t="s">
        <v>15608</v>
      </c>
      <c r="C16338" s="5" t="s">
        <v>11</v>
      </c>
      <c r="D16338" s="5" t="s">
        <v>12</v>
      </c>
      <c r="E16338" s="5" t="s">
        <v>3962</v>
      </c>
    </row>
    <row r="16339" spans="1:5" x14ac:dyDescent="0.25">
      <c r="A16339" s="5">
        <f>16331</f>
      </c>
      <c r="B16339" s="5" t="s">
        <v>15609</v>
      </c>
      <c r="C16339" s="5" t="s">
        <v>11</v>
      </c>
      <c r="D16339" s="5" t="s">
        <v>12</v>
      </c>
      <c r="E16339" s="5" t="s">
        <v>3962</v>
      </c>
    </row>
    <row r="16340" spans="1:5" x14ac:dyDescent="0.25">
      <c r="A16340" s="5">
        <f>16332</f>
      </c>
      <c r="B16340" s="5" t="s">
        <v>15610</v>
      </c>
      <c r="C16340" s="5" t="s">
        <v>11</v>
      </c>
      <c r="D16340" s="5" t="s">
        <v>12</v>
      </c>
      <c r="E16340" s="5" t="s">
        <v>3962</v>
      </c>
    </row>
    <row r="16341" spans="1:5" x14ac:dyDescent="0.25">
      <c r="A16341" s="5">
        <f>16333</f>
      </c>
      <c r="B16341" s="5" t="s">
        <v>15611</v>
      </c>
      <c r="C16341" s="5" t="s">
        <v>11</v>
      </c>
      <c r="D16341" s="5" t="s">
        <v>12</v>
      </c>
      <c r="E16341" s="5" t="s">
        <v>3962</v>
      </c>
    </row>
    <row r="16342" spans="1:5" x14ac:dyDescent="0.25">
      <c r="A16342" s="5">
        <f>16334</f>
      </c>
      <c r="B16342" s="5" t="s">
        <v>15612</v>
      </c>
      <c r="C16342" s="5" t="s">
        <v>11</v>
      </c>
      <c r="D16342" s="5" t="s">
        <v>12</v>
      </c>
      <c r="E16342" s="5" t="s">
        <v>3962</v>
      </c>
    </row>
    <row r="16343" spans="1:5" x14ac:dyDescent="0.25">
      <c r="A16343" s="5">
        <f>16335</f>
      </c>
      <c r="B16343" s="5" t="s">
        <v>15613</v>
      </c>
      <c r="C16343" s="5" t="s">
        <v>11</v>
      </c>
      <c r="D16343" s="5" t="s">
        <v>12</v>
      </c>
      <c r="E16343" s="5" t="s">
        <v>3962</v>
      </c>
    </row>
    <row r="16344" spans="1:5" x14ac:dyDescent="0.25">
      <c r="A16344" s="5">
        <f>16336</f>
      </c>
      <c r="B16344" s="5" t="s">
        <v>15614</v>
      </c>
      <c r="C16344" s="5" t="s">
        <v>11</v>
      </c>
      <c r="D16344" s="5" t="s">
        <v>12</v>
      </c>
      <c r="E16344" s="5" t="s">
        <v>3962</v>
      </c>
    </row>
    <row r="16345" spans="1:5" x14ac:dyDescent="0.25">
      <c r="A16345" s="5">
        <f>16337</f>
      </c>
      <c r="B16345" s="5" t="s">
        <v>15615</v>
      </c>
      <c r="C16345" s="5" t="s">
        <v>11</v>
      </c>
      <c r="D16345" s="5" t="s">
        <v>12</v>
      </c>
      <c r="E16345" s="5" t="s">
        <v>3962</v>
      </c>
    </row>
    <row r="16346" spans="1:5" x14ac:dyDescent="0.25">
      <c r="A16346" s="5">
        <f>16338</f>
      </c>
      <c r="B16346" s="5" t="s">
        <v>15616</v>
      </c>
      <c r="C16346" s="5" t="s">
        <v>11</v>
      </c>
      <c r="D16346" s="5" t="s">
        <v>12</v>
      </c>
      <c r="E16346" s="5" t="s">
        <v>3962</v>
      </c>
    </row>
    <row r="16347" spans="1:5" x14ac:dyDescent="0.25">
      <c r="A16347" s="5">
        <f>16339</f>
      </c>
      <c r="B16347" s="5" t="s">
        <v>15617</v>
      </c>
      <c r="C16347" s="5" t="s">
        <v>11</v>
      </c>
      <c r="D16347" s="5" t="s">
        <v>12</v>
      </c>
      <c r="E16347" s="5" t="s">
        <v>3962</v>
      </c>
    </row>
    <row r="16348" spans="1:5" x14ac:dyDescent="0.25">
      <c r="A16348" s="5">
        <f>16340</f>
      </c>
      <c r="B16348" s="5" t="s">
        <v>15618</v>
      </c>
      <c r="C16348" s="5" t="s">
        <v>11</v>
      </c>
      <c r="D16348" s="5" t="s">
        <v>12</v>
      </c>
      <c r="E16348" s="5" t="s">
        <v>3962</v>
      </c>
    </row>
    <row r="16349" spans="1:5" x14ac:dyDescent="0.25">
      <c r="A16349" s="5">
        <f>16341</f>
      </c>
      <c r="B16349" s="5" t="s">
        <v>15619</v>
      </c>
      <c r="C16349" s="5" t="s">
        <v>11</v>
      </c>
      <c r="D16349" s="5" t="s">
        <v>12</v>
      </c>
      <c r="E16349" s="5" t="s">
        <v>3962</v>
      </c>
    </row>
    <row r="16350" spans="1:5" x14ac:dyDescent="0.25">
      <c r="A16350" s="5">
        <f>16342</f>
      </c>
      <c r="B16350" s="5" t="s">
        <v>15620</v>
      </c>
      <c r="C16350" s="5" t="s">
        <v>11</v>
      </c>
      <c r="D16350" s="5" t="s">
        <v>12</v>
      </c>
      <c r="E16350" s="5" t="s">
        <v>3962</v>
      </c>
    </row>
    <row r="16351" spans="1:5" x14ac:dyDescent="0.25">
      <c r="A16351" s="5">
        <f>16343</f>
      </c>
      <c r="B16351" s="5" t="s">
        <v>15621</v>
      </c>
      <c r="C16351" s="5" t="s">
        <v>11</v>
      </c>
      <c r="D16351" s="5" t="s">
        <v>12</v>
      </c>
      <c r="E16351" s="5" t="s">
        <v>3962</v>
      </c>
    </row>
    <row r="16352" spans="1:5" x14ac:dyDescent="0.25">
      <c r="A16352" s="5">
        <f>16344</f>
      </c>
      <c r="B16352" s="5" t="s">
        <v>15622</v>
      </c>
      <c r="C16352" s="5" t="s">
        <v>11</v>
      </c>
      <c r="D16352" s="5" t="s">
        <v>12</v>
      </c>
      <c r="E16352" s="5" t="s">
        <v>3962</v>
      </c>
    </row>
    <row r="16353" spans="1:5" x14ac:dyDescent="0.25">
      <c r="A16353" s="5">
        <f>16345</f>
      </c>
      <c r="B16353" s="5" t="s">
        <v>15623</v>
      </c>
      <c r="C16353" s="5" t="s">
        <v>11</v>
      </c>
      <c r="D16353" s="5" t="s">
        <v>12</v>
      </c>
      <c r="E16353" s="5" t="s">
        <v>3962</v>
      </c>
    </row>
    <row r="16354" spans="1:5" x14ac:dyDescent="0.25">
      <c r="A16354" s="5">
        <f>16346</f>
      </c>
      <c r="B16354" s="5" t="s">
        <v>15624</v>
      </c>
      <c r="C16354" s="5" t="s">
        <v>11</v>
      </c>
      <c r="D16354" s="5" t="s">
        <v>12</v>
      </c>
      <c r="E16354" s="5" t="s">
        <v>3962</v>
      </c>
    </row>
    <row r="16355" spans="1:5" x14ac:dyDescent="0.25">
      <c r="A16355" s="5">
        <f>16347</f>
      </c>
      <c r="B16355" s="5" t="s">
        <v>15625</v>
      </c>
      <c r="C16355" s="5" t="s">
        <v>11</v>
      </c>
      <c r="D16355" s="5" t="s">
        <v>12</v>
      </c>
      <c r="E16355" s="5" t="s">
        <v>3962</v>
      </c>
    </row>
    <row r="16356" spans="1:5" x14ac:dyDescent="0.25">
      <c r="A16356" s="5">
        <f>16348</f>
      </c>
      <c r="B16356" s="5" t="s">
        <v>15626</v>
      </c>
      <c r="C16356" s="5" t="s">
        <v>11</v>
      </c>
      <c r="D16356" s="5" t="s">
        <v>12</v>
      </c>
      <c r="E16356" s="5" t="s">
        <v>3962</v>
      </c>
    </row>
    <row r="16357" spans="1:5" x14ac:dyDescent="0.25">
      <c r="A16357" s="5">
        <f>16349</f>
      </c>
      <c r="B16357" s="5" t="s">
        <v>15627</v>
      </c>
      <c r="C16357" s="5" t="s">
        <v>11</v>
      </c>
      <c r="D16357" s="5" t="s">
        <v>12</v>
      </c>
      <c r="E16357" s="5" t="s">
        <v>3962</v>
      </c>
    </row>
    <row r="16358" spans="1:5" x14ac:dyDescent="0.25">
      <c r="A16358" s="5">
        <f>16350</f>
      </c>
      <c r="B16358" s="5" t="s">
        <v>15628</v>
      </c>
      <c r="C16358" s="5" t="s">
        <v>11</v>
      </c>
      <c r="D16358" s="5" t="s">
        <v>12</v>
      </c>
      <c r="E16358" s="5" t="s">
        <v>3962</v>
      </c>
    </row>
    <row r="16359" spans="1:5" x14ac:dyDescent="0.25">
      <c r="A16359" s="5">
        <f>16351</f>
      </c>
      <c r="B16359" s="5" t="s">
        <v>15629</v>
      </c>
      <c r="C16359" s="5" t="s">
        <v>11</v>
      </c>
      <c r="D16359" s="5" t="s">
        <v>12</v>
      </c>
      <c r="E16359" s="5" t="s">
        <v>3962</v>
      </c>
    </row>
    <row r="16360" spans="1:5" x14ac:dyDescent="0.25">
      <c r="A16360" s="5">
        <f>16352</f>
      </c>
      <c r="B16360" s="5" t="s">
        <v>15630</v>
      </c>
      <c r="C16360" s="5" t="s">
        <v>11</v>
      </c>
      <c r="D16360" s="5" t="s">
        <v>12</v>
      </c>
      <c r="E16360" s="5" t="s">
        <v>3962</v>
      </c>
    </row>
    <row r="16361" spans="1:5" x14ac:dyDescent="0.25">
      <c r="A16361" s="5">
        <f>16353</f>
      </c>
      <c r="B16361" s="5" t="s">
        <v>15631</v>
      </c>
      <c r="C16361" s="5" t="s">
        <v>11</v>
      </c>
      <c r="D16361" s="5" t="s">
        <v>12</v>
      </c>
      <c r="E16361" s="5" t="s">
        <v>3962</v>
      </c>
    </row>
    <row r="16362" spans="1:5" x14ac:dyDescent="0.25">
      <c r="A16362" s="5">
        <f>16354</f>
      </c>
      <c r="B16362" s="5" t="s">
        <v>15632</v>
      </c>
      <c r="C16362" s="5" t="s">
        <v>11</v>
      </c>
      <c r="D16362" s="5" t="s">
        <v>12</v>
      </c>
      <c r="E16362" s="5" t="s">
        <v>3962</v>
      </c>
    </row>
    <row r="16363" spans="1:5" x14ac:dyDescent="0.25">
      <c r="A16363" s="5">
        <f>16355</f>
      </c>
      <c r="B16363" s="5" t="s">
        <v>15633</v>
      </c>
      <c r="C16363" s="5" t="s">
        <v>11</v>
      </c>
      <c r="D16363" s="5" t="s">
        <v>12</v>
      </c>
      <c r="E16363" s="5" t="s">
        <v>3962</v>
      </c>
    </row>
    <row r="16364" spans="1:5" x14ac:dyDescent="0.25">
      <c r="A16364" s="5">
        <f>16356</f>
      </c>
      <c r="B16364" s="5" t="s">
        <v>15634</v>
      </c>
      <c r="C16364" s="5" t="s">
        <v>11</v>
      </c>
      <c r="D16364" s="5" t="s">
        <v>12</v>
      </c>
      <c r="E16364" s="5" t="s">
        <v>3962</v>
      </c>
    </row>
    <row r="16365" spans="1:5" x14ac:dyDescent="0.25">
      <c r="A16365" s="5">
        <f>16357</f>
      </c>
      <c r="B16365" s="5" t="s">
        <v>15635</v>
      </c>
      <c r="C16365" s="5" t="s">
        <v>11</v>
      </c>
      <c r="D16365" s="5" t="s">
        <v>12</v>
      </c>
      <c r="E16365" s="5" t="s">
        <v>3962</v>
      </c>
    </row>
    <row r="16366" spans="1:5" x14ac:dyDescent="0.25">
      <c r="A16366" s="5">
        <f>16358</f>
      </c>
      <c r="B16366" s="5" t="s">
        <v>15636</v>
      </c>
      <c r="C16366" s="5" t="s">
        <v>11</v>
      </c>
      <c r="D16366" s="5" t="s">
        <v>12</v>
      </c>
      <c r="E16366" s="5" t="s">
        <v>3962</v>
      </c>
    </row>
    <row r="16367" spans="1:5" x14ac:dyDescent="0.25">
      <c r="A16367" s="5">
        <f>16359</f>
      </c>
      <c r="B16367" s="5" t="s">
        <v>15637</v>
      </c>
      <c r="C16367" s="5" t="s">
        <v>11</v>
      </c>
      <c r="D16367" s="5" t="s">
        <v>12</v>
      </c>
      <c r="E16367" s="5" t="s">
        <v>3962</v>
      </c>
    </row>
    <row r="16368" spans="1:5" x14ac:dyDescent="0.25">
      <c r="A16368" s="5">
        <f>16360</f>
      </c>
      <c r="B16368" s="5" t="s">
        <v>15638</v>
      </c>
      <c r="C16368" s="5" t="s">
        <v>11</v>
      </c>
      <c r="D16368" s="5" t="s">
        <v>12</v>
      </c>
      <c r="E16368" s="5" t="s">
        <v>3962</v>
      </c>
    </row>
    <row r="16369" spans="1:5" x14ac:dyDescent="0.25">
      <c r="A16369" s="5">
        <f>16361</f>
      </c>
      <c r="B16369" s="5" t="s">
        <v>15639</v>
      </c>
      <c r="C16369" s="5" t="s">
        <v>11</v>
      </c>
      <c r="D16369" s="5" t="s">
        <v>12</v>
      </c>
      <c r="E16369" s="5" t="s">
        <v>3962</v>
      </c>
    </row>
    <row r="16370" spans="1:5" x14ac:dyDescent="0.25">
      <c r="A16370" s="5">
        <f>16362</f>
      </c>
      <c r="B16370" s="5" t="s">
        <v>15640</v>
      </c>
      <c r="C16370" s="5" t="s">
        <v>11</v>
      </c>
      <c r="D16370" s="5" t="s">
        <v>12</v>
      </c>
      <c r="E16370" s="5" t="s">
        <v>3962</v>
      </c>
    </row>
    <row r="16371" spans="1:5" x14ac:dyDescent="0.25">
      <c r="A16371" s="5">
        <f>16363</f>
      </c>
      <c r="B16371" s="5" t="s">
        <v>15641</v>
      </c>
      <c r="C16371" s="5" t="s">
        <v>11</v>
      </c>
      <c r="D16371" s="5" t="s">
        <v>12</v>
      </c>
      <c r="E16371" s="5" t="s">
        <v>3962</v>
      </c>
    </row>
    <row r="16372" spans="1:5" x14ac:dyDescent="0.25">
      <c r="A16372" s="5">
        <f>16364</f>
      </c>
      <c r="B16372" s="5" t="s">
        <v>15642</v>
      </c>
      <c r="C16372" s="5" t="s">
        <v>11</v>
      </c>
      <c r="D16372" s="5" t="s">
        <v>12</v>
      </c>
      <c r="E16372" s="5" t="s">
        <v>3962</v>
      </c>
    </row>
    <row r="16373" spans="1:5" x14ac:dyDescent="0.25">
      <c r="A16373" s="5">
        <f>16365</f>
      </c>
      <c r="B16373" s="5" t="s">
        <v>15643</v>
      </c>
      <c r="C16373" s="5" t="s">
        <v>11</v>
      </c>
      <c r="D16373" s="5" t="s">
        <v>12</v>
      </c>
      <c r="E16373" s="5" t="s">
        <v>3962</v>
      </c>
    </row>
    <row r="16374" spans="1:5" x14ac:dyDescent="0.25">
      <c r="A16374" s="5">
        <f>16366</f>
      </c>
      <c r="B16374" s="5" t="s">
        <v>15644</v>
      </c>
      <c r="C16374" s="5" t="s">
        <v>11</v>
      </c>
      <c r="D16374" s="5" t="s">
        <v>12</v>
      </c>
      <c r="E16374" s="5" t="s">
        <v>3962</v>
      </c>
    </row>
    <row r="16375" spans="1:5" x14ac:dyDescent="0.25">
      <c r="A16375" s="5">
        <f>16367</f>
      </c>
      <c r="B16375" s="5" t="s">
        <v>15645</v>
      </c>
      <c r="C16375" s="5" t="s">
        <v>11</v>
      </c>
      <c r="D16375" s="5" t="s">
        <v>12</v>
      </c>
      <c r="E16375" s="5" t="s">
        <v>3962</v>
      </c>
    </row>
    <row r="16376" spans="1:5" x14ac:dyDescent="0.25">
      <c r="A16376" s="5">
        <f>16368</f>
      </c>
      <c r="B16376" s="5" t="s">
        <v>15646</v>
      </c>
      <c r="C16376" s="5" t="s">
        <v>11</v>
      </c>
      <c r="D16376" s="5" t="s">
        <v>12</v>
      </c>
      <c r="E16376" s="5" t="s">
        <v>3962</v>
      </c>
    </row>
    <row r="16377" spans="1:5" x14ac:dyDescent="0.25">
      <c r="A16377" s="5">
        <f>16369</f>
      </c>
      <c r="B16377" s="5" t="s">
        <v>15647</v>
      </c>
      <c r="C16377" s="5" t="s">
        <v>11</v>
      </c>
      <c r="D16377" s="5" t="s">
        <v>12</v>
      </c>
      <c r="E16377" s="5" t="s">
        <v>3962</v>
      </c>
    </row>
    <row r="16378" spans="1:5" x14ac:dyDescent="0.25">
      <c r="A16378" s="5">
        <f>16370</f>
      </c>
      <c r="B16378" s="5" t="s">
        <v>15648</v>
      </c>
      <c r="C16378" s="5" t="s">
        <v>11</v>
      </c>
      <c r="D16378" s="5" t="s">
        <v>12</v>
      </c>
      <c r="E16378" s="5" t="s">
        <v>3962</v>
      </c>
    </row>
    <row r="16379" spans="1:5" x14ac:dyDescent="0.25">
      <c r="A16379" s="5">
        <f>16371</f>
      </c>
      <c r="B16379" s="5" t="s">
        <v>15649</v>
      </c>
      <c r="C16379" s="5" t="s">
        <v>11</v>
      </c>
      <c r="D16379" s="5" t="s">
        <v>12</v>
      </c>
      <c r="E16379" s="5" t="s">
        <v>3962</v>
      </c>
    </row>
    <row r="16380" spans="1:5" x14ac:dyDescent="0.25">
      <c r="A16380" s="5">
        <f>16372</f>
      </c>
      <c r="B16380" s="5" t="s">
        <v>15650</v>
      </c>
      <c r="C16380" s="5" t="s">
        <v>11</v>
      </c>
      <c r="D16380" s="5" t="s">
        <v>12</v>
      </c>
      <c r="E16380" s="5" t="s">
        <v>3962</v>
      </c>
    </row>
    <row r="16381" spans="1:5" x14ac:dyDescent="0.25">
      <c r="A16381" s="5">
        <f>16373</f>
      </c>
      <c r="B16381" s="5" t="s">
        <v>15651</v>
      </c>
      <c r="C16381" s="5" t="s">
        <v>11</v>
      </c>
      <c r="D16381" s="5" t="s">
        <v>12</v>
      </c>
      <c r="E16381" s="5" t="s">
        <v>3962</v>
      </c>
    </row>
    <row r="16382" spans="1:5" x14ac:dyDescent="0.25">
      <c r="A16382" s="5">
        <f>16374</f>
      </c>
      <c r="B16382" s="5" t="s">
        <v>15652</v>
      </c>
      <c r="C16382" s="5" t="s">
        <v>11</v>
      </c>
      <c r="D16382" s="5" t="s">
        <v>12</v>
      </c>
      <c r="E16382" s="5" t="s">
        <v>3962</v>
      </c>
    </row>
    <row r="16383" spans="1:5" x14ac:dyDescent="0.25">
      <c r="A16383" s="5">
        <f>16375</f>
      </c>
      <c r="B16383" s="5" t="s">
        <v>15653</v>
      </c>
      <c r="C16383" s="5" t="s">
        <v>11</v>
      </c>
      <c r="D16383" s="5" t="s">
        <v>12</v>
      </c>
      <c r="E16383" s="5" t="s">
        <v>3962</v>
      </c>
    </row>
    <row r="16384" spans="1:5" x14ac:dyDescent="0.25">
      <c r="A16384" s="5">
        <f>16376</f>
      </c>
      <c r="B16384" s="5" t="s">
        <v>15654</v>
      </c>
      <c r="C16384" s="5" t="s">
        <v>11</v>
      </c>
      <c r="D16384" s="5" t="s">
        <v>12</v>
      </c>
      <c r="E16384" s="5" t="s">
        <v>3962</v>
      </c>
    </row>
    <row r="16385" spans="1:5" x14ac:dyDescent="0.25">
      <c r="A16385" s="5">
        <f>16377</f>
      </c>
      <c r="B16385" s="5" t="s">
        <v>15655</v>
      </c>
      <c r="C16385" s="5" t="s">
        <v>11</v>
      </c>
      <c r="D16385" s="5" t="s">
        <v>12</v>
      </c>
      <c r="E16385" s="5" t="s">
        <v>3962</v>
      </c>
    </row>
    <row r="16386" spans="1:5" x14ac:dyDescent="0.25">
      <c r="A16386" s="5">
        <f>16378</f>
      </c>
      <c r="B16386" s="5" t="s">
        <v>15656</v>
      </c>
      <c r="C16386" s="5" t="s">
        <v>11</v>
      </c>
      <c r="D16386" s="5" t="s">
        <v>12</v>
      </c>
      <c r="E16386" s="5" t="s">
        <v>3962</v>
      </c>
    </row>
    <row r="16387" spans="1:5" x14ac:dyDescent="0.25">
      <c r="A16387" s="5">
        <f>16379</f>
      </c>
      <c r="B16387" s="5" t="s">
        <v>15657</v>
      </c>
      <c r="C16387" s="5" t="s">
        <v>11</v>
      </c>
      <c r="D16387" s="5" t="s">
        <v>12</v>
      </c>
      <c r="E16387" s="5" t="s">
        <v>3962</v>
      </c>
    </row>
    <row r="16388" spans="1:5" x14ac:dyDescent="0.25">
      <c r="A16388" s="5">
        <f>16380</f>
      </c>
      <c r="B16388" s="5" t="s">
        <v>15658</v>
      </c>
      <c r="C16388" s="5" t="s">
        <v>11</v>
      </c>
      <c r="D16388" s="5" t="s">
        <v>12</v>
      </c>
      <c r="E16388" s="5" t="s">
        <v>3962</v>
      </c>
    </row>
    <row r="16389" spans="1:5" x14ac:dyDescent="0.25">
      <c r="A16389" s="5">
        <f>16381</f>
      </c>
      <c r="B16389" s="5" t="s">
        <v>15659</v>
      </c>
      <c r="C16389" s="5" t="s">
        <v>11</v>
      </c>
      <c r="D16389" s="5" t="s">
        <v>12</v>
      </c>
      <c r="E16389" s="5" t="s">
        <v>3962</v>
      </c>
    </row>
    <row r="16390" spans="1:5" x14ac:dyDescent="0.25">
      <c r="A16390" s="5">
        <f>16382</f>
      </c>
      <c r="B16390" s="5" t="s">
        <v>15660</v>
      </c>
      <c r="C16390" s="5" t="s">
        <v>11</v>
      </c>
      <c r="D16390" s="5" t="s">
        <v>12</v>
      </c>
      <c r="E16390" s="5" t="s">
        <v>3962</v>
      </c>
    </row>
    <row r="16391" spans="1:5" x14ac:dyDescent="0.25">
      <c r="A16391" s="5">
        <f>16383</f>
      </c>
      <c r="B16391" s="5" t="s">
        <v>15661</v>
      </c>
      <c r="C16391" s="5" t="s">
        <v>11</v>
      </c>
      <c r="D16391" s="5" t="s">
        <v>12</v>
      </c>
      <c r="E16391" s="5" t="s">
        <v>3962</v>
      </c>
    </row>
    <row r="16392" spans="1:5" x14ac:dyDescent="0.25">
      <c r="A16392" s="5">
        <f>16384</f>
      </c>
      <c r="B16392" s="5" t="s">
        <v>15662</v>
      </c>
      <c r="C16392" s="5" t="s">
        <v>11</v>
      </c>
      <c r="D16392" s="5" t="s">
        <v>12</v>
      </c>
      <c r="E16392" s="5" t="s">
        <v>3962</v>
      </c>
    </row>
    <row r="16393" spans="1:5" x14ac:dyDescent="0.25">
      <c r="A16393" s="5">
        <f>16385</f>
      </c>
      <c r="B16393" s="5" t="s">
        <v>15663</v>
      </c>
      <c r="C16393" s="5" t="s">
        <v>11</v>
      </c>
      <c r="D16393" s="5" t="s">
        <v>12</v>
      </c>
      <c r="E16393" s="5" t="s">
        <v>3962</v>
      </c>
    </row>
    <row r="16394" spans="1:5" x14ac:dyDescent="0.25">
      <c r="A16394" s="5">
        <f>16386</f>
      </c>
      <c r="B16394" s="5" t="s">
        <v>15664</v>
      </c>
      <c r="C16394" s="5" t="s">
        <v>11</v>
      </c>
      <c r="D16394" s="5" t="s">
        <v>12</v>
      </c>
      <c r="E16394" s="5" t="s">
        <v>3962</v>
      </c>
    </row>
    <row r="16395" spans="1:5" x14ac:dyDescent="0.25">
      <c r="A16395" s="5">
        <f>16387</f>
      </c>
      <c r="B16395" s="5" t="s">
        <v>15665</v>
      </c>
      <c r="C16395" s="5" t="s">
        <v>11</v>
      </c>
      <c r="D16395" s="5" t="s">
        <v>12</v>
      </c>
      <c r="E16395" s="5" t="s">
        <v>3962</v>
      </c>
    </row>
    <row r="16396" spans="1:5" x14ac:dyDescent="0.25">
      <c r="A16396" s="5">
        <f>16388</f>
      </c>
      <c r="B16396" s="5" t="s">
        <v>15666</v>
      </c>
      <c r="C16396" s="5" t="s">
        <v>11</v>
      </c>
      <c r="D16396" s="5" t="s">
        <v>12</v>
      </c>
      <c r="E16396" s="5" t="s">
        <v>3962</v>
      </c>
    </row>
    <row r="16397" spans="1:5" x14ac:dyDescent="0.25">
      <c r="A16397" s="5">
        <f>16389</f>
      </c>
      <c r="B16397" s="5" t="s">
        <v>15667</v>
      </c>
      <c r="C16397" s="5" t="s">
        <v>11</v>
      </c>
      <c r="D16397" s="5" t="s">
        <v>12</v>
      </c>
      <c r="E16397" s="5" t="s">
        <v>3962</v>
      </c>
    </row>
    <row r="16398" spans="1:5" x14ac:dyDescent="0.25">
      <c r="A16398" s="5">
        <f>16390</f>
      </c>
      <c r="B16398" s="5" t="s">
        <v>15668</v>
      </c>
      <c r="C16398" s="5" t="s">
        <v>11</v>
      </c>
      <c r="D16398" s="5" t="s">
        <v>12</v>
      </c>
      <c r="E16398" s="5" t="s">
        <v>3962</v>
      </c>
    </row>
    <row r="16399" spans="1:5" x14ac:dyDescent="0.25">
      <c r="A16399" s="5">
        <f>16391</f>
      </c>
      <c r="B16399" s="5" t="s">
        <v>15669</v>
      </c>
      <c r="C16399" s="5" t="s">
        <v>11</v>
      </c>
      <c r="D16399" s="5" t="s">
        <v>12</v>
      </c>
      <c r="E16399" s="5" t="s">
        <v>3962</v>
      </c>
    </row>
    <row r="16400" spans="1:5" x14ac:dyDescent="0.25">
      <c r="A16400" s="5">
        <f>16392</f>
      </c>
      <c r="B16400" s="5" t="s">
        <v>15670</v>
      </c>
      <c r="C16400" s="5" t="s">
        <v>11</v>
      </c>
      <c r="D16400" s="5" t="s">
        <v>12</v>
      </c>
      <c r="E16400" s="5" t="s">
        <v>3962</v>
      </c>
    </row>
    <row r="16401" spans="1:5" x14ac:dyDescent="0.25">
      <c r="A16401" s="5">
        <f>16393</f>
      </c>
      <c r="B16401" s="5" t="s">
        <v>15671</v>
      </c>
      <c r="C16401" s="5" t="s">
        <v>11</v>
      </c>
      <c r="D16401" s="5" t="s">
        <v>12</v>
      </c>
      <c r="E16401" s="5" t="s">
        <v>3962</v>
      </c>
    </row>
    <row r="16402" spans="1:5" x14ac:dyDescent="0.25">
      <c r="A16402" s="5">
        <f>16394</f>
      </c>
      <c r="B16402" s="5" t="s">
        <v>15672</v>
      </c>
      <c r="C16402" s="5" t="s">
        <v>11</v>
      </c>
      <c r="D16402" s="5" t="s">
        <v>12</v>
      </c>
      <c r="E16402" s="5" t="s">
        <v>3962</v>
      </c>
    </row>
    <row r="16403" spans="1:5" x14ac:dyDescent="0.25">
      <c r="A16403" s="5">
        <f>16395</f>
      </c>
      <c r="B16403" s="5" t="s">
        <v>15673</v>
      </c>
      <c r="C16403" s="5" t="s">
        <v>11</v>
      </c>
      <c r="D16403" s="5" t="s">
        <v>12</v>
      </c>
      <c r="E16403" s="5" t="s">
        <v>3962</v>
      </c>
    </row>
    <row r="16404" spans="1:5" x14ac:dyDescent="0.25">
      <c r="A16404" s="5">
        <f>16396</f>
      </c>
      <c r="B16404" s="5" t="s">
        <v>15674</v>
      </c>
      <c r="C16404" s="5" t="s">
        <v>11</v>
      </c>
      <c r="D16404" s="5" t="s">
        <v>12</v>
      </c>
      <c r="E16404" s="5" t="s">
        <v>3962</v>
      </c>
    </row>
    <row r="16405" spans="1:5" x14ac:dyDescent="0.25">
      <c r="A16405" s="5">
        <f>16397</f>
      </c>
      <c r="B16405" s="5" t="s">
        <v>15675</v>
      </c>
      <c r="C16405" s="5" t="s">
        <v>11</v>
      </c>
      <c r="D16405" s="5" t="s">
        <v>12</v>
      </c>
      <c r="E16405" s="5" t="s">
        <v>3962</v>
      </c>
    </row>
    <row r="16406" spans="1:5" x14ac:dyDescent="0.25">
      <c r="A16406" s="5">
        <f>16398</f>
      </c>
      <c r="B16406" s="5" t="s">
        <v>15676</v>
      </c>
      <c r="C16406" s="5" t="s">
        <v>11</v>
      </c>
      <c r="D16406" s="5" t="s">
        <v>12</v>
      </c>
      <c r="E16406" s="5" t="s">
        <v>3962</v>
      </c>
    </row>
    <row r="16407" spans="1:5" x14ac:dyDescent="0.25">
      <c r="A16407" s="5">
        <f>16399</f>
      </c>
      <c r="B16407" s="5" t="s">
        <v>15677</v>
      </c>
      <c r="C16407" s="5" t="s">
        <v>11</v>
      </c>
      <c r="D16407" s="5" t="s">
        <v>12</v>
      </c>
      <c r="E16407" s="5" t="s">
        <v>3962</v>
      </c>
    </row>
    <row r="16408" spans="1:5" x14ac:dyDescent="0.25">
      <c r="A16408" s="5">
        <f>16400</f>
      </c>
      <c r="B16408" s="5" t="s">
        <v>15678</v>
      </c>
      <c r="C16408" s="5" t="s">
        <v>11</v>
      </c>
      <c r="D16408" s="5" t="s">
        <v>12</v>
      </c>
      <c r="E16408" s="5" t="s">
        <v>3962</v>
      </c>
    </row>
    <row r="16409" spans="1:5" x14ac:dyDescent="0.25">
      <c r="A16409" s="5">
        <f>16401</f>
      </c>
      <c r="B16409" s="5" t="s">
        <v>15679</v>
      </c>
      <c r="C16409" s="5" t="s">
        <v>11</v>
      </c>
      <c r="D16409" s="5" t="s">
        <v>12</v>
      </c>
      <c r="E16409" s="5" t="s">
        <v>3962</v>
      </c>
    </row>
    <row r="16410" spans="1:5" x14ac:dyDescent="0.25">
      <c r="A16410" s="5">
        <f>16402</f>
      </c>
      <c r="B16410" s="5" t="s">
        <v>15680</v>
      </c>
      <c r="C16410" s="5" t="s">
        <v>11</v>
      </c>
      <c r="D16410" s="5" t="s">
        <v>12</v>
      </c>
      <c r="E16410" s="5" t="s">
        <v>3962</v>
      </c>
    </row>
    <row r="16411" spans="1:5" x14ac:dyDescent="0.25">
      <c r="A16411" s="5">
        <f>16403</f>
      </c>
      <c r="B16411" s="5" t="s">
        <v>15681</v>
      </c>
      <c r="C16411" s="5" t="s">
        <v>11</v>
      </c>
      <c r="D16411" s="5" t="s">
        <v>12</v>
      </c>
      <c r="E16411" s="5" t="s">
        <v>3962</v>
      </c>
    </row>
    <row r="16412" spans="1:5" x14ac:dyDescent="0.25">
      <c r="A16412" s="5">
        <f>16404</f>
      </c>
      <c r="B16412" s="5" t="s">
        <v>15682</v>
      </c>
      <c r="C16412" s="5" t="s">
        <v>11</v>
      </c>
      <c r="D16412" s="5" t="s">
        <v>12</v>
      </c>
      <c r="E16412" s="5" t="s">
        <v>3962</v>
      </c>
    </row>
    <row r="16413" spans="1:5" x14ac:dyDescent="0.25">
      <c r="A16413" s="5">
        <f>16405</f>
      </c>
      <c r="B16413" s="5" t="s">
        <v>15683</v>
      </c>
      <c r="C16413" s="5" t="s">
        <v>11</v>
      </c>
      <c r="D16413" s="5" t="s">
        <v>12</v>
      </c>
      <c r="E16413" s="5" t="s">
        <v>3962</v>
      </c>
    </row>
    <row r="16414" spans="1:5" x14ac:dyDescent="0.25">
      <c r="A16414" s="5">
        <f>16406</f>
      </c>
      <c r="B16414" s="5" t="s">
        <v>15684</v>
      </c>
      <c r="C16414" s="5" t="s">
        <v>11</v>
      </c>
      <c r="D16414" s="5" t="s">
        <v>12</v>
      </c>
      <c r="E16414" s="5" t="s">
        <v>3962</v>
      </c>
    </row>
    <row r="16415" spans="1:5" x14ac:dyDescent="0.25">
      <c r="A16415" s="5">
        <f>16407</f>
      </c>
      <c r="B16415" s="5" t="s">
        <v>15685</v>
      </c>
      <c r="C16415" s="5" t="s">
        <v>11</v>
      </c>
      <c r="D16415" s="5" t="s">
        <v>12</v>
      </c>
      <c r="E16415" s="5" t="s">
        <v>3962</v>
      </c>
    </row>
    <row r="16416" spans="1:5" x14ac:dyDescent="0.25">
      <c r="A16416" s="5">
        <f>16408</f>
      </c>
      <c r="B16416" s="5" t="s">
        <v>15686</v>
      </c>
      <c r="C16416" s="5" t="s">
        <v>11</v>
      </c>
      <c r="D16416" s="5" t="s">
        <v>12</v>
      </c>
      <c r="E16416" s="5" t="s">
        <v>3962</v>
      </c>
    </row>
    <row r="16417" spans="1:5" x14ac:dyDescent="0.25">
      <c r="A16417" s="5">
        <f>16409</f>
      </c>
      <c r="B16417" s="5" t="s">
        <v>15687</v>
      </c>
      <c r="C16417" s="5" t="s">
        <v>11</v>
      </c>
      <c r="D16417" s="5" t="s">
        <v>12</v>
      </c>
      <c r="E16417" s="5" t="s">
        <v>3962</v>
      </c>
    </row>
    <row r="16418" spans="1:5" x14ac:dyDescent="0.25">
      <c r="A16418" s="5">
        <f>16410</f>
      </c>
      <c r="B16418" s="5" t="s">
        <v>15688</v>
      </c>
      <c r="C16418" s="5" t="s">
        <v>11</v>
      </c>
      <c r="D16418" s="5" t="s">
        <v>12</v>
      </c>
      <c r="E16418" s="5" t="s">
        <v>3962</v>
      </c>
    </row>
    <row r="16419" spans="1:5" x14ac:dyDescent="0.25">
      <c r="A16419" s="5">
        <f>16411</f>
      </c>
      <c r="B16419" s="5" t="s">
        <v>15689</v>
      </c>
      <c r="C16419" s="5" t="s">
        <v>11</v>
      </c>
      <c r="D16419" s="5" t="s">
        <v>12</v>
      </c>
      <c r="E16419" s="5" t="s">
        <v>3962</v>
      </c>
    </row>
    <row r="16420" spans="1:5" x14ac:dyDescent="0.25">
      <c r="A16420" s="5">
        <f>16412</f>
      </c>
      <c r="B16420" s="5" t="s">
        <v>15690</v>
      </c>
      <c r="C16420" s="5" t="s">
        <v>11</v>
      </c>
      <c r="D16420" s="5" t="s">
        <v>12</v>
      </c>
      <c r="E16420" s="5" t="s">
        <v>3962</v>
      </c>
    </row>
    <row r="16421" spans="1:5" x14ac:dyDescent="0.25">
      <c r="A16421" s="5">
        <f>16413</f>
      </c>
      <c r="B16421" s="5" t="s">
        <v>15691</v>
      </c>
      <c r="C16421" s="5" t="s">
        <v>11</v>
      </c>
      <c r="D16421" s="5" t="s">
        <v>12</v>
      </c>
      <c r="E16421" s="5" t="s">
        <v>3962</v>
      </c>
    </row>
    <row r="16422" spans="1:5" x14ac:dyDescent="0.25">
      <c r="A16422" s="5">
        <f>16414</f>
      </c>
      <c r="B16422" s="5" t="s">
        <v>15692</v>
      </c>
      <c r="C16422" s="5" t="s">
        <v>11</v>
      </c>
      <c r="D16422" s="5" t="s">
        <v>12</v>
      </c>
      <c r="E16422" s="5" t="s">
        <v>3962</v>
      </c>
    </row>
    <row r="16423" spans="1:5" x14ac:dyDescent="0.25">
      <c r="A16423" s="5">
        <f>16415</f>
      </c>
      <c r="B16423" s="5" t="s">
        <v>15693</v>
      </c>
      <c r="C16423" s="5" t="s">
        <v>11</v>
      </c>
      <c r="D16423" s="5" t="s">
        <v>12</v>
      </c>
      <c r="E16423" s="5" t="s">
        <v>3962</v>
      </c>
    </row>
    <row r="16424" spans="1:5" x14ac:dyDescent="0.25">
      <c r="A16424" s="5">
        <f>16416</f>
      </c>
      <c r="B16424" s="5" t="s">
        <v>15694</v>
      </c>
      <c r="C16424" s="5" t="s">
        <v>11</v>
      </c>
      <c r="D16424" s="5" t="s">
        <v>12</v>
      </c>
      <c r="E16424" s="5" t="s">
        <v>3962</v>
      </c>
    </row>
    <row r="16425" spans="1:5" x14ac:dyDescent="0.25">
      <c r="A16425" s="5">
        <f>16417</f>
      </c>
      <c r="B16425" s="5" t="s">
        <v>15695</v>
      </c>
      <c r="C16425" s="5" t="s">
        <v>11</v>
      </c>
      <c r="D16425" s="5" t="s">
        <v>12</v>
      </c>
      <c r="E16425" s="5" t="s">
        <v>3962</v>
      </c>
    </row>
    <row r="16426" spans="1:5" x14ac:dyDescent="0.25">
      <c r="A16426" s="5">
        <f>16418</f>
      </c>
      <c r="B16426" s="5" t="s">
        <v>15696</v>
      </c>
      <c r="C16426" s="5" t="s">
        <v>11</v>
      </c>
      <c r="D16426" s="5" t="s">
        <v>12</v>
      </c>
      <c r="E16426" s="5" t="s">
        <v>3962</v>
      </c>
    </row>
    <row r="16427" spans="1:5" x14ac:dyDescent="0.25">
      <c r="A16427" s="5">
        <f>16419</f>
      </c>
      <c r="B16427" s="5" t="s">
        <v>15697</v>
      </c>
      <c r="C16427" s="5" t="s">
        <v>11</v>
      </c>
      <c r="D16427" s="5" t="s">
        <v>12</v>
      </c>
      <c r="E16427" s="5" t="s">
        <v>3962</v>
      </c>
    </row>
    <row r="16428" spans="1:5" x14ac:dyDescent="0.25">
      <c r="A16428" s="5">
        <f>16420</f>
      </c>
      <c r="B16428" s="5" t="s">
        <v>15698</v>
      </c>
      <c r="C16428" s="5" t="s">
        <v>11</v>
      </c>
      <c r="D16428" s="5" t="s">
        <v>12</v>
      </c>
      <c r="E16428" s="5" t="s">
        <v>3962</v>
      </c>
    </row>
    <row r="16429" spans="1:5" x14ac:dyDescent="0.25">
      <c r="A16429" s="5">
        <f>16421</f>
      </c>
      <c r="B16429" s="5" t="s">
        <v>15699</v>
      </c>
      <c r="C16429" s="5" t="s">
        <v>11</v>
      </c>
      <c r="D16429" s="5" t="s">
        <v>12</v>
      </c>
      <c r="E16429" s="5" t="s">
        <v>3962</v>
      </c>
    </row>
    <row r="16430" spans="1:5" x14ac:dyDescent="0.25">
      <c r="A16430" s="5">
        <f>16422</f>
      </c>
      <c r="B16430" s="5" t="s">
        <v>15700</v>
      </c>
      <c r="C16430" s="5" t="s">
        <v>11</v>
      </c>
      <c r="D16430" s="5" t="s">
        <v>12</v>
      </c>
      <c r="E16430" s="5" t="s">
        <v>3962</v>
      </c>
    </row>
    <row r="16431" spans="1:5" x14ac:dyDescent="0.25">
      <c r="A16431" s="5">
        <f>16423</f>
      </c>
      <c r="B16431" s="5" t="s">
        <v>15701</v>
      </c>
      <c r="C16431" s="5" t="s">
        <v>11</v>
      </c>
      <c r="D16431" s="5" t="s">
        <v>12</v>
      </c>
      <c r="E16431" s="5" t="s">
        <v>3962</v>
      </c>
    </row>
    <row r="16432" spans="1:5" x14ac:dyDescent="0.25">
      <c r="A16432" s="5">
        <f>16424</f>
      </c>
      <c r="B16432" s="5" t="s">
        <v>15702</v>
      </c>
      <c r="C16432" s="5" t="s">
        <v>11</v>
      </c>
      <c r="D16432" s="5" t="s">
        <v>12</v>
      </c>
      <c r="E16432" s="5" t="s">
        <v>3962</v>
      </c>
    </row>
    <row r="16433" spans="1:5" x14ac:dyDescent="0.25">
      <c r="A16433" s="5">
        <f>16425</f>
      </c>
      <c r="B16433" s="5" t="s">
        <v>15703</v>
      </c>
      <c r="C16433" s="5" t="s">
        <v>11</v>
      </c>
      <c r="D16433" s="5" t="s">
        <v>12</v>
      </c>
      <c r="E16433" s="5" t="s">
        <v>3962</v>
      </c>
    </row>
    <row r="16434" spans="1:5" x14ac:dyDescent="0.25">
      <c r="A16434" s="5">
        <f>16426</f>
      </c>
      <c r="B16434" s="5" t="s">
        <v>15704</v>
      </c>
      <c r="C16434" s="5" t="s">
        <v>11</v>
      </c>
      <c r="D16434" s="5" t="s">
        <v>12</v>
      </c>
      <c r="E16434" s="5" t="s">
        <v>3962</v>
      </c>
    </row>
    <row r="16435" spans="1:5" x14ac:dyDescent="0.25">
      <c r="A16435" s="5">
        <f>16427</f>
      </c>
      <c r="B16435" s="5" t="s">
        <v>15705</v>
      </c>
      <c r="C16435" s="5" t="s">
        <v>11</v>
      </c>
      <c r="D16435" s="5" t="s">
        <v>12</v>
      </c>
      <c r="E16435" s="5" t="s">
        <v>3962</v>
      </c>
    </row>
    <row r="16436" spans="1:5" x14ac:dyDescent="0.25">
      <c r="A16436" s="5">
        <f>16428</f>
      </c>
      <c r="B16436" s="5" t="s">
        <v>15706</v>
      </c>
      <c r="C16436" s="5" t="s">
        <v>11</v>
      </c>
      <c r="D16436" s="5" t="s">
        <v>12</v>
      </c>
      <c r="E16436" s="5" t="s">
        <v>3962</v>
      </c>
    </row>
    <row r="16437" spans="1:5" x14ac:dyDescent="0.25">
      <c r="A16437" s="5">
        <f>16429</f>
      </c>
      <c r="B16437" s="5" t="s">
        <v>15707</v>
      </c>
      <c r="C16437" s="5" t="s">
        <v>11</v>
      </c>
      <c r="D16437" s="5" t="s">
        <v>12</v>
      </c>
      <c r="E16437" s="5" t="s">
        <v>3962</v>
      </c>
    </row>
    <row r="16438" spans="1:5" x14ac:dyDescent="0.25">
      <c r="A16438" s="5">
        <f>16430</f>
      </c>
      <c r="B16438" s="5" t="s">
        <v>15708</v>
      </c>
      <c r="C16438" s="5" t="s">
        <v>11</v>
      </c>
      <c r="D16438" s="5" t="s">
        <v>12</v>
      </c>
      <c r="E16438" s="5" t="s">
        <v>3962</v>
      </c>
    </row>
    <row r="16439" spans="1:5" x14ac:dyDescent="0.25">
      <c r="A16439" s="5">
        <f>16431</f>
      </c>
      <c r="B16439" s="5" t="s">
        <v>15709</v>
      </c>
      <c r="C16439" s="5" t="s">
        <v>11</v>
      </c>
      <c r="D16439" s="5" t="s">
        <v>12</v>
      </c>
      <c r="E16439" s="5" t="s">
        <v>3962</v>
      </c>
    </row>
    <row r="16440" spans="1:5" x14ac:dyDescent="0.25">
      <c r="A16440" s="5">
        <f>16432</f>
      </c>
      <c r="B16440" s="5" t="s">
        <v>15710</v>
      </c>
      <c r="C16440" s="5" t="s">
        <v>11</v>
      </c>
      <c r="D16440" s="5" t="s">
        <v>12</v>
      </c>
      <c r="E16440" s="5" t="s">
        <v>3962</v>
      </c>
    </row>
    <row r="16441" spans="1:5" x14ac:dyDescent="0.25">
      <c r="A16441" s="5">
        <f>16433</f>
      </c>
      <c r="B16441" s="5" t="s">
        <v>15711</v>
      </c>
      <c r="C16441" s="5" t="s">
        <v>11</v>
      </c>
      <c r="D16441" s="5" t="s">
        <v>12</v>
      </c>
      <c r="E16441" s="5" t="s">
        <v>3962</v>
      </c>
    </row>
    <row r="16442" spans="1:5" x14ac:dyDescent="0.25">
      <c r="A16442" s="5">
        <f>16434</f>
      </c>
      <c r="B16442" s="5" t="s">
        <v>15712</v>
      </c>
      <c r="C16442" s="5" t="s">
        <v>11</v>
      </c>
      <c r="D16442" s="5" t="s">
        <v>12</v>
      </c>
      <c r="E16442" s="5" t="s">
        <v>3962</v>
      </c>
    </row>
    <row r="16443" spans="1:5" x14ac:dyDescent="0.25">
      <c r="A16443" s="5">
        <f>16435</f>
      </c>
      <c r="B16443" s="5" t="s">
        <v>15713</v>
      </c>
      <c r="C16443" s="5" t="s">
        <v>11</v>
      </c>
      <c r="D16443" s="5" t="s">
        <v>12</v>
      </c>
      <c r="E16443" s="5" t="s">
        <v>3962</v>
      </c>
    </row>
    <row r="16444" spans="1:5" x14ac:dyDescent="0.25">
      <c r="A16444" s="5">
        <f>16436</f>
      </c>
      <c r="B16444" s="5" t="s">
        <v>15714</v>
      </c>
      <c r="C16444" s="5" t="s">
        <v>11</v>
      </c>
      <c r="D16444" s="5" t="s">
        <v>12</v>
      </c>
      <c r="E16444" s="5" t="s">
        <v>3962</v>
      </c>
    </row>
    <row r="16445" spans="1:5" x14ac:dyDescent="0.25">
      <c r="A16445" s="5">
        <f>16437</f>
      </c>
      <c r="B16445" s="5" t="s">
        <v>15715</v>
      </c>
      <c r="C16445" s="5" t="s">
        <v>11</v>
      </c>
      <c r="D16445" s="5" t="s">
        <v>12</v>
      </c>
      <c r="E16445" s="5" t="s">
        <v>3962</v>
      </c>
    </row>
    <row r="16446" spans="1:5" x14ac:dyDescent="0.25">
      <c r="A16446" s="5">
        <f>16438</f>
      </c>
      <c r="B16446" s="5" t="s">
        <v>15716</v>
      </c>
      <c r="C16446" s="5" t="s">
        <v>11</v>
      </c>
      <c r="D16446" s="5" t="s">
        <v>12</v>
      </c>
      <c r="E16446" s="5" t="s">
        <v>3962</v>
      </c>
    </row>
    <row r="16447" spans="1:5" x14ac:dyDescent="0.25">
      <c r="A16447" s="5">
        <f>16439</f>
      </c>
      <c r="B16447" s="5" t="s">
        <v>15717</v>
      </c>
      <c r="C16447" s="5" t="s">
        <v>11</v>
      </c>
      <c r="D16447" s="5" t="s">
        <v>12</v>
      </c>
      <c r="E16447" s="5" t="s">
        <v>3962</v>
      </c>
    </row>
    <row r="16448" spans="1:5" x14ac:dyDescent="0.25">
      <c r="A16448" s="5">
        <f>16440</f>
      </c>
      <c r="B16448" s="5" t="s">
        <v>15718</v>
      </c>
      <c r="C16448" s="5" t="s">
        <v>11</v>
      </c>
      <c r="D16448" s="5" t="s">
        <v>12</v>
      </c>
      <c r="E16448" s="5" t="s">
        <v>3962</v>
      </c>
    </row>
    <row r="16449" spans="1:5" x14ac:dyDescent="0.25">
      <c r="A16449" s="5">
        <f>16441</f>
      </c>
      <c r="B16449" s="5" t="s">
        <v>15719</v>
      </c>
      <c r="C16449" s="5" t="s">
        <v>11</v>
      </c>
      <c r="D16449" s="5" t="s">
        <v>12</v>
      </c>
      <c r="E16449" s="5" t="s">
        <v>3962</v>
      </c>
    </row>
    <row r="16450" spans="1:5" x14ac:dyDescent="0.25">
      <c r="A16450" s="5">
        <f>16442</f>
      </c>
      <c r="B16450" s="5" t="s">
        <v>15720</v>
      </c>
      <c r="C16450" s="5" t="s">
        <v>11</v>
      </c>
      <c r="D16450" s="5" t="s">
        <v>12</v>
      </c>
      <c r="E16450" s="5" t="s">
        <v>3962</v>
      </c>
    </row>
    <row r="16451" spans="1:5" x14ac:dyDescent="0.25">
      <c r="A16451" s="5">
        <f>16443</f>
      </c>
      <c r="B16451" s="5" t="s">
        <v>15721</v>
      </c>
      <c r="C16451" s="5" t="s">
        <v>11</v>
      </c>
      <c r="D16451" s="5" t="s">
        <v>12</v>
      </c>
      <c r="E16451" s="5" t="s">
        <v>3962</v>
      </c>
    </row>
    <row r="16452" spans="1:5" x14ac:dyDescent="0.25">
      <c r="A16452" s="5">
        <f>16444</f>
      </c>
      <c r="B16452" s="5" t="s">
        <v>15722</v>
      </c>
      <c r="C16452" s="5" t="s">
        <v>11</v>
      </c>
      <c r="D16452" s="5" t="s">
        <v>12</v>
      </c>
      <c r="E16452" s="5" t="s">
        <v>3962</v>
      </c>
    </row>
    <row r="16453" spans="1:5" x14ac:dyDescent="0.25">
      <c r="A16453" s="5">
        <f>16445</f>
      </c>
      <c r="B16453" s="5" t="s">
        <v>15723</v>
      </c>
      <c r="C16453" s="5" t="s">
        <v>11</v>
      </c>
      <c r="D16453" s="5" t="s">
        <v>12</v>
      </c>
      <c r="E16453" s="5" t="s">
        <v>3962</v>
      </c>
    </row>
    <row r="16454" spans="1:5" x14ac:dyDescent="0.25">
      <c r="A16454" s="5">
        <f>16446</f>
      </c>
      <c r="B16454" s="5" t="s">
        <v>15724</v>
      </c>
      <c r="C16454" s="5" t="s">
        <v>11</v>
      </c>
      <c r="D16454" s="5" t="s">
        <v>12</v>
      </c>
      <c r="E16454" s="5" t="s">
        <v>3962</v>
      </c>
    </row>
    <row r="16455" spans="1:5" x14ac:dyDescent="0.25">
      <c r="A16455" s="5">
        <f>16447</f>
      </c>
      <c r="B16455" s="5" t="s">
        <v>15725</v>
      </c>
      <c r="C16455" s="5" t="s">
        <v>11</v>
      </c>
      <c r="D16455" s="5" t="s">
        <v>12</v>
      </c>
      <c r="E16455" s="5" t="s">
        <v>3962</v>
      </c>
    </row>
    <row r="16456" spans="1:5" x14ac:dyDescent="0.25">
      <c r="A16456" s="5">
        <f>16448</f>
      </c>
      <c r="B16456" s="5" t="s">
        <v>15726</v>
      </c>
      <c r="C16456" s="5" t="s">
        <v>11</v>
      </c>
      <c r="D16456" s="5" t="s">
        <v>12</v>
      </c>
      <c r="E16456" s="5" t="s">
        <v>3962</v>
      </c>
    </row>
    <row r="16457" spans="1:5" x14ac:dyDescent="0.25">
      <c r="A16457" s="5">
        <f>16449</f>
      </c>
      <c r="B16457" s="5" t="s">
        <v>15727</v>
      </c>
      <c r="C16457" s="5" t="s">
        <v>11</v>
      </c>
      <c r="D16457" s="5" t="s">
        <v>12</v>
      </c>
      <c r="E16457" s="5" t="s">
        <v>3962</v>
      </c>
    </row>
    <row r="16458" spans="1:5" x14ac:dyDescent="0.25">
      <c r="A16458" s="5">
        <f>16450</f>
      </c>
      <c r="B16458" s="5" t="s">
        <v>15728</v>
      </c>
      <c r="C16458" s="5" t="s">
        <v>11</v>
      </c>
      <c r="D16458" s="5" t="s">
        <v>12</v>
      </c>
      <c r="E16458" s="5" t="s">
        <v>3962</v>
      </c>
    </row>
    <row r="16459" spans="1:5" x14ac:dyDescent="0.25">
      <c r="A16459" s="5">
        <f>16451</f>
      </c>
      <c r="B16459" s="5" t="s">
        <v>15729</v>
      </c>
      <c r="C16459" s="5" t="s">
        <v>11</v>
      </c>
      <c r="D16459" s="5" t="s">
        <v>12</v>
      </c>
      <c r="E16459" s="5" t="s">
        <v>3962</v>
      </c>
    </row>
    <row r="16460" spans="1:5" x14ac:dyDescent="0.25">
      <c r="A16460" s="5">
        <f>16452</f>
      </c>
      <c r="B16460" s="5" t="s">
        <v>15730</v>
      </c>
      <c r="C16460" s="5" t="s">
        <v>11</v>
      </c>
      <c r="D16460" s="5" t="s">
        <v>12</v>
      </c>
      <c r="E16460" s="5" t="s">
        <v>3962</v>
      </c>
    </row>
    <row r="16461" spans="1:5" x14ac:dyDescent="0.25">
      <c r="A16461" s="5">
        <f>16453</f>
      </c>
      <c r="B16461" s="5" t="s">
        <v>15731</v>
      </c>
      <c r="C16461" s="5" t="s">
        <v>11</v>
      </c>
      <c r="D16461" s="5" t="s">
        <v>12</v>
      </c>
      <c r="E16461" s="5" t="s">
        <v>3962</v>
      </c>
    </row>
    <row r="16462" spans="1:5" x14ac:dyDescent="0.25">
      <c r="A16462" s="5">
        <f>16454</f>
      </c>
      <c r="B16462" s="5" t="s">
        <v>15732</v>
      </c>
      <c r="C16462" s="5" t="s">
        <v>11</v>
      </c>
      <c r="D16462" s="5" t="s">
        <v>12</v>
      </c>
      <c r="E16462" s="5" t="s">
        <v>3962</v>
      </c>
    </row>
    <row r="16463" spans="1:5" x14ac:dyDescent="0.25">
      <c r="A16463" s="5">
        <f>16455</f>
      </c>
      <c r="B16463" s="5" t="s">
        <v>15733</v>
      </c>
      <c r="C16463" s="5" t="s">
        <v>11</v>
      </c>
      <c r="D16463" s="5" t="s">
        <v>12</v>
      </c>
      <c r="E16463" s="5" t="s">
        <v>3962</v>
      </c>
    </row>
    <row r="16464" spans="1:5" x14ac:dyDescent="0.25">
      <c r="A16464" s="5">
        <f>16456</f>
      </c>
      <c r="B16464" s="5" t="s">
        <v>15734</v>
      </c>
      <c r="C16464" s="5" t="s">
        <v>11</v>
      </c>
      <c r="D16464" s="5" t="s">
        <v>12</v>
      </c>
      <c r="E16464" s="5" t="s">
        <v>3962</v>
      </c>
    </row>
    <row r="16465" spans="1:5" x14ac:dyDescent="0.25">
      <c r="A16465" s="5">
        <f>16457</f>
      </c>
      <c r="B16465" s="5" t="s">
        <v>15735</v>
      </c>
      <c r="C16465" s="5" t="s">
        <v>11</v>
      </c>
      <c r="D16465" s="5" t="s">
        <v>12</v>
      </c>
      <c r="E16465" s="5" t="s">
        <v>3962</v>
      </c>
    </row>
    <row r="16466" spans="1:5" x14ac:dyDescent="0.25">
      <c r="A16466" s="5">
        <f>16458</f>
      </c>
      <c r="B16466" s="5" t="s">
        <v>15736</v>
      </c>
      <c r="C16466" s="5" t="s">
        <v>11</v>
      </c>
      <c r="D16466" s="5" t="s">
        <v>12</v>
      </c>
      <c r="E16466" s="5" t="s">
        <v>3962</v>
      </c>
    </row>
    <row r="16467" spans="1:5" x14ac:dyDescent="0.25">
      <c r="A16467" s="5">
        <f>16459</f>
      </c>
      <c r="B16467" s="5" t="s">
        <v>15737</v>
      </c>
      <c r="C16467" s="5" t="s">
        <v>11</v>
      </c>
      <c r="D16467" s="5" t="s">
        <v>12</v>
      </c>
      <c r="E16467" s="5" t="s">
        <v>3962</v>
      </c>
    </row>
    <row r="16468" spans="1:5" x14ac:dyDescent="0.25">
      <c r="A16468" s="5">
        <f>16460</f>
      </c>
      <c r="B16468" s="5" t="s">
        <v>15738</v>
      </c>
      <c r="C16468" s="5" t="s">
        <v>11</v>
      </c>
      <c r="D16468" s="5" t="s">
        <v>12</v>
      </c>
      <c r="E16468" s="5" t="s">
        <v>3962</v>
      </c>
    </row>
    <row r="16469" spans="1:5" x14ac:dyDescent="0.25">
      <c r="A16469" s="5">
        <f>16461</f>
      </c>
      <c r="B16469" s="5" t="s">
        <v>15739</v>
      </c>
      <c r="C16469" s="5" t="s">
        <v>11</v>
      </c>
      <c r="D16469" s="5" t="s">
        <v>12</v>
      </c>
      <c r="E16469" s="5" t="s">
        <v>3962</v>
      </c>
    </row>
    <row r="16470" spans="1:5" x14ac:dyDescent="0.25">
      <c r="A16470" s="5">
        <f>16462</f>
      </c>
      <c r="B16470" s="5" t="s">
        <v>15740</v>
      </c>
      <c r="C16470" s="5" t="s">
        <v>11</v>
      </c>
      <c r="D16470" s="5" t="s">
        <v>12</v>
      </c>
      <c r="E16470" s="5" t="s">
        <v>3962</v>
      </c>
    </row>
    <row r="16471" spans="1:5" x14ac:dyDescent="0.25">
      <c r="A16471" s="5">
        <f>16463</f>
      </c>
      <c r="B16471" s="5" t="s">
        <v>15741</v>
      </c>
      <c r="C16471" s="5" t="s">
        <v>11</v>
      </c>
      <c r="D16471" s="5" t="s">
        <v>12</v>
      </c>
      <c r="E16471" s="5" t="s">
        <v>3962</v>
      </c>
    </row>
    <row r="16472" spans="1:5" x14ac:dyDescent="0.25">
      <c r="A16472" s="5">
        <f>16464</f>
      </c>
      <c r="B16472" s="5" t="s">
        <v>15742</v>
      </c>
      <c r="C16472" s="5" t="s">
        <v>11</v>
      </c>
      <c r="D16472" s="5" t="s">
        <v>12</v>
      </c>
      <c r="E16472" s="5" t="s">
        <v>3962</v>
      </c>
    </row>
    <row r="16473" spans="1:5" x14ac:dyDescent="0.25">
      <c r="A16473" s="5">
        <f>16465</f>
      </c>
      <c r="B16473" s="5" t="s">
        <v>15743</v>
      </c>
      <c r="C16473" s="5" t="s">
        <v>11</v>
      </c>
      <c r="D16473" s="5" t="s">
        <v>12</v>
      </c>
      <c r="E16473" s="5" t="s">
        <v>3962</v>
      </c>
    </row>
    <row r="16474" spans="1:5" x14ac:dyDescent="0.25">
      <c r="A16474" s="5">
        <f>16466</f>
      </c>
      <c r="B16474" s="5" t="s">
        <v>15744</v>
      </c>
      <c r="C16474" s="5" t="s">
        <v>11</v>
      </c>
      <c r="D16474" s="5" t="s">
        <v>12</v>
      </c>
      <c r="E16474" s="5" t="s">
        <v>3962</v>
      </c>
    </row>
    <row r="16475" spans="1:5" x14ac:dyDescent="0.25">
      <c r="A16475" s="5">
        <f>16467</f>
      </c>
      <c r="B16475" s="5" t="s">
        <v>15745</v>
      </c>
      <c r="C16475" s="5" t="s">
        <v>11</v>
      </c>
      <c r="D16475" s="5" t="s">
        <v>12</v>
      </c>
      <c r="E16475" s="5" t="s">
        <v>3962</v>
      </c>
    </row>
    <row r="16476" spans="1:5" x14ac:dyDescent="0.25">
      <c r="A16476" s="5">
        <f>16468</f>
      </c>
      <c r="B16476" s="5" t="s">
        <v>15746</v>
      </c>
      <c r="C16476" s="5" t="s">
        <v>11</v>
      </c>
      <c r="D16476" s="5" t="s">
        <v>12</v>
      </c>
      <c r="E16476" s="5" t="s">
        <v>3962</v>
      </c>
    </row>
    <row r="16477" spans="1:5" x14ac:dyDescent="0.25">
      <c r="A16477" s="5">
        <f>16469</f>
      </c>
      <c r="B16477" s="5" t="s">
        <v>15747</v>
      </c>
      <c r="C16477" s="5" t="s">
        <v>11</v>
      </c>
      <c r="D16477" s="5" t="s">
        <v>12</v>
      </c>
      <c r="E16477" s="5" t="s">
        <v>3962</v>
      </c>
    </row>
    <row r="16478" spans="1:5" x14ac:dyDescent="0.25">
      <c r="A16478" s="5">
        <f>16470</f>
      </c>
      <c r="B16478" s="5" t="s">
        <v>15748</v>
      </c>
      <c r="C16478" s="5" t="s">
        <v>11</v>
      </c>
      <c r="D16478" s="5" t="s">
        <v>12</v>
      </c>
      <c r="E16478" s="5" t="s">
        <v>3962</v>
      </c>
    </row>
    <row r="16479" spans="1:5" x14ac:dyDescent="0.25">
      <c r="A16479" s="5">
        <f>16471</f>
      </c>
      <c r="B16479" s="5" t="s">
        <v>15749</v>
      </c>
      <c r="C16479" s="5" t="s">
        <v>11</v>
      </c>
      <c r="D16479" s="5" t="s">
        <v>12</v>
      </c>
      <c r="E16479" s="5" t="s">
        <v>3962</v>
      </c>
    </row>
    <row r="16480" spans="1:5" x14ac:dyDescent="0.25">
      <c r="A16480" s="5">
        <f>16472</f>
      </c>
      <c r="B16480" s="5" t="s">
        <v>15750</v>
      </c>
      <c r="C16480" s="5" t="s">
        <v>11</v>
      </c>
      <c r="D16480" s="5" t="s">
        <v>12</v>
      </c>
      <c r="E16480" s="5" t="s">
        <v>3962</v>
      </c>
    </row>
    <row r="16481" spans="1:5" x14ac:dyDescent="0.25">
      <c r="A16481" s="5">
        <f>16473</f>
      </c>
      <c r="B16481" s="5" t="s">
        <v>15751</v>
      </c>
      <c r="C16481" s="5" t="s">
        <v>11</v>
      </c>
      <c r="D16481" s="5" t="s">
        <v>12</v>
      </c>
      <c r="E16481" s="5" t="s">
        <v>3962</v>
      </c>
    </row>
    <row r="16482" spans="1:5" x14ac:dyDescent="0.25">
      <c r="A16482" s="5">
        <f>16474</f>
      </c>
      <c r="B16482" s="5" t="s">
        <v>15752</v>
      </c>
      <c r="C16482" s="5" t="s">
        <v>11</v>
      </c>
      <c r="D16482" s="5" t="s">
        <v>12</v>
      </c>
      <c r="E16482" s="5" t="s">
        <v>3962</v>
      </c>
    </row>
    <row r="16483" spans="1:5" x14ac:dyDescent="0.25">
      <c r="A16483" s="5">
        <f>16475</f>
      </c>
      <c r="B16483" s="5" t="s">
        <v>15753</v>
      </c>
      <c r="C16483" s="5" t="s">
        <v>11</v>
      </c>
      <c r="D16483" s="5" t="s">
        <v>12</v>
      </c>
      <c r="E16483" s="5" t="s">
        <v>3962</v>
      </c>
    </row>
    <row r="16484" spans="1:5" x14ac:dyDescent="0.25">
      <c r="A16484" s="5">
        <f>16476</f>
      </c>
      <c r="B16484" s="5" t="s">
        <v>15754</v>
      </c>
      <c r="C16484" s="5" t="s">
        <v>11</v>
      </c>
      <c r="D16484" s="5" t="s">
        <v>12</v>
      </c>
      <c r="E16484" s="5" t="s">
        <v>3962</v>
      </c>
    </row>
    <row r="16485" spans="1:5" x14ac:dyDescent="0.25">
      <c r="A16485" s="5">
        <f>16477</f>
      </c>
      <c r="B16485" s="5" t="s">
        <v>15755</v>
      </c>
      <c r="C16485" s="5" t="s">
        <v>11</v>
      </c>
      <c r="D16485" s="5" t="s">
        <v>12</v>
      </c>
      <c r="E16485" s="5" t="s">
        <v>3962</v>
      </c>
    </row>
    <row r="16486" spans="1:5" x14ac:dyDescent="0.25">
      <c r="A16486" s="5">
        <f>16478</f>
      </c>
      <c r="B16486" s="5" t="s">
        <v>15756</v>
      </c>
      <c r="C16486" s="5" t="s">
        <v>11</v>
      </c>
      <c r="D16486" s="5" t="s">
        <v>12</v>
      </c>
      <c r="E16486" s="5" t="s">
        <v>3962</v>
      </c>
    </row>
    <row r="16487" spans="1:5" x14ac:dyDescent="0.25">
      <c r="A16487" s="5">
        <f>16479</f>
      </c>
      <c r="B16487" s="5" t="s">
        <v>15757</v>
      </c>
      <c r="C16487" s="5" t="s">
        <v>11</v>
      </c>
      <c r="D16487" s="5" t="s">
        <v>12</v>
      </c>
      <c r="E16487" s="5" t="s">
        <v>3962</v>
      </c>
    </row>
    <row r="16488" spans="1:5" x14ac:dyDescent="0.25">
      <c r="A16488" s="5">
        <f>16480</f>
      </c>
      <c r="B16488" s="5" t="s">
        <v>15758</v>
      </c>
      <c r="C16488" s="5" t="s">
        <v>11</v>
      </c>
      <c r="D16488" s="5" t="s">
        <v>12</v>
      </c>
      <c r="E16488" s="5" t="s">
        <v>3962</v>
      </c>
    </row>
    <row r="16489" spans="1:5" x14ac:dyDescent="0.25">
      <c r="A16489" s="5">
        <f>16481</f>
      </c>
      <c r="B16489" s="5" t="s">
        <v>15759</v>
      </c>
      <c r="C16489" s="5" t="s">
        <v>11</v>
      </c>
      <c r="D16489" s="5" t="s">
        <v>12</v>
      </c>
      <c r="E16489" s="5" t="s">
        <v>3962</v>
      </c>
    </row>
    <row r="16490" spans="1:5" x14ac:dyDescent="0.25">
      <c r="A16490" s="5">
        <f>16482</f>
      </c>
      <c r="B16490" s="5" t="s">
        <v>15760</v>
      </c>
      <c r="C16490" s="5" t="s">
        <v>11</v>
      </c>
      <c r="D16490" s="5" t="s">
        <v>12</v>
      </c>
      <c r="E16490" s="5" t="s">
        <v>3962</v>
      </c>
    </row>
    <row r="16491" spans="1:5" x14ac:dyDescent="0.25">
      <c r="A16491" s="5">
        <f>16483</f>
      </c>
      <c r="B16491" s="5" t="s">
        <v>15761</v>
      </c>
      <c r="C16491" s="5" t="s">
        <v>11</v>
      </c>
      <c r="D16491" s="5" t="s">
        <v>12</v>
      </c>
      <c r="E16491" s="5" t="s">
        <v>3962</v>
      </c>
    </row>
    <row r="16492" spans="1:5" x14ac:dyDescent="0.25">
      <c r="A16492" s="5">
        <f>16484</f>
      </c>
      <c r="B16492" s="5" t="s">
        <v>15762</v>
      </c>
      <c r="C16492" s="5" t="s">
        <v>11</v>
      </c>
      <c r="D16492" s="5" t="s">
        <v>12</v>
      </c>
      <c r="E16492" s="5" t="s">
        <v>3962</v>
      </c>
    </row>
    <row r="16493" spans="1:5" x14ac:dyDescent="0.25">
      <c r="A16493" s="5">
        <f>16485</f>
      </c>
      <c r="B16493" s="5" t="s">
        <v>15763</v>
      </c>
      <c r="C16493" s="5" t="s">
        <v>11</v>
      </c>
      <c r="D16493" s="5" t="s">
        <v>12</v>
      </c>
      <c r="E16493" s="5" t="s">
        <v>3962</v>
      </c>
    </row>
    <row r="16494" spans="1:5" x14ac:dyDescent="0.25">
      <c r="A16494" s="5">
        <f>16486</f>
      </c>
      <c r="B16494" s="5" t="s">
        <v>15764</v>
      </c>
      <c r="C16494" s="5" t="s">
        <v>11</v>
      </c>
      <c r="D16494" s="5" t="s">
        <v>12</v>
      </c>
      <c r="E16494" s="5" t="s">
        <v>3962</v>
      </c>
    </row>
    <row r="16495" spans="1:5" x14ac:dyDescent="0.25">
      <c r="A16495" s="5">
        <f>16487</f>
      </c>
      <c r="B16495" s="5" t="s">
        <v>15765</v>
      </c>
      <c r="C16495" s="5" t="s">
        <v>11</v>
      </c>
      <c r="D16495" s="5" t="s">
        <v>12</v>
      </c>
      <c r="E16495" s="5" t="s">
        <v>3962</v>
      </c>
    </row>
    <row r="16496" spans="1:5" x14ac:dyDescent="0.25">
      <c r="A16496" s="5">
        <f>16488</f>
      </c>
      <c r="B16496" s="5" t="s">
        <v>15766</v>
      </c>
      <c r="C16496" s="5" t="s">
        <v>11</v>
      </c>
      <c r="D16496" s="5" t="s">
        <v>12</v>
      </c>
      <c r="E16496" s="5" t="s">
        <v>3962</v>
      </c>
    </row>
    <row r="16497" spans="1:5" x14ac:dyDescent="0.25">
      <c r="A16497" s="5">
        <f>16489</f>
      </c>
      <c r="B16497" s="5" t="s">
        <v>15767</v>
      </c>
      <c r="C16497" s="5" t="s">
        <v>11</v>
      </c>
      <c r="D16497" s="5" t="s">
        <v>12</v>
      </c>
      <c r="E16497" s="5" t="s">
        <v>3962</v>
      </c>
    </row>
    <row r="16498" spans="1:5" x14ac:dyDescent="0.25">
      <c r="A16498" s="5">
        <f>16490</f>
      </c>
      <c r="B16498" s="5" t="s">
        <v>15768</v>
      </c>
      <c r="C16498" s="5" t="s">
        <v>11</v>
      </c>
      <c r="D16498" s="5" t="s">
        <v>12</v>
      </c>
      <c r="E16498" s="5" t="s">
        <v>3962</v>
      </c>
    </row>
    <row r="16499" spans="1:5" x14ac:dyDescent="0.25">
      <c r="A16499" s="5">
        <f>16491</f>
      </c>
      <c r="B16499" s="5" t="s">
        <v>15769</v>
      </c>
      <c r="C16499" s="5" t="s">
        <v>11</v>
      </c>
      <c r="D16499" s="5" t="s">
        <v>12</v>
      </c>
      <c r="E16499" s="5" t="s">
        <v>3962</v>
      </c>
    </row>
    <row r="16500" spans="1:5" x14ac:dyDescent="0.25">
      <c r="A16500" s="5">
        <f>16492</f>
      </c>
      <c r="B16500" s="5" t="s">
        <v>15770</v>
      </c>
      <c r="C16500" s="5" t="s">
        <v>11</v>
      </c>
      <c r="D16500" s="5" t="s">
        <v>12</v>
      </c>
      <c r="E16500" s="5" t="s">
        <v>3962</v>
      </c>
    </row>
    <row r="16501" spans="1:5" x14ac:dyDescent="0.25">
      <c r="A16501" s="5">
        <f>16493</f>
      </c>
      <c r="B16501" s="5" t="s">
        <v>15771</v>
      </c>
      <c r="C16501" s="5" t="s">
        <v>11</v>
      </c>
      <c r="D16501" s="5" t="s">
        <v>12</v>
      </c>
      <c r="E16501" s="5" t="s">
        <v>3962</v>
      </c>
    </row>
    <row r="16502" spans="1:5" x14ac:dyDescent="0.25">
      <c r="A16502" s="5">
        <f>16494</f>
      </c>
      <c r="B16502" s="5" t="s">
        <v>15772</v>
      </c>
      <c r="C16502" s="5" t="s">
        <v>11</v>
      </c>
      <c r="D16502" s="5" t="s">
        <v>12</v>
      </c>
      <c r="E16502" s="5" t="s">
        <v>3962</v>
      </c>
    </row>
    <row r="16503" spans="1:5" x14ac:dyDescent="0.25">
      <c r="A16503" s="5">
        <f>16495</f>
      </c>
      <c r="B16503" s="5" t="s">
        <v>15773</v>
      </c>
      <c r="C16503" s="5" t="s">
        <v>11</v>
      </c>
      <c r="D16503" s="5" t="s">
        <v>12</v>
      </c>
      <c r="E16503" s="5" t="s">
        <v>3962</v>
      </c>
    </row>
    <row r="16504" spans="1:5" x14ac:dyDescent="0.25">
      <c r="A16504" s="5">
        <f>16496</f>
      </c>
      <c r="B16504" s="5" t="s">
        <v>15774</v>
      </c>
      <c r="C16504" s="5" t="s">
        <v>11</v>
      </c>
      <c r="D16504" s="5" t="s">
        <v>12</v>
      </c>
      <c r="E16504" s="5" t="s">
        <v>3962</v>
      </c>
    </row>
    <row r="16505" spans="1:5" x14ac:dyDescent="0.25">
      <c r="A16505" s="5">
        <f>16497</f>
      </c>
      <c r="B16505" s="5" t="s">
        <v>15775</v>
      </c>
      <c r="C16505" s="5" t="s">
        <v>11</v>
      </c>
      <c r="D16505" s="5" t="s">
        <v>12</v>
      </c>
      <c r="E16505" s="5" t="s">
        <v>3962</v>
      </c>
    </row>
    <row r="16506" spans="1:5" x14ac:dyDescent="0.25">
      <c r="A16506" s="5">
        <f>16498</f>
      </c>
      <c r="B16506" s="5" t="s">
        <v>15776</v>
      </c>
      <c r="C16506" s="5" t="s">
        <v>11</v>
      </c>
      <c r="D16506" s="5" t="s">
        <v>12</v>
      </c>
      <c r="E16506" s="5" t="s">
        <v>3962</v>
      </c>
    </row>
    <row r="16507" spans="1:5" x14ac:dyDescent="0.25">
      <c r="A16507" s="5">
        <f>16499</f>
      </c>
      <c r="B16507" s="5" t="s">
        <v>15777</v>
      </c>
      <c r="C16507" s="5" t="s">
        <v>11</v>
      </c>
      <c r="D16507" s="5" t="s">
        <v>12</v>
      </c>
      <c r="E16507" s="5" t="s">
        <v>3962</v>
      </c>
    </row>
    <row r="16508" spans="1:5" x14ac:dyDescent="0.25">
      <c r="A16508" s="5">
        <f>16500</f>
      </c>
      <c r="B16508" s="5" t="s">
        <v>15778</v>
      </c>
      <c r="C16508" s="5" t="s">
        <v>11</v>
      </c>
      <c r="D16508" s="5" t="s">
        <v>12</v>
      </c>
      <c r="E16508" s="5" t="s">
        <v>3962</v>
      </c>
    </row>
    <row r="16509" spans="1:5" x14ac:dyDescent="0.25">
      <c r="A16509" s="5">
        <f>16501</f>
      </c>
      <c r="B16509" s="5" t="s">
        <v>15779</v>
      </c>
      <c r="C16509" s="5" t="s">
        <v>11</v>
      </c>
      <c r="D16509" s="5" t="s">
        <v>12</v>
      </c>
      <c r="E16509" s="5" t="s">
        <v>3962</v>
      </c>
    </row>
    <row r="16510" spans="1:5" x14ac:dyDescent="0.25">
      <c r="A16510" s="5">
        <f>16502</f>
      </c>
      <c r="B16510" s="5" t="s">
        <v>15780</v>
      </c>
      <c r="C16510" s="5" t="s">
        <v>11</v>
      </c>
      <c r="D16510" s="5" t="s">
        <v>12</v>
      </c>
      <c r="E16510" s="5" t="s">
        <v>3962</v>
      </c>
    </row>
    <row r="16511" spans="1:5" x14ac:dyDescent="0.25">
      <c r="A16511" s="5">
        <f>16503</f>
      </c>
      <c r="B16511" s="5" t="s">
        <v>15781</v>
      </c>
      <c r="C16511" s="5" t="s">
        <v>11</v>
      </c>
      <c r="D16511" s="5" t="s">
        <v>12</v>
      </c>
      <c r="E16511" s="5" t="s">
        <v>3962</v>
      </c>
    </row>
    <row r="16512" spans="1:5" x14ac:dyDescent="0.25">
      <c r="A16512" s="5">
        <f>16504</f>
      </c>
      <c r="B16512" s="5" t="s">
        <v>15782</v>
      </c>
      <c r="C16512" s="5" t="s">
        <v>11</v>
      </c>
      <c r="D16512" s="5" t="s">
        <v>12</v>
      </c>
      <c r="E16512" s="5" t="s">
        <v>3962</v>
      </c>
    </row>
    <row r="16513" spans="1:5" x14ac:dyDescent="0.25">
      <c r="A16513" s="5">
        <f>16505</f>
      </c>
      <c r="B16513" s="5" t="s">
        <v>15783</v>
      </c>
      <c r="C16513" s="5" t="s">
        <v>11</v>
      </c>
      <c r="D16513" s="5" t="s">
        <v>12</v>
      </c>
      <c r="E16513" s="5" t="s">
        <v>3962</v>
      </c>
    </row>
    <row r="16514" spans="1:5" x14ac:dyDescent="0.25">
      <c r="A16514" s="5">
        <f>16506</f>
      </c>
      <c r="B16514" s="5" t="s">
        <v>15784</v>
      </c>
      <c r="C16514" s="5" t="s">
        <v>11</v>
      </c>
      <c r="D16514" s="5" t="s">
        <v>12</v>
      </c>
      <c r="E16514" s="5" t="s">
        <v>3962</v>
      </c>
    </row>
    <row r="16515" spans="1:5" x14ac:dyDescent="0.25">
      <c r="A16515" s="5">
        <f>16507</f>
      </c>
      <c r="B16515" s="5" t="s">
        <v>15785</v>
      </c>
      <c r="C16515" s="5" t="s">
        <v>11</v>
      </c>
      <c r="D16515" s="5" t="s">
        <v>12</v>
      </c>
      <c r="E16515" s="5" t="s">
        <v>3962</v>
      </c>
    </row>
    <row r="16516" spans="1:5" x14ac:dyDescent="0.25">
      <c r="A16516" s="5">
        <f>16508</f>
      </c>
      <c r="B16516" s="5" t="s">
        <v>15786</v>
      </c>
      <c r="C16516" s="5" t="s">
        <v>11</v>
      </c>
      <c r="D16516" s="5" t="s">
        <v>12</v>
      </c>
      <c r="E16516" s="5" t="s">
        <v>3962</v>
      </c>
    </row>
    <row r="16517" spans="1:5" x14ac:dyDescent="0.25">
      <c r="A16517" s="5">
        <f>16509</f>
      </c>
      <c r="B16517" s="5" t="s">
        <v>15787</v>
      </c>
      <c r="C16517" s="5" t="s">
        <v>11</v>
      </c>
      <c r="D16517" s="5" t="s">
        <v>12</v>
      </c>
      <c r="E16517" s="5" t="s">
        <v>3962</v>
      </c>
    </row>
    <row r="16518" spans="1:5" x14ac:dyDescent="0.25">
      <c r="A16518" s="5">
        <f>16510</f>
      </c>
      <c r="B16518" s="5" t="s">
        <v>15788</v>
      </c>
      <c r="C16518" s="5" t="s">
        <v>11</v>
      </c>
      <c r="D16518" s="5" t="s">
        <v>12</v>
      </c>
      <c r="E16518" s="5" t="s">
        <v>3962</v>
      </c>
    </row>
    <row r="16519" spans="1:5" x14ac:dyDescent="0.25">
      <c r="A16519" s="5">
        <f>16511</f>
      </c>
      <c r="B16519" s="5" t="s">
        <v>15789</v>
      </c>
      <c r="C16519" s="5" t="s">
        <v>11</v>
      </c>
      <c r="D16519" s="5" t="s">
        <v>12</v>
      </c>
      <c r="E16519" s="5" t="s">
        <v>3962</v>
      </c>
    </row>
    <row r="16520" spans="1:5" x14ac:dyDescent="0.25">
      <c r="A16520" s="5">
        <f>16512</f>
      </c>
      <c r="B16520" s="5" t="s">
        <v>15790</v>
      </c>
      <c r="C16520" s="5" t="s">
        <v>11</v>
      </c>
      <c r="D16520" s="5" t="s">
        <v>12</v>
      </c>
      <c r="E16520" s="5" t="s">
        <v>3962</v>
      </c>
    </row>
    <row r="16521" spans="1:5" x14ac:dyDescent="0.25">
      <c r="A16521" s="5">
        <f>16513</f>
      </c>
      <c r="B16521" s="5" t="s">
        <v>15791</v>
      </c>
      <c r="C16521" s="5" t="s">
        <v>11</v>
      </c>
      <c r="D16521" s="5" t="s">
        <v>12</v>
      </c>
      <c r="E16521" s="5" t="s">
        <v>3962</v>
      </c>
    </row>
    <row r="16522" spans="1:5" x14ac:dyDescent="0.25">
      <c r="A16522" s="5">
        <f>16514</f>
      </c>
      <c r="B16522" s="5" t="s">
        <v>15792</v>
      </c>
      <c r="C16522" s="5" t="s">
        <v>11</v>
      </c>
      <c r="D16522" s="5" t="s">
        <v>12</v>
      </c>
      <c r="E16522" s="5" t="s">
        <v>3962</v>
      </c>
    </row>
    <row r="16523" spans="1:5" x14ac:dyDescent="0.25">
      <c r="A16523" s="5">
        <f>16515</f>
      </c>
      <c r="B16523" s="5" t="s">
        <v>15793</v>
      </c>
      <c r="C16523" s="5" t="s">
        <v>11</v>
      </c>
      <c r="D16523" s="5" t="s">
        <v>12</v>
      </c>
      <c r="E16523" s="5" t="s">
        <v>3962</v>
      </c>
    </row>
    <row r="16524" spans="1:5" x14ac:dyDescent="0.25">
      <c r="A16524" s="5">
        <f>16516</f>
      </c>
      <c r="B16524" s="5" t="s">
        <v>15794</v>
      </c>
      <c r="C16524" s="5" t="s">
        <v>11</v>
      </c>
      <c r="D16524" s="5" t="s">
        <v>12</v>
      </c>
      <c r="E16524" s="5" t="s">
        <v>3962</v>
      </c>
    </row>
    <row r="16525" spans="1:5" x14ac:dyDescent="0.25">
      <c r="A16525" s="5">
        <f>16517</f>
      </c>
      <c r="B16525" s="5" t="s">
        <v>15795</v>
      </c>
      <c r="C16525" s="5" t="s">
        <v>11</v>
      </c>
      <c r="D16525" s="5" t="s">
        <v>12</v>
      </c>
      <c r="E16525" s="5" t="s">
        <v>3962</v>
      </c>
    </row>
    <row r="16526" spans="1:5" x14ac:dyDescent="0.25">
      <c r="A16526" s="5">
        <f>16518</f>
      </c>
      <c r="B16526" s="5" t="s">
        <v>15796</v>
      </c>
      <c r="C16526" s="5" t="s">
        <v>11</v>
      </c>
      <c r="D16526" s="5" t="s">
        <v>12</v>
      </c>
      <c r="E16526" s="5" t="s">
        <v>3962</v>
      </c>
    </row>
    <row r="16527" spans="1:5" x14ac:dyDescent="0.25">
      <c r="A16527" s="5">
        <f>16519</f>
      </c>
      <c r="B16527" s="5" t="s">
        <v>15797</v>
      </c>
      <c r="C16527" s="5" t="s">
        <v>11</v>
      </c>
      <c r="D16527" s="5" t="s">
        <v>12</v>
      </c>
      <c r="E16527" s="5" t="s">
        <v>3962</v>
      </c>
    </row>
    <row r="16528" spans="1:5" x14ac:dyDescent="0.25">
      <c r="A16528" s="5">
        <f>16520</f>
      </c>
      <c r="B16528" s="5" t="s">
        <v>15798</v>
      </c>
      <c r="C16528" s="5" t="s">
        <v>11</v>
      </c>
      <c r="D16528" s="5" t="s">
        <v>12</v>
      </c>
      <c r="E16528" s="5" t="s">
        <v>3962</v>
      </c>
    </row>
    <row r="16529" spans="1:5" x14ac:dyDescent="0.25">
      <c r="A16529" s="5">
        <f>16521</f>
      </c>
      <c r="B16529" s="5" t="s">
        <v>15799</v>
      </c>
      <c r="C16529" s="5" t="s">
        <v>11</v>
      </c>
      <c r="D16529" s="5" t="s">
        <v>12</v>
      </c>
      <c r="E16529" s="5" t="s">
        <v>3962</v>
      </c>
    </row>
    <row r="16530" spans="1:5" x14ac:dyDescent="0.25">
      <c r="A16530" s="5">
        <f>16522</f>
      </c>
      <c r="B16530" s="5" t="s">
        <v>15800</v>
      </c>
      <c r="C16530" s="5" t="s">
        <v>11</v>
      </c>
      <c r="D16530" s="5" t="s">
        <v>12</v>
      </c>
      <c r="E16530" s="5" t="s">
        <v>3962</v>
      </c>
    </row>
    <row r="16531" spans="1:5" x14ac:dyDescent="0.25">
      <c r="A16531" s="5">
        <f>16523</f>
      </c>
      <c r="B16531" s="5" t="s">
        <v>15801</v>
      </c>
      <c r="C16531" s="5" t="s">
        <v>11</v>
      </c>
      <c r="D16531" s="5" t="s">
        <v>12</v>
      </c>
      <c r="E16531" s="5" t="s">
        <v>3962</v>
      </c>
    </row>
    <row r="16532" spans="1:5" x14ac:dyDescent="0.25">
      <c r="A16532" s="5">
        <f>16524</f>
      </c>
      <c r="B16532" s="5" t="s">
        <v>15802</v>
      </c>
      <c r="C16532" s="5" t="s">
        <v>11</v>
      </c>
      <c r="D16532" s="5" t="s">
        <v>12</v>
      </c>
      <c r="E16532" s="5" t="s">
        <v>3962</v>
      </c>
    </row>
    <row r="16533" spans="1:5" x14ac:dyDescent="0.25">
      <c r="A16533" s="5">
        <f>16525</f>
      </c>
      <c r="B16533" s="5" t="s">
        <v>15803</v>
      </c>
      <c r="C16533" s="5" t="s">
        <v>11</v>
      </c>
      <c r="D16533" s="5" t="s">
        <v>12</v>
      </c>
      <c r="E16533" s="5" t="s">
        <v>3962</v>
      </c>
    </row>
    <row r="16534" spans="1:5" x14ac:dyDescent="0.25">
      <c r="A16534" s="5">
        <f>16526</f>
      </c>
      <c r="B16534" s="5" t="s">
        <v>15804</v>
      </c>
      <c r="C16534" s="5" t="s">
        <v>11</v>
      </c>
      <c r="D16534" s="5" t="s">
        <v>12</v>
      </c>
      <c r="E16534" s="5" t="s">
        <v>3962</v>
      </c>
    </row>
    <row r="16535" spans="1:5" x14ac:dyDescent="0.25">
      <c r="A16535" s="5">
        <f>16527</f>
      </c>
      <c r="B16535" s="5" t="s">
        <v>15805</v>
      </c>
      <c r="C16535" s="5" t="s">
        <v>11</v>
      </c>
      <c r="D16535" s="5" t="s">
        <v>12</v>
      </c>
      <c r="E16535" s="5" t="s">
        <v>3962</v>
      </c>
    </row>
    <row r="16536" spans="1:5" x14ac:dyDescent="0.25">
      <c r="A16536" s="5">
        <f>16528</f>
      </c>
      <c r="B16536" s="5" t="s">
        <v>15806</v>
      </c>
      <c r="C16536" s="5" t="s">
        <v>11</v>
      </c>
      <c r="D16536" s="5" t="s">
        <v>12</v>
      </c>
      <c r="E16536" s="5" t="s">
        <v>3962</v>
      </c>
    </row>
    <row r="16537" spans="1:5" x14ac:dyDescent="0.25">
      <c r="A16537" s="5">
        <f>16529</f>
      </c>
      <c r="B16537" s="5" t="s">
        <v>15807</v>
      </c>
      <c r="C16537" s="5" t="s">
        <v>11</v>
      </c>
      <c r="D16537" s="5" t="s">
        <v>12</v>
      </c>
      <c r="E16537" s="5" t="s">
        <v>3962</v>
      </c>
    </row>
    <row r="16538" spans="1:5" x14ac:dyDescent="0.25">
      <c r="A16538" s="5">
        <f>16530</f>
      </c>
      <c r="B16538" s="5" t="s">
        <v>15808</v>
      </c>
      <c r="C16538" s="5" t="s">
        <v>11</v>
      </c>
      <c r="D16538" s="5" t="s">
        <v>12</v>
      </c>
      <c r="E16538" s="5" t="s">
        <v>3962</v>
      </c>
    </row>
    <row r="16539" spans="1:5" x14ac:dyDescent="0.25">
      <c r="A16539" s="5">
        <f>16531</f>
      </c>
      <c r="B16539" s="5" t="s">
        <v>15809</v>
      </c>
      <c r="C16539" s="5" t="s">
        <v>11</v>
      </c>
      <c r="D16539" s="5" t="s">
        <v>12</v>
      </c>
      <c r="E16539" s="5" t="s">
        <v>3962</v>
      </c>
    </row>
    <row r="16540" spans="1:5" x14ac:dyDescent="0.25">
      <c r="A16540" s="5">
        <f>16532</f>
      </c>
      <c r="B16540" s="5" t="s">
        <v>15810</v>
      </c>
      <c r="C16540" s="5" t="s">
        <v>11</v>
      </c>
      <c r="D16540" s="5" t="s">
        <v>12</v>
      </c>
      <c r="E16540" s="5" t="s">
        <v>3962</v>
      </c>
    </row>
    <row r="16541" spans="1:5" x14ac:dyDescent="0.25">
      <c r="A16541" s="5">
        <f>16533</f>
      </c>
      <c r="B16541" s="5" t="s">
        <v>15811</v>
      </c>
      <c r="C16541" s="5" t="s">
        <v>11</v>
      </c>
      <c r="D16541" s="5" t="s">
        <v>12</v>
      </c>
      <c r="E16541" s="5" t="s">
        <v>3962</v>
      </c>
    </row>
    <row r="16542" spans="1:5" x14ac:dyDescent="0.25">
      <c r="A16542" s="5">
        <f>16534</f>
      </c>
      <c r="B16542" s="5" t="s">
        <v>15812</v>
      </c>
      <c r="C16542" s="5" t="s">
        <v>11</v>
      </c>
      <c r="D16542" s="5" t="s">
        <v>12</v>
      </c>
      <c r="E16542" s="5" t="s">
        <v>3962</v>
      </c>
    </row>
    <row r="16543" spans="1:5" x14ac:dyDescent="0.25">
      <c r="A16543" s="5">
        <f>16535</f>
      </c>
      <c r="B16543" s="5" t="s">
        <v>15813</v>
      </c>
      <c r="C16543" s="5" t="s">
        <v>11</v>
      </c>
      <c r="D16543" s="5" t="s">
        <v>12</v>
      </c>
      <c r="E16543" s="5" t="s">
        <v>3962</v>
      </c>
    </row>
    <row r="16544" spans="1:5" x14ac:dyDescent="0.25">
      <c r="A16544" s="5">
        <f>16536</f>
      </c>
      <c r="B16544" s="5" t="s">
        <v>15814</v>
      </c>
      <c r="C16544" s="5" t="s">
        <v>11</v>
      </c>
      <c r="D16544" s="5" t="s">
        <v>12</v>
      </c>
      <c r="E16544" s="5" t="s">
        <v>3962</v>
      </c>
    </row>
    <row r="16545" spans="1:5" x14ac:dyDescent="0.25">
      <c r="A16545" s="5">
        <f>16537</f>
      </c>
      <c r="B16545" s="5" t="s">
        <v>15815</v>
      </c>
      <c r="C16545" s="5" t="s">
        <v>11</v>
      </c>
      <c r="D16545" s="5" t="s">
        <v>12</v>
      </c>
      <c r="E16545" s="5" t="s">
        <v>3962</v>
      </c>
    </row>
    <row r="16546" spans="1:5" x14ac:dyDescent="0.25">
      <c r="A16546" s="5">
        <f>16538</f>
      </c>
      <c r="B16546" s="5" t="s">
        <v>15816</v>
      </c>
      <c r="C16546" s="5" t="s">
        <v>11</v>
      </c>
      <c r="D16546" s="5" t="s">
        <v>12</v>
      </c>
      <c r="E16546" s="5" t="s">
        <v>3962</v>
      </c>
    </row>
    <row r="16547" spans="1:5" x14ac:dyDescent="0.25">
      <c r="A16547" s="5">
        <f>16539</f>
      </c>
      <c r="B16547" s="5" t="s">
        <v>15817</v>
      </c>
      <c r="C16547" s="5" t="s">
        <v>11</v>
      </c>
      <c r="D16547" s="5" t="s">
        <v>12</v>
      </c>
      <c r="E16547" s="5" t="s">
        <v>3962</v>
      </c>
    </row>
    <row r="16548" spans="1:5" x14ac:dyDescent="0.25">
      <c r="A16548" s="5">
        <f>16540</f>
      </c>
      <c r="B16548" s="5" t="s">
        <v>15818</v>
      </c>
      <c r="C16548" s="5" t="s">
        <v>11</v>
      </c>
      <c r="D16548" s="5" t="s">
        <v>12</v>
      </c>
      <c r="E16548" s="5" t="s">
        <v>3962</v>
      </c>
    </row>
    <row r="16549" spans="1:5" x14ac:dyDescent="0.25">
      <c r="A16549" s="5">
        <f>16541</f>
      </c>
      <c r="B16549" s="5" t="s">
        <v>15819</v>
      </c>
      <c r="C16549" s="5" t="s">
        <v>11</v>
      </c>
      <c r="D16549" s="5" t="s">
        <v>12</v>
      </c>
      <c r="E16549" s="5" t="s">
        <v>3962</v>
      </c>
    </row>
    <row r="16550" spans="1:5" x14ac:dyDescent="0.25">
      <c r="A16550" s="5">
        <f>16542</f>
      </c>
      <c r="B16550" s="5" t="s">
        <v>15820</v>
      </c>
      <c r="C16550" s="5" t="s">
        <v>11</v>
      </c>
      <c r="D16550" s="5" t="s">
        <v>12</v>
      </c>
      <c r="E16550" s="5" t="s">
        <v>3962</v>
      </c>
    </row>
    <row r="16551" spans="1:5" x14ac:dyDescent="0.25">
      <c r="A16551" s="5">
        <f>16543</f>
      </c>
      <c r="B16551" s="5" t="s">
        <v>15821</v>
      </c>
      <c r="C16551" s="5" t="s">
        <v>11</v>
      </c>
      <c r="D16551" s="5" t="s">
        <v>12</v>
      </c>
      <c r="E16551" s="5" t="s">
        <v>3962</v>
      </c>
    </row>
    <row r="16552" spans="1:5" x14ac:dyDescent="0.25">
      <c r="A16552" s="5">
        <f>16544</f>
      </c>
      <c r="B16552" s="5" t="s">
        <v>15822</v>
      </c>
      <c r="C16552" s="5" t="s">
        <v>11</v>
      </c>
      <c r="D16552" s="5" t="s">
        <v>12</v>
      </c>
      <c r="E16552" s="5" t="s">
        <v>3962</v>
      </c>
    </row>
    <row r="16553" spans="1:5" x14ac:dyDescent="0.25">
      <c r="A16553" s="5">
        <f>16545</f>
      </c>
      <c r="B16553" s="5" t="s">
        <v>15823</v>
      </c>
      <c r="C16553" s="5" t="s">
        <v>11</v>
      </c>
      <c r="D16553" s="5" t="s">
        <v>12</v>
      </c>
      <c r="E16553" s="5" t="s">
        <v>3962</v>
      </c>
    </row>
    <row r="16554" spans="1:5" x14ac:dyDescent="0.25">
      <c r="A16554" s="5">
        <f>16546</f>
      </c>
      <c r="B16554" s="5" t="s">
        <v>15824</v>
      </c>
      <c r="C16554" s="5" t="s">
        <v>11</v>
      </c>
      <c r="D16554" s="5" t="s">
        <v>12</v>
      </c>
      <c r="E16554" s="5" t="s">
        <v>3962</v>
      </c>
    </row>
    <row r="16555" spans="1:5" x14ac:dyDescent="0.25">
      <c r="A16555" s="5">
        <f>16547</f>
      </c>
      <c r="B16555" s="5" t="s">
        <v>15825</v>
      </c>
      <c r="C16555" s="5" t="s">
        <v>11</v>
      </c>
      <c r="D16555" s="5" t="s">
        <v>12</v>
      </c>
      <c r="E16555" s="5" t="s">
        <v>3962</v>
      </c>
    </row>
    <row r="16556" spans="1:5" x14ac:dyDescent="0.25">
      <c r="A16556" s="5">
        <f>16548</f>
      </c>
      <c r="B16556" s="5" t="s">
        <v>15826</v>
      </c>
      <c r="C16556" s="5" t="s">
        <v>11</v>
      </c>
      <c r="D16556" s="5" t="s">
        <v>12</v>
      </c>
      <c r="E16556" s="5" t="s">
        <v>3962</v>
      </c>
    </row>
    <row r="16557" spans="1:5" x14ac:dyDescent="0.25">
      <c r="A16557" s="5">
        <f>16549</f>
      </c>
      <c r="B16557" s="5" t="s">
        <v>15827</v>
      </c>
      <c r="C16557" s="5" t="s">
        <v>11</v>
      </c>
      <c r="D16557" s="5" t="s">
        <v>12</v>
      </c>
      <c r="E16557" s="5" t="s">
        <v>3962</v>
      </c>
    </row>
    <row r="16558" spans="1:5" x14ac:dyDescent="0.25">
      <c r="A16558" s="5">
        <f>16550</f>
      </c>
      <c r="B16558" s="5" t="s">
        <v>15828</v>
      </c>
      <c r="C16558" s="5" t="s">
        <v>11</v>
      </c>
      <c r="D16558" s="5" t="s">
        <v>12</v>
      </c>
      <c r="E16558" s="5" t="s">
        <v>3962</v>
      </c>
    </row>
    <row r="16559" spans="1:5" x14ac:dyDescent="0.25">
      <c r="A16559" s="5">
        <f>16551</f>
      </c>
      <c r="B16559" s="5" t="s">
        <v>15829</v>
      </c>
      <c r="C16559" s="5" t="s">
        <v>11</v>
      </c>
      <c r="D16559" s="5" t="s">
        <v>12</v>
      </c>
      <c r="E16559" s="5" t="s">
        <v>3962</v>
      </c>
    </row>
    <row r="16560" spans="1:5" x14ac:dyDescent="0.25">
      <c r="A16560" s="5">
        <f>16552</f>
      </c>
      <c r="B16560" s="5" t="s">
        <v>15830</v>
      </c>
      <c r="C16560" s="5" t="s">
        <v>11</v>
      </c>
      <c r="D16560" s="5" t="s">
        <v>12</v>
      </c>
      <c r="E16560" s="5" t="s">
        <v>3962</v>
      </c>
    </row>
    <row r="16561" spans="1:5" x14ac:dyDescent="0.25">
      <c r="A16561" s="5">
        <f>16553</f>
      </c>
      <c r="B16561" s="5" t="s">
        <v>15831</v>
      </c>
      <c r="C16561" s="5" t="s">
        <v>11</v>
      </c>
      <c r="D16561" s="5" t="s">
        <v>12</v>
      </c>
      <c r="E16561" s="5" t="s">
        <v>3962</v>
      </c>
    </row>
    <row r="16562" spans="1:5" x14ac:dyDescent="0.25">
      <c r="A16562" s="5">
        <f>16554</f>
      </c>
      <c r="B16562" s="5" t="s">
        <v>15832</v>
      </c>
      <c r="C16562" s="5" t="s">
        <v>11</v>
      </c>
      <c r="D16562" s="5" t="s">
        <v>12</v>
      </c>
      <c r="E16562" s="5" t="s">
        <v>3962</v>
      </c>
    </row>
    <row r="16563" spans="1:5" x14ac:dyDescent="0.25">
      <c r="A16563" s="5">
        <f>16555</f>
      </c>
      <c r="B16563" s="5" t="s">
        <v>15833</v>
      </c>
      <c r="C16563" s="5" t="s">
        <v>11</v>
      </c>
      <c r="D16563" s="5" t="s">
        <v>12</v>
      </c>
      <c r="E16563" s="5" t="s">
        <v>3962</v>
      </c>
    </row>
    <row r="16564" spans="1:5" x14ac:dyDescent="0.25">
      <c r="A16564" s="5">
        <f>16556</f>
      </c>
      <c r="B16564" s="5" t="s">
        <v>15834</v>
      </c>
      <c r="C16564" s="5" t="s">
        <v>11</v>
      </c>
      <c r="D16564" s="5" t="s">
        <v>12</v>
      </c>
      <c r="E16564" s="5" t="s">
        <v>3962</v>
      </c>
    </row>
    <row r="16565" spans="1:5" x14ac:dyDescent="0.25">
      <c r="A16565" s="5">
        <f>16557</f>
      </c>
      <c r="B16565" s="5" t="s">
        <v>15835</v>
      </c>
      <c r="C16565" s="5" t="s">
        <v>11</v>
      </c>
      <c r="D16565" s="5" t="s">
        <v>12</v>
      </c>
      <c r="E16565" s="5" t="s">
        <v>3962</v>
      </c>
    </row>
    <row r="16566" spans="1:5" x14ac:dyDescent="0.25">
      <c r="A16566" s="5">
        <f>16558</f>
      </c>
      <c r="B16566" s="5" t="s">
        <v>15836</v>
      </c>
      <c r="C16566" s="5" t="s">
        <v>11</v>
      </c>
      <c r="D16566" s="5" t="s">
        <v>12</v>
      </c>
      <c r="E16566" s="5" t="s">
        <v>3962</v>
      </c>
    </row>
    <row r="16567" spans="1:5" x14ac:dyDescent="0.25">
      <c r="A16567" s="5">
        <f>16559</f>
      </c>
      <c r="B16567" s="5" t="s">
        <v>15837</v>
      </c>
      <c r="C16567" s="5" t="s">
        <v>11</v>
      </c>
      <c r="D16567" s="5" t="s">
        <v>12</v>
      </c>
      <c r="E16567" s="5" t="s">
        <v>3962</v>
      </c>
    </row>
    <row r="16568" spans="1:5" x14ac:dyDescent="0.25">
      <c r="A16568" s="5">
        <f>16560</f>
      </c>
      <c r="B16568" s="5" t="s">
        <v>15838</v>
      </c>
      <c r="C16568" s="5" t="s">
        <v>11</v>
      </c>
      <c r="D16568" s="5" t="s">
        <v>12</v>
      </c>
      <c r="E16568" s="5" t="s">
        <v>3962</v>
      </c>
    </row>
    <row r="16569" spans="1:5" x14ac:dyDescent="0.25">
      <c r="A16569" s="5">
        <f>16561</f>
      </c>
      <c r="B16569" s="5" t="s">
        <v>15839</v>
      </c>
      <c r="C16569" s="5" t="s">
        <v>11</v>
      </c>
      <c r="D16569" s="5" t="s">
        <v>12</v>
      </c>
      <c r="E16569" s="5" t="s">
        <v>3962</v>
      </c>
    </row>
    <row r="16570" spans="1:5" x14ac:dyDescent="0.25">
      <c r="A16570" s="5">
        <f>16562</f>
      </c>
      <c r="B16570" s="5" t="s">
        <v>15840</v>
      </c>
      <c r="C16570" s="5" t="s">
        <v>11</v>
      </c>
      <c r="D16570" s="5" t="s">
        <v>12</v>
      </c>
      <c r="E16570" s="5" t="s">
        <v>3962</v>
      </c>
    </row>
    <row r="16571" spans="1:5" x14ac:dyDescent="0.25">
      <c r="A16571" s="5">
        <f>16563</f>
      </c>
      <c r="B16571" s="5" t="s">
        <v>15841</v>
      </c>
      <c r="C16571" s="5" t="s">
        <v>11</v>
      </c>
      <c r="D16571" s="5" t="s">
        <v>12</v>
      </c>
      <c r="E16571" s="5" t="s">
        <v>3962</v>
      </c>
    </row>
    <row r="16572" spans="1:5" x14ac:dyDescent="0.25">
      <c r="A16572" s="5">
        <f>16564</f>
      </c>
      <c r="B16572" s="5" t="s">
        <v>15842</v>
      </c>
      <c r="C16572" s="5" t="s">
        <v>11</v>
      </c>
      <c r="D16572" s="5" t="s">
        <v>12</v>
      </c>
      <c r="E16572" s="5" t="s">
        <v>3962</v>
      </c>
    </row>
    <row r="16573" spans="1:5" x14ac:dyDescent="0.25">
      <c r="A16573" s="5">
        <f>16565</f>
      </c>
      <c r="B16573" s="5" t="s">
        <v>15843</v>
      </c>
      <c r="C16573" s="5" t="s">
        <v>11</v>
      </c>
      <c r="D16573" s="5" t="s">
        <v>12</v>
      </c>
      <c r="E16573" s="5" t="s">
        <v>3962</v>
      </c>
    </row>
    <row r="16574" spans="1:5" x14ac:dyDescent="0.25">
      <c r="A16574" s="5">
        <f>16566</f>
      </c>
      <c r="B16574" s="5" t="s">
        <v>15844</v>
      </c>
      <c r="C16574" s="5" t="s">
        <v>11</v>
      </c>
      <c r="D16574" s="5" t="s">
        <v>12</v>
      </c>
      <c r="E16574" s="5" t="s">
        <v>3962</v>
      </c>
    </row>
    <row r="16575" spans="1:5" x14ac:dyDescent="0.25">
      <c r="A16575" s="5">
        <f>16567</f>
      </c>
      <c r="B16575" s="5" t="s">
        <v>15845</v>
      </c>
      <c r="C16575" s="5" t="s">
        <v>11</v>
      </c>
      <c r="D16575" s="5" t="s">
        <v>12</v>
      </c>
      <c r="E16575" s="5" t="s">
        <v>3962</v>
      </c>
    </row>
    <row r="16576" spans="1:5" x14ac:dyDescent="0.25">
      <c r="A16576" s="5">
        <f>16568</f>
      </c>
      <c r="B16576" s="5" t="s">
        <v>15846</v>
      </c>
      <c r="C16576" s="5" t="s">
        <v>11</v>
      </c>
      <c r="D16576" s="5" t="s">
        <v>12</v>
      </c>
      <c r="E16576" s="5" t="s">
        <v>3962</v>
      </c>
    </row>
    <row r="16577" spans="1:5" x14ac:dyDescent="0.25">
      <c r="A16577" s="5">
        <f>16569</f>
      </c>
      <c r="B16577" s="5" t="s">
        <v>15847</v>
      </c>
      <c r="C16577" s="5" t="s">
        <v>11</v>
      </c>
      <c r="D16577" s="5" t="s">
        <v>12</v>
      </c>
      <c r="E16577" s="5" t="s">
        <v>3962</v>
      </c>
    </row>
    <row r="16578" spans="1:5" x14ac:dyDescent="0.25">
      <c r="A16578" s="5">
        <f>16570</f>
      </c>
      <c r="B16578" s="5" t="s">
        <v>15848</v>
      </c>
      <c r="C16578" s="5" t="s">
        <v>11</v>
      </c>
      <c r="D16578" s="5" t="s">
        <v>12</v>
      </c>
      <c r="E16578" s="5" t="s">
        <v>3962</v>
      </c>
    </row>
    <row r="16579" spans="1:5" x14ac:dyDescent="0.25">
      <c r="A16579" s="5">
        <f>16571</f>
      </c>
      <c r="B16579" s="5" t="s">
        <v>15849</v>
      </c>
      <c r="C16579" s="5" t="s">
        <v>11</v>
      </c>
      <c r="D16579" s="5" t="s">
        <v>12</v>
      </c>
      <c r="E16579" s="5" t="s">
        <v>3962</v>
      </c>
    </row>
    <row r="16580" spans="1:5" x14ac:dyDescent="0.25">
      <c r="A16580" s="5">
        <f>16572</f>
      </c>
      <c r="B16580" s="5" t="s">
        <v>15850</v>
      </c>
      <c r="C16580" s="5" t="s">
        <v>11</v>
      </c>
      <c r="D16580" s="5" t="s">
        <v>12</v>
      </c>
      <c r="E16580" s="5" t="s">
        <v>3962</v>
      </c>
    </row>
    <row r="16581" spans="1:5" x14ac:dyDescent="0.25">
      <c r="A16581" s="5">
        <f>16573</f>
      </c>
      <c r="B16581" s="5" t="s">
        <v>15851</v>
      </c>
      <c r="C16581" s="5" t="s">
        <v>11</v>
      </c>
      <c r="D16581" s="5" t="s">
        <v>12</v>
      </c>
      <c r="E16581" s="5" t="s">
        <v>3962</v>
      </c>
    </row>
    <row r="16582" spans="1:5" x14ac:dyDescent="0.25">
      <c r="A16582" s="5">
        <f>16574</f>
      </c>
      <c r="B16582" s="5" t="s">
        <v>15852</v>
      </c>
      <c r="C16582" s="5" t="s">
        <v>11</v>
      </c>
      <c r="D16582" s="5" t="s">
        <v>12</v>
      </c>
      <c r="E16582" s="5" t="s">
        <v>3962</v>
      </c>
    </row>
    <row r="16583" spans="1:5" x14ac:dyDescent="0.25">
      <c r="A16583" s="5">
        <f>16575</f>
      </c>
      <c r="B16583" s="5" t="s">
        <v>15853</v>
      </c>
      <c r="C16583" s="5" t="s">
        <v>11</v>
      </c>
      <c r="D16583" s="5" t="s">
        <v>12</v>
      </c>
      <c r="E16583" s="5" t="s">
        <v>3962</v>
      </c>
    </row>
    <row r="16584" spans="1:5" x14ac:dyDescent="0.25">
      <c r="A16584" s="5">
        <f>16576</f>
      </c>
      <c r="B16584" s="5" t="s">
        <v>15854</v>
      </c>
      <c r="C16584" s="5" t="s">
        <v>11</v>
      </c>
      <c r="D16584" s="5" t="s">
        <v>12</v>
      </c>
      <c r="E16584" s="5" t="s">
        <v>3962</v>
      </c>
    </row>
    <row r="16585" spans="1:5" x14ac:dyDescent="0.25">
      <c r="A16585" s="5">
        <f>16577</f>
      </c>
      <c r="B16585" s="5" t="s">
        <v>15855</v>
      </c>
      <c r="C16585" s="5" t="s">
        <v>11</v>
      </c>
      <c r="D16585" s="5" t="s">
        <v>12</v>
      </c>
      <c r="E16585" s="5" t="s">
        <v>3962</v>
      </c>
    </row>
    <row r="16586" spans="1:5" x14ac:dyDescent="0.25">
      <c r="A16586" s="5">
        <f>16578</f>
      </c>
      <c r="B16586" s="5" t="s">
        <v>15856</v>
      </c>
      <c r="C16586" s="5" t="s">
        <v>11</v>
      </c>
      <c r="D16586" s="5" t="s">
        <v>12</v>
      </c>
      <c r="E16586" s="5" t="s">
        <v>3962</v>
      </c>
    </row>
    <row r="16587" spans="1:5" x14ac:dyDescent="0.25">
      <c r="A16587" s="5">
        <f>16579</f>
      </c>
      <c r="B16587" s="5" t="s">
        <v>15857</v>
      </c>
      <c r="C16587" s="5" t="s">
        <v>11</v>
      </c>
      <c r="D16587" s="5" t="s">
        <v>12</v>
      </c>
      <c r="E16587" s="5" t="s">
        <v>3962</v>
      </c>
    </row>
    <row r="16588" spans="1:5" x14ac:dyDescent="0.25">
      <c r="A16588" s="5">
        <f>16580</f>
      </c>
      <c r="B16588" s="5" t="s">
        <v>15858</v>
      </c>
      <c r="C16588" s="5" t="s">
        <v>11</v>
      </c>
      <c r="D16588" s="5" t="s">
        <v>12</v>
      </c>
      <c r="E16588" s="5" t="s">
        <v>3962</v>
      </c>
    </row>
    <row r="16589" spans="1:5" x14ac:dyDescent="0.25">
      <c r="A16589" s="5">
        <f>16581</f>
      </c>
      <c r="B16589" s="5" t="s">
        <v>15859</v>
      </c>
      <c r="C16589" s="5" t="s">
        <v>11</v>
      </c>
      <c r="D16589" s="5" t="s">
        <v>12</v>
      </c>
      <c r="E16589" s="5" t="s">
        <v>3962</v>
      </c>
    </row>
    <row r="16590" spans="1:5" x14ac:dyDescent="0.25">
      <c r="A16590" s="5">
        <f>16582</f>
      </c>
      <c r="B16590" s="5" t="s">
        <v>15860</v>
      </c>
      <c r="C16590" s="5" t="s">
        <v>11</v>
      </c>
      <c r="D16590" s="5" t="s">
        <v>12</v>
      </c>
      <c r="E16590" s="5" t="s">
        <v>3962</v>
      </c>
    </row>
    <row r="16591" spans="1:5" x14ac:dyDescent="0.25">
      <c r="A16591" s="5">
        <f>16583</f>
      </c>
      <c r="B16591" s="5" t="s">
        <v>15861</v>
      </c>
      <c r="C16591" s="5" t="s">
        <v>11</v>
      </c>
      <c r="D16591" s="5" t="s">
        <v>12</v>
      </c>
      <c r="E16591" s="5" t="s">
        <v>3962</v>
      </c>
    </row>
    <row r="16592" spans="1:5" x14ac:dyDescent="0.25">
      <c r="A16592" s="5">
        <f>16584</f>
      </c>
      <c r="B16592" s="5" t="s">
        <v>15862</v>
      </c>
      <c r="C16592" s="5" t="s">
        <v>11</v>
      </c>
      <c r="D16592" s="5" t="s">
        <v>12</v>
      </c>
      <c r="E16592" s="5" t="s">
        <v>3962</v>
      </c>
    </row>
    <row r="16593" spans="1:5" x14ac:dyDescent="0.25">
      <c r="A16593" s="5">
        <f>16585</f>
      </c>
      <c r="B16593" s="5" t="s">
        <v>15863</v>
      </c>
      <c r="C16593" s="5" t="s">
        <v>11</v>
      </c>
      <c r="D16593" s="5" t="s">
        <v>12</v>
      </c>
      <c r="E16593" s="5" t="s">
        <v>3962</v>
      </c>
    </row>
    <row r="16594" spans="1:5" x14ac:dyDescent="0.25">
      <c r="A16594" s="5">
        <f>16586</f>
      </c>
      <c r="B16594" s="5" t="s">
        <v>15864</v>
      </c>
      <c r="C16594" s="5" t="s">
        <v>11</v>
      </c>
      <c r="D16594" s="5" t="s">
        <v>12</v>
      </c>
      <c r="E16594" s="5" t="s">
        <v>3962</v>
      </c>
    </row>
    <row r="16595" spans="1:5" x14ac:dyDescent="0.25">
      <c r="A16595" s="5">
        <f>16587</f>
      </c>
      <c r="B16595" s="5" t="s">
        <v>15865</v>
      </c>
      <c r="C16595" s="5" t="s">
        <v>11</v>
      </c>
      <c r="D16595" s="5" t="s">
        <v>12</v>
      </c>
      <c r="E16595" s="5" t="s">
        <v>3962</v>
      </c>
    </row>
    <row r="16596" spans="1:5" x14ac:dyDescent="0.25">
      <c r="A16596" s="5">
        <f>16588</f>
      </c>
      <c r="B16596" s="5" t="s">
        <v>15866</v>
      </c>
      <c r="C16596" s="5" t="s">
        <v>11</v>
      </c>
      <c r="D16596" s="5" t="s">
        <v>12</v>
      </c>
      <c r="E16596" s="5" t="s">
        <v>3962</v>
      </c>
    </row>
    <row r="16597" spans="1:5" x14ac:dyDescent="0.25">
      <c r="A16597" s="5">
        <f>16589</f>
      </c>
      <c r="B16597" s="5" t="s">
        <v>15867</v>
      </c>
      <c r="C16597" s="5" t="s">
        <v>11</v>
      </c>
      <c r="D16597" s="5" t="s">
        <v>12</v>
      </c>
      <c r="E16597" s="5" t="s">
        <v>3962</v>
      </c>
    </row>
    <row r="16598" spans="1:5" x14ac:dyDescent="0.25">
      <c r="A16598" s="5">
        <f>16590</f>
      </c>
      <c r="B16598" s="5" t="s">
        <v>15868</v>
      </c>
      <c r="C16598" s="5" t="s">
        <v>11</v>
      </c>
      <c r="D16598" s="5" t="s">
        <v>12</v>
      </c>
      <c r="E16598" s="5" t="s">
        <v>3962</v>
      </c>
    </row>
    <row r="16599" spans="1:5" x14ac:dyDescent="0.25">
      <c r="A16599" s="5">
        <f>16591</f>
      </c>
      <c r="B16599" s="5" t="s">
        <v>15869</v>
      </c>
      <c r="C16599" s="5" t="s">
        <v>11</v>
      </c>
      <c r="D16599" s="5" t="s">
        <v>12</v>
      </c>
      <c r="E16599" s="5" t="s">
        <v>3962</v>
      </c>
    </row>
    <row r="16600" spans="1:5" x14ac:dyDescent="0.25">
      <c r="A16600" s="5">
        <f>16592</f>
      </c>
      <c r="B16600" s="5" t="s">
        <v>15870</v>
      </c>
      <c r="C16600" s="5" t="s">
        <v>11</v>
      </c>
      <c r="D16600" s="5" t="s">
        <v>12</v>
      </c>
      <c r="E16600" s="5" t="s">
        <v>3962</v>
      </c>
    </row>
    <row r="16601" spans="1:5" x14ac:dyDescent="0.25">
      <c r="A16601" s="5">
        <f>16593</f>
      </c>
      <c r="B16601" s="5" t="s">
        <v>15871</v>
      </c>
      <c r="C16601" s="5" t="s">
        <v>11</v>
      </c>
      <c r="D16601" s="5" t="s">
        <v>12</v>
      </c>
      <c r="E16601" s="5" t="s">
        <v>3962</v>
      </c>
    </row>
    <row r="16602" spans="1:5" x14ac:dyDescent="0.25">
      <c r="A16602" s="5">
        <f>16594</f>
      </c>
      <c r="B16602" s="5" t="s">
        <v>15872</v>
      </c>
      <c r="C16602" s="5" t="s">
        <v>11</v>
      </c>
      <c r="D16602" s="5" t="s">
        <v>12</v>
      </c>
      <c r="E16602" s="5" t="s">
        <v>3962</v>
      </c>
    </row>
    <row r="16603" spans="1:5" x14ac:dyDescent="0.25">
      <c r="A16603" s="5">
        <f>16595</f>
      </c>
      <c r="B16603" s="5" t="s">
        <v>15873</v>
      </c>
      <c r="C16603" s="5" t="s">
        <v>11</v>
      </c>
      <c r="D16603" s="5" t="s">
        <v>12</v>
      </c>
      <c r="E16603" s="5" t="s">
        <v>3962</v>
      </c>
    </row>
    <row r="16604" spans="1:5" x14ac:dyDescent="0.25">
      <c r="A16604" s="5">
        <f>16596</f>
      </c>
      <c r="B16604" s="5" t="s">
        <v>15874</v>
      </c>
      <c r="C16604" s="5" t="s">
        <v>11</v>
      </c>
      <c r="D16604" s="5" t="s">
        <v>12</v>
      </c>
      <c r="E16604" s="5" t="s">
        <v>3962</v>
      </c>
    </row>
    <row r="16605" spans="1:5" x14ac:dyDescent="0.25">
      <c r="A16605" s="5">
        <f>16597</f>
      </c>
      <c r="B16605" s="5" t="s">
        <v>15875</v>
      </c>
      <c r="C16605" s="5" t="s">
        <v>11</v>
      </c>
      <c r="D16605" s="5" t="s">
        <v>12</v>
      </c>
      <c r="E16605" s="5" t="s">
        <v>3962</v>
      </c>
    </row>
    <row r="16606" spans="1:5" x14ac:dyDescent="0.25">
      <c r="A16606" s="5">
        <f>16598</f>
      </c>
      <c r="B16606" s="5" t="s">
        <v>15876</v>
      </c>
      <c r="C16606" s="5" t="s">
        <v>11</v>
      </c>
      <c r="D16606" s="5" t="s">
        <v>12</v>
      </c>
      <c r="E16606" s="5" t="s">
        <v>3962</v>
      </c>
    </row>
    <row r="16607" spans="1:5" x14ac:dyDescent="0.25">
      <c r="A16607" s="5">
        <f>16599</f>
      </c>
      <c r="B16607" s="5" t="s">
        <v>15877</v>
      </c>
      <c r="C16607" s="5" t="s">
        <v>11</v>
      </c>
      <c r="D16607" s="5" t="s">
        <v>12</v>
      </c>
      <c r="E16607" s="5" t="s">
        <v>3962</v>
      </c>
    </row>
    <row r="16608" spans="1:5" x14ac:dyDescent="0.25">
      <c r="A16608" s="5">
        <f>16600</f>
      </c>
      <c r="B16608" s="5" t="s">
        <v>15878</v>
      </c>
      <c r="C16608" s="5" t="s">
        <v>11</v>
      </c>
      <c r="D16608" s="5" t="s">
        <v>12</v>
      </c>
      <c r="E16608" s="5" t="s">
        <v>3962</v>
      </c>
    </row>
    <row r="16609" spans="1:5" x14ac:dyDescent="0.25">
      <c r="A16609" s="5">
        <f>16601</f>
      </c>
      <c r="B16609" s="5" t="s">
        <v>15879</v>
      </c>
      <c r="C16609" s="5" t="s">
        <v>11</v>
      </c>
      <c r="D16609" s="5" t="s">
        <v>12</v>
      </c>
      <c r="E16609" s="5" t="s">
        <v>3962</v>
      </c>
    </row>
    <row r="16610" spans="1:5" x14ac:dyDescent="0.25">
      <c r="A16610" s="5">
        <f>16602</f>
      </c>
      <c r="B16610" s="5" t="s">
        <v>15880</v>
      </c>
      <c r="C16610" s="5" t="s">
        <v>11</v>
      </c>
      <c r="D16610" s="5" t="s">
        <v>12</v>
      </c>
      <c r="E16610" s="5" t="s">
        <v>3962</v>
      </c>
    </row>
    <row r="16611" spans="1:5" x14ac:dyDescent="0.25">
      <c r="A16611" s="5">
        <f>16603</f>
      </c>
      <c r="B16611" s="5" t="s">
        <v>15881</v>
      </c>
      <c r="C16611" s="5" t="s">
        <v>11</v>
      </c>
      <c r="D16611" s="5" t="s">
        <v>12</v>
      </c>
      <c r="E16611" s="5" t="s">
        <v>3962</v>
      </c>
    </row>
    <row r="16612" spans="1:5" x14ac:dyDescent="0.25">
      <c r="A16612" s="5">
        <f>16604</f>
      </c>
      <c r="B16612" s="5" t="s">
        <v>15882</v>
      </c>
      <c r="C16612" s="5" t="s">
        <v>11</v>
      </c>
      <c r="D16612" s="5" t="s">
        <v>12</v>
      </c>
      <c r="E16612" s="5" t="s">
        <v>3962</v>
      </c>
    </row>
    <row r="16613" spans="1:5" x14ac:dyDescent="0.25">
      <c r="A16613" s="5">
        <f>16605</f>
      </c>
      <c r="B16613" s="5" t="s">
        <v>15883</v>
      </c>
      <c r="C16613" s="5" t="s">
        <v>11</v>
      </c>
      <c r="D16613" s="5" t="s">
        <v>12</v>
      </c>
      <c r="E16613" s="5" t="s">
        <v>3962</v>
      </c>
    </row>
    <row r="16614" spans="1:5" x14ac:dyDescent="0.25">
      <c r="A16614" s="5">
        <f>16606</f>
      </c>
      <c r="B16614" s="5" t="s">
        <v>15884</v>
      </c>
      <c r="C16614" s="5" t="s">
        <v>11</v>
      </c>
      <c r="D16614" s="5" t="s">
        <v>12</v>
      </c>
      <c r="E16614" s="5" t="s">
        <v>3962</v>
      </c>
    </row>
    <row r="16615" spans="1:5" x14ac:dyDescent="0.25">
      <c r="A16615" s="5">
        <f>16607</f>
      </c>
      <c r="B16615" s="5" t="s">
        <v>15885</v>
      </c>
      <c r="C16615" s="5" t="s">
        <v>11</v>
      </c>
      <c r="D16615" s="5" t="s">
        <v>12</v>
      </c>
      <c r="E16615" s="5" t="s">
        <v>3962</v>
      </c>
    </row>
    <row r="16616" spans="1:5" x14ac:dyDescent="0.25">
      <c r="A16616" s="5">
        <f>16608</f>
      </c>
      <c r="B16616" s="5" t="s">
        <v>15886</v>
      </c>
      <c r="C16616" s="5" t="s">
        <v>11</v>
      </c>
      <c r="D16616" s="5" t="s">
        <v>12</v>
      </c>
      <c r="E16616" s="5" t="s">
        <v>3962</v>
      </c>
    </row>
    <row r="16617" spans="1:5" x14ac:dyDescent="0.25">
      <c r="A16617" s="5">
        <f>16609</f>
      </c>
      <c r="B16617" s="5" t="s">
        <v>15887</v>
      </c>
      <c r="C16617" s="5" t="s">
        <v>11</v>
      </c>
      <c r="D16617" s="5" t="s">
        <v>12</v>
      </c>
      <c r="E16617" s="5" t="s">
        <v>3962</v>
      </c>
    </row>
    <row r="16618" spans="1:5" x14ac:dyDescent="0.25">
      <c r="A16618" s="5">
        <f>16610</f>
      </c>
      <c r="B16618" s="5" t="s">
        <v>15888</v>
      </c>
      <c r="C16618" s="5" t="s">
        <v>11</v>
      </c>
      <c r="D16618" s="5" t="s">
        <v>12</v>
      </c>
      <c r="E16618" s="5" t="s">
        <v>3962</v>
      </c>
    </row>
    <row r="16619" spans="1:5" x14ac:dyDescent="0.25">
      <c r="A16619" s="5">
        <f>16611</f>
      </c>
      <c r="B16619" s="5" t="s">
        <v>15889</v>
      </c>
      <c r="C16619" s="5" t="s">
        <v>11</v>
      </c>
      <c r="D16619" s="5" t="s">
        <v>12</v>
      </c>
      <c r="E16619" s="5" t="s">
        <v>3962</v>
      </c>
    </row>
    <row r="16620" spans="1:5" x14ac:dyDescent="0.25">
      <c r="A16620" s="5">
        <f>16612</f>
      </c>
      <c r="B16620" s="5" t="s">
        <v>15890</v>
      </c>
      <c r="C16620" s="5" t="s">
        <v>11</v>
      </c>
      <c r="D16620" s="5" t="s">
        <v>12</v>
      </c>
      <c r="E16620" s="5" t="s">
        <v>3962</v>
      </c>
    </row>
    <row r="16621" spans="1:5" x14ac:dyDescent="0.25">
      <c r="A16621" s="5">
        <f>16613</f>
      </c>
      <c r="B16621" s="5" t="s">
        <v>15891</v>
      </c>
      <c r="C16621" s="5" t="s">
        <v>11</v>
      </c>
      <c r="D16621" s="5" t="s">
        <v>12</v>
      </c>
      <c r="E16621" s="5" t="s">
        <v>3962</v>
      </c>
    </row>
    <row r="16622" spans="1:5" x14ac:dyDescent="0.25">
      <c r="A16622" s="5">
        <f>16614</f>
      </c>
      <c r="B16622" s="5" t="s">
        <v>15892</v>
      </c>
      <c r="C16622" s="5" t="s">
        <v>11</v>
      </c>
      <c r="D16622" s="5" t="s">
        <v>12</v>
      </c>
      <c r="E16622" s="5" t="s">
        <v>3962</v>
      </c>
    </row>
    <row r="16623" spans="1:5" x14ac:dyDescent="0.25">
      <c r="A16623" s="5">
        <f>16615</f>
      </c>
      <c r="B16623" s="5" t="s">
        <v>15893</v>
      </c>
      <c r="C16623" s="5" t="s">
        <v>11</v>
      </c>
      <c r="D16623" s="5" t="s">
        <v>12</v>
      </c>
      <c r="E16623" s="5" t="s">
        <v>3962</v>
      </c>
    </row>
    <row r="16624" spans="1:5" x14ac:dyDescent="0.25">
      <c r="A16624" s="5">
        <f>16616</f>
      </c>
      <c r="B16624" s="5" t="s">
        <v>15894</v>
      </c>
      <c r="C16624" s="5" t="s">
        <v>11</v>
      </c>
      <c r="D16624" s="5" t="s">
        <v>12</v>
      </c>
      <c r="E16624" s="5" t="s">
        <v>3962</v>
      </c>
    </row>
    <row r="16625" spans="1:5" x14ac:dyDescent="0.25">
      <c r="A16625" s="5">
        <f>16617</f>
      </c>
      <c r="B16625" s="5" t="s">
        <v>15895</v>
      </c>
      <c r="C16625" s="5" t="s">
        <v>11</v>
      </c>
      <c r="D16625" s="5" t="s">
        <v>12</v>
      </c>
      <c r="E16625" s="5" t="s">
        <v>3962</v>
      </c>
    </row>
    <row r="16626" spans="1:5" x14ac:dyDescent="0.25">
      <c r="A16626" s="5">
        <f>16618</f>
      </c>
      <c r="B16626" s="5" t="s">
        <v>15896</v>
      </c>
      <c r="C16626" s="5" t="s">
        <v>11</v>
      </c>
      <c r="D16626" s="5" t="s">
        <v>12</v>
      </c>
      <c r="E16626" s="5" t="s">
        <v>3962</v>
      </c>
    </row>
    <row r="16627" spans="1:5" x14ac:dyDescent="0.25">
      <c r="A16627" s="5">
        <f>16619</f>
      </c>
      <c r="B16627" s="5" t="s">
        <v>15897</v>
      </c>
      <c r="C16627" s="5" t="s">
        <v>11</v>
      </c>
      <c r="D16627" s="5" t="s">
        <v>12</v>
      </c>
      <c r="E16627" s="5" t="s">
        <v>3962</v>
      </c>
    </row>
    <row r="16628" spans="1:5" x14ac:dyDescent="0.25">
      <c r="A16628" s="5">
        <f>16620</f>
      </c>
      <c r="B16628" s="5" t="s">
        <v>15898</v>
      </c>
      <c r="C16628" s="5" t="s">
        <v>11</v>
      </c>
      <c r="D16628" s="5" t="s">
        <v>12</v>
      </c>
      <c r="E16628" s="5" t="s">
        <v>3962</v>
      </c>
    </row>
    <row r="16629" spans="1:5" x14ac:dyDescent="0.25">
      <c r="A16629" s="5">
        <f>16621</f>
      </c>
      <c r="B16629" s="5" t="s">
        <v>15899</v>
      </c>
      <c r="C16629" s="5" t="s">
        <v>11</v>
      </c>
      <c r="D16629" s="5" t="s">
        <v>12</v>
      </c>
      <c r="E16629" s="5" t="s">
        <v>3962</v>
      </c>
    </row>
    <row r="16630" spans="1:5" x14ac:dyDescent="0.25">
      <c r="A16630" s="5">
        <f>16622</f>
      </c>
      <c r="B16630" s="5" t="s">
        <v>15900</v>
      </c>
      <c r="C16630" s="5" t="s">
        <v>11</v>
      </c>
      <c r="D16630" s="5" t="s">
        <v>12</v>
      </c>
      <c r="E16630" s="5" t="s">
        <v>3962</v>
      </c>
    </row>
    <row r="16631" spans="1:5" x14ac:dyDescent="0.25">
      <c r="A16631" s="5">
        <f>16623</f>
      </c>
      <c r="B16631" s="5" t="s">
        <v>15901</v>
      </c>
      <c r="C16631" s="5" t="s">
        <v>11</v>
      </c>
      <c r="D16631" s="5" t="s">
        <v>12</v>
      </c>
      <c r="E16631" s="5" t="s">
        <v>3962</v>
      </c>
    </row>
    <row r="16632" spans="1:5" x14ac:dyDescent="0.25">
      <c r="A16632" s="5">
        <f>16624</f>
      </c>
      <c r="B16632" s="5" t="s">
        <v>15902</v>
      </c>
      <c r="C16632" s="5" t="s">
        <v>11</v>
      </c>
      <c r="D16632" s="5" t="s">
        <v>12</v>
      </c>
      <c r="E16632" s="5" t="s">
        <v>3962</v>
      </c>
    </row>
    <row r="16633" spans="1:5" x14ac:dyDescent="0.25">
      <c r="A16633" s="5">
        <f>16625</f>
      </c>
      <c r="B16633" s="5" t="s">
        <v>15903</v>
      </c>
      <c r="C16633" s="5" t="s">
        <v>11</v>
      </c>
      <c r="D16633" s="5" t="s">
        <v>12</v>
      </c>
      <c r="E16633" s="5" t="s">
        <v>3962</v>
      </c>
    </row>
    <row r="16634" spans="1:5" x14ac:dyDescent="0.25">
      <c r="A16634" s="5">
        <f>16626</f>
      </c>
      <c r="B16634" s="5" t="s">
        <v>15904</v>
      </c>
      <c r="C16634" s="5" t="s">
        <v>11</v>
      </c>
      <c r="D16634" s="5" t="s">
        <v>12</v>
      </c>
      <c r="E16634" s="5" t="s">
        <v>3962</v>
      </c>
    </row>
    <row r="16635" spans="1:5" x14ac:dyDescent="0.25">
      <c r="A16635" s="5">
        <f>16627</f>
      </c>
      <c r="B16635" s="5" t="s">
        <v>15905</v>
      </c>
      <c r="C16635" s="5" t="s">
        <v>11</v>
      </c>
      <c r="D16635" s="5" t="s">
        <v>12</v>
      </c>
      <c r="E16635" s="5" t="s">
        <v>3962</v>
      </c>
    </row>
    <row r="16636" spans="1:5" x14ac:dyDescent="0.25">
      <c r="A16636" s="5">
        <f>16628</f>
      </c>
      <c r="B16636" s="5" t="s">
        <v>15906</v>
      </c>
      <c r="C16636" s="5" t="s">
        <v>11</v>
      </c>
      <c r="D16636" s="5" t="s">
        <v>12</v>
      </c>
      <c r="E16636" s="5" t="s">
        <v>3962</v>
      </c>
    </row>
    <row r="16637" spans="1:5" x14ac:dyDescent="0.25">
      <c r="A16637" s="5">
        <f>16629</f>
      </c>
      <c r="B16637" s="5" t="s">
        <v>15907</v>
      </c>
      <c r="C16637" s="5" t="s">
        <v>11</v>
      </c>
      <c r="D16637" s="5" t="s">
        <v>12</v>
      </c>
      <c r="E16637" s="5" t="s">
        <v>3962</v>
      </c>
    </row>
    <row r="16638" spans="1:5" x14ac:dyDescent="0.25">
      <c r="A16638" s="5">
        <f>16630</f>
      </c>
      <c r="B16638" s="5" t="s">
        <v>15908</v>
      </c>
      <c r="C16638" s="5" t="s">
        <v>11</v>
      </c>
      <c r="D16638" s="5" t="s">
        <v>12</v>
      </c>
      <c r="E16638" s="5" t="s">
        <v>3962</v>
      </c>
    </row>
    <row r="16639" spans="1:5" x14ac:dyDescent="0.25">
      <c r="A16639" s="5">
        <f>16631</f>
      </c>
      <c r="B16639" s="5" t="s">
        <v>15909</v>
      </c>
      <c r="C16639" s="5" t="s">
        <v>11</v>
      </c>
      <c r="D16639" s="5" t="s">
        <v>12</v>
      </c>
      <c r="E16639" s="5" t="s">
        <v>3962</v>
      </c>
    </row>
    <row r="16640" spans="1:5" x14ac:dyDescent="0.25">
      <c r="A16640" s="5">
        <f>16632</f>
      </c>
      <c r="B16640" s="5" t="s">
        <v>15910</v>
      </c>
      <c r="C16640" s="5" t="s">
        <v>11</v>
      </c>
      <c r="D16640" s="5" t="s">
        <v>12</v>
      </c>
      <c r="E16640" s="5" t="s">
        <v>3962</v>
      </c>
    </row>
    <row r="16641" spans="1:5" x14ac:dyDescent="0.25">
      <c r="A16641" s="5">
        <f>16633</f>
      </c>
      <c r="B16641" s="5" t="s">
        <v>15911</v>
      </c>
      <c r="C16641" s="5" t="s">
        <v>11</v>
      </c>
      <c r="D16641" s="5" t="s">
        <v>12</v>
      </c>
      <c r="E16641" s="5" t="s">
        <v>3962</v>
      </c>
    </row>
    <row r="16642" spans="1:5" x14ac:dyDescent="0.25">
      <c r="A16642" s="5">
        <f>16634</f>
      </c>
      <c r="B16642" s="5" t="s">
        <v>15912</v>
      </c>
      <c r="C16642" s="5" t="s">
        <v>11</v>
      </c>
      <c r="D16642" s="5" t="s">
        <v>12</v>
      </c>
      <c r="E16642" s="5" t="s">
        <v>3962</v>
      </c>
    </row>
    <row r="16643" spans="1:5" x14ac:dyDescent="0.25">
      <c r="A16643" s="5">
        <f>16635</f>
      </c>
      <c r="B16643" s="5" t="s">
        <v>15913</v>
      </c>
      <c r="C16643" s="5" t="s">
        <v>11</v>
      </c>
      <c r="D16643" s="5" t="s">
        <v>12</v>
      </c>
      <c r="E16643" s="5" t="s">
        <v>3962</v>
      </c>
    </row>
    <row r="16644" spans="1:5" x14ac:dyDescent="0.25">
      <c r="A16644" s="5">
        <f>16636</f>
      </c>
      <c r="B16644" s="5" t="s">
        <v>15914</v>
      </c>
      <c r="C16644" s="5" t="s">
        <v>11</v>
      </c>
      <c r="D16644" s="5" t="s">
        <v>12</v>
      </c>
      <c r="E16644" s="5" t="s">
        <v>3962</v>
      </c>
    </row>
    <row r="16645" spans="1:5" x14ac:dyDescent="0.25">
      <c r="A16645" s="5">
        <f>16637</f>
      </c>
      <c r="B16645" s="5" t="s">
        <v>15915</v>
      </c>
      <c r="C16645" s="5" t="s">
        <v>11</v>
      </c>
      <c r="D16645" s="5" t="s">
        <v>12</v>
      </c>
      <c r="E16645" s="5" t="s">
        <v>3962</v>
      </c>
    </row>
    <row r="16646" spans="1:5" x14ac:dyDescent="0.25">
      <c r="A16646" s="5">
        <f>16638</f>
      </c>
      <c r="B16646" s="5" t="s">
        <v>15916</v>
      </c>
      <c r="C16646" s="5" t="s">
        <v>11</v>
      </c>
      <c r="D16646" s="5" t="s">
        <v>12</v>
      </c>
      <c r="E16646" s="5" t="s">
        <v>3962</v>
      </c>
    </row>
    <row r="16647" spans="1:5" x14ac:dyDescent="0.25">
      <c r="A16647" s="5">
        <f>16639</f>
      </c>
      <c r="B16647" s="5" t="s">
        <v>15917</v>
      </c>
      <c r="C16647" s="5" t="s">
        <v>11</v>
      </c>
      <c r="D16647" s="5" t="s">
        <v>12</v>
      </c>
      <c r="E16647" s="5" t="s">
        <v>3962</v>
      </c>
    </row>
    <row r="16648" spans="1:5" x14ac:dyDescent="0.25">
      <c r="A16648" s="5">
        <f>16640</f>
      </c>
      <c r="B16648" s="5" t="s">
        <v>15918</v>
      </c>
      <c r="C16648" s="5" t="s">
        <v>11</v>
      </c>
      <c r="D16648" s="5" t="s">
        <v>12</v>
      </c>
      <c r="E16648" s="5" t="s">
        <v>3962</v>
      </c>
    </row>
    <row r="16649" spans="1:5" x14ac:dyDescent="0.25">
      <c r="A16649" s="5">
        <f>16641</f>
      </c>
      <c r="B16649" s="5" t="s">
        <v>15919</v>
      </c>
      <c r="C16649" s="5" t="s">
        <v>11</v>
      </c>
      <c r="D16649" s="5" t="s">
        <v>12</v>
      </c>
      <c r="E16649" s="5" t="s">
        <v>3962</v>
      </c>
    </row>
    <row r="16650" spans="1:5" x14ac:dyDescent="0.25">
      <c r="A16650" s="5">
        <f>16642</f>
      </c>
      <c r="B16650" s="5" t="s">
        <v>15920</v>
      </c>
      <c r="C16650" s="5" t="s">
        <v>11</v>
      </c>
      <c r="D16650" s="5" t="s">
        <v>12</v>
      </c>
      <c r="E16650" s="5" t="s">
        <v>3962</v>
      </c>
    </row>
    <row r="16651" spans="1:5" x14ac:dyDescent="0.25">
      <c r="A16651" s="5">
        <f>16643</f>
      </c>
      <c r="B16651" s="5" t="s">
        <v>15921</v>
      </c>
      <c r="C16651" s="5" t="s">
        <v>11</v>
      </c>
      <c r="D16651" s="5" t="s">
        <v>12</v>
      </c>
      <c r="E16651" s="5" t="s">
        <v>3962</v>
      </c>
    </row>
    <row r="16652" spans="1:5" x14ac:dyDescent="0.25">
      <c r="A16652" s="5">
        <f>16644</f>
      </c>
      <c r="B16652" s="5" t="s">
        <v>15922</v>
      </c>
      <c r="C16652" s="5" t="s">
        <v>11</v>
      </c>
      <c r="D16652" s="5" t="s">
        <v>12</v>
      </c>
      <c r="E16652" s="5" t="s">
        <v>3962</v>
      </c>
    </row>
    <row r="16653" spans="1:5" x14ac:dyDescent="0.25">
      <c r="A16653" s="5">
        <f>16645</f>
      </c>
      <c r="B16653" s="5" t="s">
        <v>15923</v>
      </c>
      <c r="C16653" s="5" t="s">
        <v>11</v>
      </c>
      <c r="D16653" s="5" t="s">
        <v>12</v>
      </c>
      <c r="E16653" s="5" t="s">
        <v>3962</v>
      </c>
    </row>
    <row r="16654" spans="1:5" x14ac:dyDescent="0.25">
      <c r="A16654" s="5">
        <f>16646</f>
      </c>
      <c r="B16654" s="5" t="s">
        <v>15924</v>
      </c>
      <c r="C16654" s="5" t="s">
        <v>11</v>
      </c>
      <c r="D16654" s="5" t="s">
        <v>12</v>
      </c>
      <c r="E16654" s="5" t="s">
        <v>3962</v>
      </c>
    </row>
    <row r="16655" spans="1:5" x14ac:dyDescent="0.25">
      <c r="A16655" s="5">
        <f>16647</f>
      </c>
      <c r="B16655" s="5" t="s">
        <v>15925</v>
      </c>
      <c r="C16655" s="5" t="s">
        <v>11</v>
      </c>
      <c r="D16655" s="5" t="s">
        <v>12</v>
      </c>
      <c r="E16655" s="5" t="s">
        <v>3962</v>
      </c>
    </row>
    <row r="16656" spans="1:5" x14ac:dyDescent="0.25">
      <c r="A16656" s="5">
        <f>16648</f>
      </c>
      <c r="B16656" s="5" t="s">
        <v>15926</v>
      </c>
      <c r="C16656" s="5" t="s">
        <v>11</v>
      </c>
      <c r="D16656" s="5" t="s">
        <v>12</v>
      </c>
      <c r="E16656" s="5" t="s">
        <v>3962</v>
      </c>
    </row>
    <row r="16657" spans="1:5" x14ac:dyDescent="0.25">
      <c r="A16657" s="5">
        <f>16649</f>
      </c>
      <c r="B16657" s="5" t="s">
        <v>15927</v>
      </c>
      <c r="C16657" s="5" t="s">
        <v>11</v>
      </c>
      <c r="D16657" s="5" t="s">
        <v>12</v>
      </c>
      <c r="E16657" s="5" t="s">
        <v>3962</v>
      </c>
    </row>
    <row r="16658" spans="1:5" x14ac:dyDescent="0.25">
      <c r="A16658" s="5">
        <f>16650</f>
      </c>
      <c r="B16658" s="5" t="s">
        <v>15928</v>
      </c>
      <c r="C16658" s="5" t="s">
        <v>11</v>
      </c>
      <c r="D16658" s="5" t="s">
        <v>12</v>
      </c>
      <c r="E16658" s="5" t="s">
        <v>3962</v>
      </c>
    </row>
    <row r="16659" spans="1:5" x14ac:dyDescent="0.25">
      <c r="A16659" s="5">
        <f>16651</f>
      </c>
      <c r="B16659" s="5" t="s">
        <v>15929</v>
      </c>
      <c r="C16659" s="5" t="s">
        <v>11</v>
      </c>
      <c r="D16659" s="5" t="s">
        <v>12</v>
      </c>
      <c r="E16659" s="5" t="s">
        <v>3962</v>
      </c>
    </row>
    <row r="16660" spans="1:5" x14ac:dyDescent="0.25">
      <c r="A16660" s="5">
        <f>16652</f>
      </c>
      <c r="B16660" s="5" t="s">
        <v>15930</v>
      </c>
      <c r="C16660" s="5" t="s">
        <v>11</v>
      </c>
      <c r="D16660" s="5" t="s">
        <v>12</v>
      </c>
      <c r="E16660" s="5" t="s">
        <v>3962</v>
      </c>
    </row>
    <row r="16661" spans="1:5" x14ac:dyDescent="0.25">
      <c r="A16661" s="5">
        <f>16653</f>
      </c>
      <c r="B16661" s="5" t="s">
        <v>15931</v>
      </c>
      <c r="C16661" s="5" t="s">
        <v>11</v>
      </c>
      <c r="D16661" s="5" t="s">
        <v>12</v>
      </c>
      <c r="E16661" s="5" t="s">
        <v>3962</v>
      </c>
    </row>
    <row r="16662" spans="1:5" x14ac:dyDescent="0.25">
      <c r="A16662" s="5">
        <f>16654</f>
      </c>
      <c r="B16662" s="5" t="s">
        <v>15932</v>
      </c>
      <c r="C16662" s="5" t="s">
        <v>11</v>
      </c>
      <c r="D16662" s="5" t="s">
        <v>12</v>
      </c>
      <c r="E16662" s="5" t="s">
        <v>3962</v>
      </c>
    </row>
    <row r="16663" spans="1:5" x14ac:dyDescent="0.25">
      <c r="A16663" s="5">
        <f>16655</f>
      </c>
      <c r="B16663" s="5" t="s">
        <v>15933</v>
      </c>
      <c r="C16663" s="5" t="s">
        <v>11</v>
      </c>
      <c r="D16663" s="5" t="s">
        <v>12</v>
      </c>
      <c r="E16663" s="5" t="s">
        <v>3962</v>
      </c>
    </row>
    <row r="16664" spans="1:5" x14ac:dyDescent="0.25">
      <c r="A16664" s="5">
        <f>16656</f>
      </c>
      <c r="B16664" s="5" t="s">
        <v>15934</v>
      </c>
      <c r="C16664" s="5" t="s">
        <v>11</v>
      </c>
      <c r="D16664" s="5" t="s">
        <v>12</v>
      </c>
      <c r="E16664" s="5" t="s">
        <v>3962</v>
      </c>
    </row>
    <row r="16665" spans="1:5" x14ac:dyDescent="0.25">
      <c r="A16665" s="5">
        <f>16657</f>
      </c>
      <c r="B16665" s="5" t="s">
        <v>15935</v>
      </c>
      <c r="C16665" s="5" t="s">
        <v>11</v>
      </c>
      <c r="D16665" s="5" t="s">
        <v>12</v>
      </c>
      <c r="E16665" s="5" t="s">
        <v>3962</v>
      </c>
    </row>
    <row r="16666" spans="1:5" x14ac:dyDescent="0.25">
      <c r="A16666" s="5">
        <f>16658</f>
      </c>
      <c r="B16666" s="5" t="s">
        <v>15936</v>
      </c>
      <c r="C16666" s="5" t="s">
        <v>11</v>
      </c>
      <c r="D16666" s="5" t="s">
        <v>12</v>
      </c>
      <c r="E16666" s="5" t="s">
        <v>3962</v>
      </c>
    </row>
    <row r="16667" spans="1:5" x14ac:dyDescent="0.25">
      <c r="A16667" s="5">
        <f>16659</f>
      </c>
      <c r="B16667" s="5" t="s">
        <v>15937</v>
      </c>
      <c r="C16667" s="5" t="s">
        <v>11</v>
      </c>
      <c r="D16667" s="5" t="s">
        <v>12</v>
      </c>
      <c r="E16667" s="5" t="s">
        <v>3962</v>
      </c>
    </row>
    <row r="16668" spans="1:5" x14ac:dyDescent="0.25">
      <c r="A16668" s="5">
        <f>16660</f>
      </c>
      <c r="B16668" s="5" t="s">
        <v>15938</v>
      </c>
      <c r="C16668" s="5" t="s">
        <v>11</v>
      </c>
      <c r="D16668" s="5" t="s">
        <v>12</v>
      </c>
      <c r="E16668" s="5" t="s">
        <v>3962</v>
      </c>
    </row>
    <row r="16669" spans="1:5" x14ac:dyDescent="0.25">
      <c r="A16669" s="5">
        <f>16661</f>
      </c>
      <c r="B16669" s="5" t="s">
        <v>15939</v>
      </c>
      <c r="C16669" s="5" t="s">
        <v>11</v>
      </c>
      <c r="D16669" s="5" t="s">
        <v>12</v>
      </c>
      <c r="E16669" s="5" t="s">
        <v>3962</v>
      </c>
    </row>
    <row r="16670" spans="1:5" x14ac:dyDescent="0.25">
      <c r="A16670" s="5">
        <f>16662</f>
      </c>
      <c r="B16670" s="5" t="s">
        <v>15940</v>
      </c>
      <c r="C16670" s="5" t="s">
        <v>11</v>
      </c>
      <c r="D16670" s="5" t="s">
        <v>12</v>
      </c>
      <c r="E16670" s="5" t="s">
        <v>3962</v>
      </c>
    </row>
    <row r="16671" spans="1:5" x14ac:dyDescent="0.25">
      <c r="A16671" s="5">
        <f>16663</f>
      </c>
      <c r="B16671" s="5" t="s">
        <v>15941</v>
      </c>
      <c r="C16671" s="5" t="s">
        <v>11</v>
      </c>
      <c r="D16671" s="5" t="s">
        <v>12</v>
      </c>
      <c r="E16671" s="5" t="s">
        <v>3962</v>
      </c>
    </row>
    <row r="16672" spans="1:5" x14ac:dyDescent="0.25">
      <c r="A16672" s="5">
        <f>16664</f>
      </c>
      <c r="B16672" s="5" t="s">
        <v>15942</v>
      </c>
      <c r="C16672" s="5" t="s">
        <v>11</v>
      </c>
      <c r="D16672" s="5" t="s">
        <v>12</v>
      </c>
      <c r="E16672" s="5" t="s">
        <v>3962</v>
      </c>
    </row>
    <row r="16673" spans="1:5" x14ac:dyDescent="0.25">
      <c r="A16673" s="5">
        <f>16665</f>
      </c>
      <c r="B16673" s="5" t="s">
        <v>15943</v>
      </c>
      <c r="C16673" s="5" t="s">
        <v>11</v>
      </c>
      <c r="D16673" s="5" t="s">
        <v>12</v>
      </c>
      <c r="E16673" s="5" t="s">
        <v>3962</v>
      </c>
    </row>
    <row r="16674" spans="1:5" x14ac:dyDescent="0.25">
      <c r="A16674" s="5">
        <f>16666</f>
      </c>
      <c r="B16674" s="5" t="s">
        <v>15944</v>
      </c>
      <c r="C16674" s="5" t="s">
        <v>11</v>
      </c>
      <c r="D16674" s="5" t="s">
        <v>12</v>
      </c>
      <c r="E16674" s="5" t="s">
        <v>3962</v>
      </c>
    </row>
    <row r="16675" spans="1:5" x14ac:dyDescent="0.25">
      <c r="A16675" s="5">
        <f>16667</f>
      </c>
      <c r="B16675" s="5" t="s">
        <v>15945</v>
      </c>
      <c r="C16675" s="5" t="s">
        <v>11</v>
      </c>
      <c r="D16675" s="5" t="s">
        <v>12</v>
      </c>
      <c r="E16675" s="5" t="s">
        <v>3962</v>
      </c>
    </row>
    <row r="16676" spans="1:5" x14ac:dyDescent="0.25">
      <c r="A16676" s="5">
        <f>16668</f>
      </c>
      <c r="B16676" s="5" t="s">
        <v>15946</v>
      </c>
      <c r="C16676" s="5" t="s">
        <v>11</v>
      </c>
      <c r="D16676" s="5" t="s">
        <v>12</v>
      </c>
      <c r="E16676" s="5" t="s">
        <v>3962</v>
      </c>
    </row>
    <row r="16677" spans="1:5" x14ac:dyDescent="0.25">
      <c r="A16677" s="5">
        <f>16669</f>
      </c>
      <c r="B16677" s="5" t="s">
        <v>15947</v>
      </c>
      <c r="C16677" s="5" t="s">
        <v>11</v>
      </c>
      <c r="D16677" s="5" t="s">
        <v>12</v>
      </c>
      <c r="E16677" s="5" t="s">
        <v>3962</v>
      </c>
    </row>
    <row r="16678" spans="1:5" x14ac:dyDescent="0.25">
      <c r="A16678" s="5">
        <f>16670</f>
      </c>
      <c r="B16678" s="5" t="s">
        <v>15948</v>
      </c>
      <c r="C16678" s="5" t="s">
        <v>11</v>
      </c>
      <c r="D16678" s="5" t="s">
        <v>12</v>
      </c>
      <c r="E16678" s="5" t="s">
        <v>3962</v>
      </c>
    </row>
    <row r="16679" spans="1:5" x14ac:dyDescent="0.25">
      <c r="A16679" s="5">
        <f>16671</f>
      </c>
      <c r="B16679" s="5" t="s">
        <v>15949</v>
      </c>
      <c r="C16679" s="5" t="s">
        <v>11</v>
      </c>
      <c r="D16679" s="5" t="s">
        <v>12</v>
      </c>
      <c r="E16679" s="5" t="s">
        <v>3962</v>
      </c>
    </row>
    <row r="16680" spans="1:5" x14ac:dyDescent="0.25">
      <c r="A16680" s="5">
        <f>16672</f>
      </c>
      <c r="B16680" s="5" t="s">
        <v>15950</v>
      </c>
      <c r="C16680" s="5" t="s">
        <v>11</v>
      </c>
      <c r="D16680" s="5" t="s">
        <v>12</v>
      </c>
      <c r="E16680" s="5" t="s">
        <v>3962</v>
      </c>
    </row>
    <row r="16681" spans="1:5" x14ac:dyDescent="0.25">
      <c r="A16681" s="5">
        <f>16673</f>
      </c>
      <c r="B16681" s="5" t="s">
        <v>15951</v>
      </c>
      <c r="C16681" s="5" t="s">
        <v>11</v>
      </c>
      <c r="D16681" s="5" t="s">
        <v>12</v>
      </c>
      <c r="E16681" s="5" t="s">
        <v>3962</v>
      </c>
    </row>
    <row r="16682" spans="1:5" x14ac:dyDescent="0.25">
      <c r="A16682" s="5">
        <f>16674</f>
      </c>
      <c r="B16682" s="5" t="s">
        <v>15952</v>
      </c>
      <c r="C16682" s="5" t="s">
        <v>11</v>
      </c>
      <c r="D16682" s="5" t="s">
        <v>12</v>
      </c>
      <c r="E16682" s="5" t="s">
        <v>3962</v>
      </c>
    </row>
    <row r="16683" spans="1:5" x14ac:dyDescent="0.25">
      <c r="A16683" s="5">
        <f>16675</f>
      </c>
      <c r="B16683" s="5" t="s">
        <v>15953</v>
      </c>
      <c r="C16683" s="5" t="s">
        <v>11</v>
      </c>
      <c r="D16683" s="5" t="s">
        <v>12</v>
      </c>
      <c r="E16683" s="5" t="s">
        <v>3962</v>
      </c>
    </row>
    <row r="16684" spans="1:5" x14ac:dyDescent="0.25">
      <c r="A16684" s="5">
        <f>16676</f>
      </c>
      <c r="B16684" s="5" t="s">
        <v>15954</v>
      </c>
      <c r="C16684" s="5" t="s">
        <v>11</v>
      </c>
      <c r="D16684" s="5" t="s">
        <v>12</v>
      </c>
      <c r="E16684" s="5" t="s">
        <v>3962</v>
      </c>
    </row>
    <row r="16685" spans="1:5" x14ac:dyDescent="0.25">
      <c r="A16685" s="5">
        <f>16677</f>
      </c>
      <c r="B16685" s="5" t="s">
        <v>15955</v>
      </c>
      <c r="C16685" s="5" t="s">
        <v>11</v>
      </c>
      <c r="D16685" s="5" t="s">
        <v>12</v>
      </c>
      <c r="E16685" s="5" t="s">
        <v>3962</v>
      </c>
    </row>
    <row r="16686" spans="1:5" x14ac:dyDescent="0.25">
      <c r="A16686" s="5">
        <f>16678</f>
      </c>
      <c r="B16686" s="5" t="s">
        <v>15956</v>
      </c>
      <c r="C16686" s="5" t="s">
        <v>11</v>
      </c>
      <c r="D16686" s="5" t="s">
        <v>12</v>
      </c>
      <c r="E16686" s="5" t="s">
        <v>3962</v>
      </c>
    </row>
    <row r="16687" spans="1:5" x14ac:dyDescent="0.25">
      <c r="A16687" s="5">
        <f>16679</f>
      </c>
      <c r="B16687" s="5" t="s">
        <v>15957</v>
      </c>
      <c r="C16687" s="5" t="s">
        <v>11</v>
      </c>
      <c r="D16687" s="5" t="s">
        <v>12</v>
      </c>
      <c r="E16687" s="5" t="s">
        <v>3962</v>
      </c>
    </row>
    <row r="16688" spans="1:5" x14ac:dyDescent="0.25">
      <c r="A16688" s="5">
        <f>16680</f>
      </c>
      <c r="B16688" s="5" t="s">
        <v>15958</v>
      </c>
      <c r="C16688" s="5" t="s">
        <v>11</v>
      </c>
      <c r="D16688" s="5" t="s">
        <v>12</v>
      </c>
      <c r="E16688" s="5" t="s">
        <v>3962</v>
      </c>
    </row>
    <row r="16689" spans="1:5" x14ac:dyDescent="0.25">
      <c r="A16689" s="5">
        <f>16681</f>
      </c>
      <c r="B16689" s="5" t="s">
        <v>15959</v>
      </c>
      <c r="C16689" s="5" t="s">
        <v>11</v>
      </c>
      <c r="D16689" s="5" t="s">
        <v>12</v>
      </c>
      <c r="E16689" s="5" t="s">
        <v>3962</v>
      </c>
    </row>
    <row r="16690" spans="1:5" x14ac:dyDescent="0.25">
      <c r="A16690" s="5">
        <f>16682</f>
      </c>
      <c r="B16690" s="5" t="s">
        <v>15960</v>
      </c>
      <c r="C16690" s="5" t="s">
        <v>11</v>
      </c>
      <c r="D16690" s="5" t="s">
        <v>12</v>
      </c>
      <c r="E16690" s="5" t="s">
        <v>3962</v>
      </c>
    </row>
    <row r="16691" spans="1:5" x14ac:dyDescent="0.25">
      <c r="A16691" s="5">
        <f>16683</f>
      </c>
      <c r="B16691" s="5" t="s">
        <v>15961</v>
      </c>
      <c r="C16691" s="5" t="s">
        <v>11</v>
      </c>
      <c r="D16691" s="5" t="s">
        <v>12</v>
      </c>
      <c r="E16691" s="5" t="s">
        <v>3962</v>
      </c>
    </row>
    <row r="16692" spans="1:5" x14ac:dyDescent="0.25">
      <c r="A16692" s="5">
        <f>16684</f>
      </c>
      <c r="B16692" s="5" t="s">
        <v>15962</v>
      </c>
      <c r="C16692" s="5" t="s">
        <v>11</v>
      </c>
      <c r="D16692" s="5" t="s">
        <v>12</v>
      </c>
      <c r="E16692" s="5" t="s">
        <v>3962</v>
      </c>
    </row>
    <row r="16693" spans="1:5" x14ac:dyDescent="0.25">
      <c r="A16693" s="5">
        <f>16685</f>
      </c>
      <c r="B16693" s="5" t="s">
        <v>15963</v>
      </c>
      <c r="C16693" s="5" t="s">
        <v>11</v>
      </c>
      <c r="D16693" s="5" t="s">
        <v>12</v>
      </c>
      <c r="E16693" s="5" t="s">
        <v>3962</v>
      </c>
    </row>
    <row r="16694" spans="1:5" x14ac:dyDescent="0.25">
      <c r="A16694" s="5">
        <f>16686</f>
      </c>
      <c r="B16694" s="5" t="s">
        <v>15964</v>
      </c>
      <c r="C16694" s="5" t="s">
        <v>11</v>
      </c>
      <c r="D16694" s="5" t="s">
        <v>12</v>
      </c>
      <c r="E16694" s="5" t="s">
        <v>3962</v>
      </c>
    </row>
    <row r="16695" spans="1:5" x14ac:dyDescent="0.25">
      <c r="A16695" s="5">
        <f>16687</f>
      </c>
      <c r="B16695" s="5" t="s">
        <v>15965</v>
      </c>
      <c r="C16695" s="5" t="s">
        <v>11</v>
      </c>
      <c r="D16695" s="5" t="s">
        <v>12</v>
      </c>
      <c r="E16695" s="5" t="s">
        <v>3962</v>
      </c>
    </row>
    <row r="16696" spans="1:5" x14ac:dyDescent="0.25">
      <c r="A16696" s="5">
        <f>16688</f>
      </c>
      <c r="B16696" s="5" t="s">
        <v>15966</v>
      </c>
      <c r="C16696" s="5" t="s">
        <v>11</v>
      </c>
      <c r="D16696" s="5" t="s">
        <v>12</v>
      </c>
      <c r="E16696" s="5" t="s">
        <v>3962</v>
      </c>
    </row>
    <row r="16697" spans="1:5" x14ac:dyDescent="0.25">
      <c r="A16697" s="5">
        <f>16689</f>
      </c>
      <c r="B16697" s="5" t="s">
        <v>15967</v>
      </c>
      <c r="C16697" s="5" t="s">
        <v>11</v>
      </c>
      <c r="D16697" s="5" t="s">
        <v>12</v>
      </c>
      <c r="E16697" s="5" t="s">
        <v>3962</v>
      </c>
    </row>
    <row r="16698" spans="1:5" x14ac:dyDescent="0.25">
      <c r="A16698" s="5">
        <f>16690</f>
      </c>
      <c r="B16698" s="5" t="s">
        <v>15968</v>
      </c>
      <c r="C16698" s="5" t="s">
        <v>11</v>
      </c>
      <c r="D16698" s="5" t="s">
        <v>12</v>
      </c>
      <c r="E16698" s="5" t="s">
        <v>3962</v>
      </c>
    </row>
    <row r="16699" spans="1:5" x14ac:dyDescent="0.25">
      <c r="A16699" s="5">
        <f>16691</f>
      </c>
      <c r="B16699" s="5" t="s">
        <v>15969</v>
      </c>
      <c r="C16699" s="5" t="s">
        <v>11</v>
      </c>
      <c r="D16699" s="5" t="s">
        <v>12</v>
      </c>
      <c r="E16699" s="5" t="s">
        <v>3962</v>
      </c>
    </row>
    <row r="16700" spans="1:5" x14ac:dyDescent="0.25">
      <c r="A16700" s="5">
        <f>16692</f>
      </c>
      <c r="B16700" s="5" t="s">
        <v>15970</v>
      </c>
      <c r="C16700" s="5" t="s">
        <v>11</v>
      </c>
      <c r="D16700" s="5" t="s">
        <v>12</v>
      </c>
      <c r="E16700" s="5" t="s">
        <v>3962</v>
      </c>
    </row>
    <row r="16701" spans="1:5" x14ac:dyDescent="0.25">
      <c r="A16701" s="5">
        <f>16693</f>
      </c>
      <c r="B16701" s="5" t="s">
        <v>15971</v>
      </c>
      <c r="C16701" s="5" t="s">
        <v>11</v>
      </c>
      <c r="D16701" s="5" t="s">
        <v>12</v>
      </c>
      <c r="E16701" s="5" t="s">
        <v>3962</v>
      </c>
    </row>
    <row r="16702" spans="1:5" x14ac:dyDescent="0.25">
      <c r="A16702" s="5">
        <f>16694</f>
      </c>
      <c r="B16702" s="5" t="s">
        <v>15972</v>
      </c>
      <c r="C16702" s="5" t="s">
        <v>11</v>
      </c>
      <c r="D16702" s="5" t="s">
        <v>12</v>
      </c>
      <c r="E16702" s="5" t="s">
        <v>3962</v>
      </c>
    </row>
    <row r="16703" spans="1:5" x14ac:dyDescent="0.25">
      <c r="A16703" s="5">
        <f>16695</f>
      </c>
      <c r="B16703" s="5" t="s">
        <v>15973</v>
      </c>
      <c r="C16703" s="5" t="s">
        <v>11</v>
      </c>
      <c r="D16703" s="5" t="s">
        <v>12</v>
      </c>
      <c r="E16703" s="5" t="s">
        <v>3962</v>
      </c>
    </row>
    <row r="16704" spans="1:5" x14ac:dyDescent="0.25">
      <c r="A16704" s="5">
        <f>16696</f>
      </c>
      <c r="B16704" s="5" t="s">
        <v>15974</v>
      </c>
      <c r="C16704" s="5" t="s">
        <v>11</v>
      </c>
      <c r="D16704" s="5" t="s">
        <v>12</v>
      </c>
      <c r="E16704" s="5" t="s">
        <v>3962</v>
      </c>
    </row>
    <row r="16705" spans="1:5" x14ac:dyDescent="0.25">
      <c r="A16705" s="5">
        <f>16697</f>
      </c>
      <c r="B16705" s="5" t="s">
        <v>15975</v>
      </c>
      <c r="C16705" s="5" t="s">
        <v>11</v>
      </c>
      <c r="D16705" s="5" t="s">
        <v>12</v>
      </c>
      <c r="E16705" s="5" t="s">
        <v>3962</v>
      </c>
    </row>
    <row r="16706" spans="1:5" x14ac:dyDescent="0.25">
      <c r="A16706" s="5">
        <f>16698</f>
      </c>
      <c r="B16706" s="5" t="s">
        <v>15976</v>
      </c>
      <c r="C16706" s="5" t="s">
        <v>11</v>
      </c>
      <c r="D16706" s="5" t="s">
        <v>12</v>
      </c>
      <c r="E16706" s="5" t="s">
        <v>3962</v>
      </c>
    </row>
    <row r="16707" spans="1:5" x14ac:dyDescent="0.25">
      <c r="A16707" s="5">
        <f>16699</f>
      </c>
      <c r="B16707" s="5" t="s">
        <v>15977</v>
      </c>
      <c r="C16707" s="5" t="s">
        <v>11</v>
      </c>
      <c r="D16707" s="5" t="s">
        <v>12</v>
      </c>
      <c r="E16707" s="5" t="s">
        <v>3962</v>
      </c>
    </row>
    <row r="16708" spans="1:5" x14ac:dyDescent="0.25">
      <c r="A16708" s="5">
        <f>16700</f>
      </c>
      <c r="B16708" s="5" t="s">
        <v>15978</v>
      </c>
      <c r="C16708" s="5" t="s">
        <v>11</v>
      </c>
      <c r="D16708" s="5" t="s">
        <v>12</v>
      </c>
      <c r="E16708" s="5" t="s">
        <v>3962</v>
      </c>
    </row>
    <row r="16709" spans="1:5" x14ac:dyDescent="0.25">
      <c r="A16709" s="5">
        <f>16701</f>
      </c>
      <c r="B16709" s="5" t="s">
        <v>15979</v>
      </c>
      <c r="C16709" s="5" t="s">
        <v>11</v>
      </c>
      <c r="D16709" s="5" t="s">
        <v>12</v>
      </c>
      <c r="E16709" s="5" t="s">
        <v>3962</v>
      </c>
    </row>
    <row r="16710" spans="1:5" x14ac:dyDescent="0.25">
      <c r="A16710" s="5">
        <f>16702</f>
      </c>
      <c r="B16710" s="5" t="s">
        <v>15980</v>
      </c>
      <c r="C16710" s="5" t="s">
        <v>11</v>
      </c>
      <c r="D16710" s="5" t="s">
        <v>12</v>
      </c>
      <c r="E16710" s="5" t="s">
        <v>3962</v>
      </c>
    </row>
    <row r="16711" spans="1:5" x14ac:dyDescent="0.25">
      <c r="A16711" s="5">
        <f>16703</f>
      </c>
      <c r="B16711" s="5" t="s">
        <v>15981</v>
      </c>
      <c r="C16711" s="5" t="s">
        <v>11</v>
      </c>
      <c r="D16711" s="5" t="s">
        <v>12</v>
      </c>
      <c r="E16711" s="5" t="s">
        <v>3962</v>
      </c>
    </row>
    <row r="16712" spans="1:5" x14ac:dyDescent="0.25">
      <c r="A16712" s="5">
        <f>16704</f>
      </c>
      <c r="B16712" s="5" t="s">
        <v>15982</v>
      </c>
      <c r="C16712" s="5" t="s">
        <v>11</v>
      </c>
      <c r="D16712" s="5" t="s">
        <v>12</v>
      </c>
      <c r="E16712" s="5" t="s">
        <v>3962</v>
      </c>
    </row>
    <row r="16713" spans="1:5" x14ac:dyDescent="0.25">
      <c r="A16713" s="5">
        <f>16705</f>
      </c>
      <c r="B16713" s="5" t="s">
        <v>15983</v>
      </c>
      <c r="C16713" s="5" t="s">
        <v>11</v>
      </c>
      <c r="D16713" s="5" t="s">
        <v>12</v>
      </c>
      <c r="E16713" s="5" t="s">
        <v>3962</v>
      </c>
    </row>
    <row r="16714" spans="1:5" x14ac:dyDescent="0.25">
      <c r="A16714" s="5">
        <f>16706</f>
      </c>
      <c r="B16714" s="5" t="s">
        <v>15984</v>
      </c>
      <c r="C16714" s="5" t="s">
        <v>11</v>
      </c>
      <c r="D16714" s="5" t="s">
        <v>12</v>
      </c>
      <c r="E16714" s="5" t="s">
        <v>3962</v>
      </c>
    </row>
    <row r="16715" spans="1:5" x14ac:dyDescent="0.25">
      <c r="A16715" s="5">
        <f>16707</f>
      </c>
      <c r="B16715" s="5" t="s">
        <v>15985</v>
      </c>
      <c r="C16715" s="5" t="s">
        <v>11</v>
      </c>
      <c r="D16715" s="5" t="s">
        <v>12</v>
      </c>
      <c r="E16715" s="5" t="s">
        <v>3962</v>
      </c>
    </row>
    <row r="16716" spans="1:5" x14ac:dyDescent="0.25">
      <c r="A16716" s="5">
        <f>16708</f>
      </c>
      <c r="B16716" s="5" t="s">
        <v>15986</v>
      </c>
      <c r="C16716" s="5" t="s">
        <v>11</v>
      </c>
      <c r="D16716" s="5" t="s">
        <v>12</v>
      </c>
      <c r="E16716" s="5" t="s">
        <v>3962</v>
      </c>
    </row>
    <row r="16717" spans="1:5" x14ac:dyDescent="0.25">
      <c r="A16717" s="5">
        <f>16709</f>
      </c>
      <c r="B16717" s="5" t="s">
        <v>15987</v>
      </c>
      <c r="C16717" s="5" t="s">
        <v>11</v>
      </c>
      <c r="D16717" s="5" t="s">
        <v>12</v>
      </c>
      <c r="E16717" s="5" t="s">
        <v>3962</v>
      </c>
    </row>
    <row r="16718" spans="1:5" x14ac:dyDescent="0.25">
      <c r="A16718" s="5">
        <f>16710</f>
      </c>
      <c r="B16718" s="5" t="s">
        <v>15988</v>
      </c>
      <c r="C16718" s="5" t="s">
        <v>11</v>
      </c>
      <c r="D16718" s="5" t="s">
        <v>12</v>
      </c>
      <c r="E16718" s="5" t="s">
        <v>3962</v>
      </c>
    </row>
    <row r="16719" spans="1:5" x14ac:dyDescent="0.25">
      <c r="A16719" s="5">
        <f>16711</f>
      </c>
      <c r="B16719" s="5" t="s">
        <v>15989</v>
      </c>
      <c r="C16719" s="5" t="s">
        <v>11</v>
      </c>
      <c r="D16719" s="5" t="s">
        <v>12</v>
      </c>
      <c r="E16719" s="5" t="s">
        <v>3962</v>
      </c>
    </row>
    <row r="16720" spans="1:5" x14ac:dyDescent="0.25">
      <c r="A16720" s="5">
        <f>16712</f>
      </c>
      <c r="B16720" s="5" t="s">
        <v>15990</v>
      </c>
      <c r="C16720" s="5" t="s">
        <v>11</v>
      </c>
      <c r="D16720" s="5" t="s">
        <v>12</v>
      </c>
      <c r="E16720" s="5" t="s">
        <v>3962</v>
      </c>
    </row>
    <row r="16721" spans="1:5" x14ac:dyDescent="0.25">
      <c r="A16721" s="5">
        <f>16713</f>
      </c>
      <c r="B16721" s="5" t="s">
        <v>15991</v>
      </c>
      <c r="C16721" s="5" t="s">
        <v>11</v>
      </c>
      <c r="D16721" s="5" t="s">
        <v>12</v>
      </c>
      <c r="E16721" s="5" t="s">
        <v>3962</v>
      </c>
    </row>
    <row r="16722" spans="1:5" x14ac:dyDescent="0.25">
      <c r="A16722" s="5">
        <f>16714</f>
      </c>
      <c r="B16722" s="5" t="s">
        <v>15992</v>
      </c>
      <c r="C16722" s="5" t="s">
        <v>11</v>
      </c>
      <c r="D16722" s="5" t="s">
        <v>12</v>
      </c>
      <c r="E16722" s="5" t="s">
        <v>3962</v>
      </c>
    </row>
    <row r="16723" spans="1:5" x14ac:dyDescent="0.25">
      <c r="A16723" s="5">
        <f>16715</f>
      </c>
      <c r="B16723" s="5" t="s">
        <v>15993</v>
      </c>
      <c r="C16723" s="5" t="s">
        <v>11</v>
      </c>
      <c r="D16723" s="5" t="s">
        <v>12</v>
      </c>
      <c r="E16723" s="5" t="s">
        <v>3962</v>
      </c>
    </row>
    <row r="16724" spans="1:5" x14ac:dyDescent="0.25">
      <c r="A16724" s="5">
        <f>16716</f>
      </c>
      <c r="B16724" s="5" t="s">
        <v>15994</v>
      </c>
      <c r="C16724" s="5" t="s">
        <v>11</v>
      </c>
      <c r="D16724" s="5" t="s">
        <v>12</v>
      </c>
      <c r="E16724" s="5" t="s">
        <v>3962</v>
      </c>
    </row>
    <row r="16725" spans="1:5" x14ac:dyDescent="0.25">
      <c r="A16725" s="5">
        <f>16717</f>
      </c>
      <c r="B16725" s="5" t="s">
        <v>15995</v>
      </c>
      <c r="C16725" s="5" t="s">
        <v>11</v>
      </c>
      <c r="D16725" s="5" t="s">
        <v>12</v>
      </c>
      <c r="E16725" s="5" t="s">
        <v>3962</v>
      </c>
    </row>
    <row r="16726" spans="1:5" x14ac:dyDescent="0.25">
      <c r="A16726" s="5">
        <f>16718</f>
      </c>
      <c r="B16726" s="5" t="s">
        <v>15996</v>
      </c>
      <c r="C16726" s="5" t="s">
        <v>11</v>
      </c>
      <c r="D16726" s="5" t="s">
        <v>12</v>
      </c>
      <c r="E16726" s="5" t="s">
        <v>3962</v>
      </c>
    </row>
    <row r="16727" spans="1:5" x14ac:dyDescent="0.25">
      <c r="A16727" s="5">
        <f>16719</f>
      </c>
      <c r="B16727" s="5" t="s">
        <v>15997</v>
      </c>
      <c r="C16727" s="5" t="s">
        <v>11</v>
      </c>
      <c r="D16727" s="5" t="s">
        <v>12</v>
      </c>
      <c r="E16727" s="5" t="s">
        <v>3962</v>
      </c>
    </row>
    <row r="16728" spans="1:5" x14ac:dyDescent="0.25">
      <c r="A16728" s="5">
        <f>16720</f>
      </c>
      <c r="B16728" s="5" t="s">
        <v>15998</v>
      </c>
      <c r="C16728" s="5" t="s">
        <v>11</v>
      </c>
      <c r="D16728" s="5" t="s">
        <v>12</v>
      </c>
      <c r="E16728" s="5" t="s">
        <v>3962</v>
      </c>
    </row>
    <row r="16729" spans="1:5" x14ac:dyDescent="0.25">
      <c r="A16729" s="5">
        <f>16721</f>
      </c>
      <c r="B16729" s="5" t="s">
        <v>15999</v>
      </c>
      <c r="C16729" s="5" t="s">
        <v>11</v>
      </c>
      <c r="D16729" s="5" t="s">
        <v>12</v>
      </c>
      <c r="E16729" s="5" t="s">
        <v>3962</v>
      </c>
    </row>
    <row r="16730" spans="1:5" x14ac:dyDescent="0.25">
      <c r="A16730" s="5">
        <f>16722</f>
      </c>
      <c r="B16730" s="5" t="s">
        <v>16000</v>
      </c>
      <c r="C16730" s="5" t="s">
        <v>11</v>
      </c>
      <c r="D16730" s="5" t="s">
        <v>12</v>
      </c>
      <c r="E16730" s="5" t="s">
        <v>3962</v>
      </c>
    </row>
    <row r="16731" spans="1:5" x14ac:dyDescent="0.25">
      <c r="A16731" s="5">
        <f>16723</f>
      </c>
      <c r="B16731" s="5" t="s">
        <v>16001</v>
      </c>
      <c r="C16731" s="5" t="s">
        <v>11</v>
      </c>
      <c r="D16731" s="5" t="s">
        <v>12</v>
      </c>
      <c r="E16731" s="5" t="s">
        <v>3962</v>
      </c>
    </row>
    <row r="16732" spans="1:5" x14ac:dyDescent="0.25">
      <c r="A16732" s="5">
        <f>16724</f>
      </c>
      <c r="B16732" s="5" t="s">
        <v>16002</v>
      </c>
      <c r="C16732" s="5" t="s">
        <v>11</v>
      </c>
      <c r="D16732" s="5" t="s">
        <v>12</v>
      </c>
      <c r="E16732" s="5" t="s">
        <v>3962</v>
      </c>
    </row>
    <row r="16733" spans="1:5" x14ac:dyDescent="0.25">
      <c r="A16733" s="5">
        <f>16725</f>
      </c>
      <c r="B16733" s="5" t="s">
        <v>16003</v>
      </c>
      <c r="C16733" s="5" t="s">
        <v>11</v>
      </c>
      <c r="D16733" s="5" t="s">
        <v>12</v>
      </c>
      <c r="E16733" s="5" t="s">
        <v>3962</v>
      </c>
    </row>
    <row r="16734" spans="1:5" x14ac:dyDescent="0.25">
      <c r="A16734" s="5">
        <f>16726</f>
      </c>
      <c r="B16734" s="5" t="s">
        <v>16004</v>
      </c>
      <c r="C16734" s="5" t="s">
        <v>11</v>
      </c>
      <c r="D16734" s="5" t="s">
        <v>12</v>
      </c>
      <c r="E16734" s="5" t="s">
        <v>3962</v>
      </c>
    </row>
    <row r="16735" spans="1:5" x14ac:dyDescent="0.25">
      <c r="A16735" s="5">
        <f>16727</f>
      </c>
      <c r="B16735" s="5" t="s">
        <v>16005</v>
      </c>
      <c r="C16735" s="5" t="s">
        <v>11</v>
      </c>
      <c r="D16735" s="5" t="s">
        <v>12</v>
      </c>
      <c r="E16735" s="5" t="s">
        <v>3962</v>
      </c>
    </row>
    <row r="16736" spans="1:5" x14ac:dyDescent="0.25">
      <c r="A16736" s="5">
        <f>16728</f>
      </c>
      <c r="B16736" s="5" t="s">
        <v>16006</v>
      </c>
      <c r="C16736" s="5" t="s">
        <v>11</v>
      </c>
      <c r="D16736" s="5" t="s">
        <v>12</v>
      </c>
      <c r="E16736" s="5" t="s">
        <v>3962</v>
      </c>
    </row>
    <row r="16737" spans="1:5" x14ac:dyDescent="0.25">
      <c r="A16737" s="5">
        <f>16729</f>
      </c>
      <c r="B16737" s="5" t="s">
        <v>16007</v>
      </c>
      <c r="C16737" s="5" t="s">
        <v>11</v>
      </c>
      <c r="D16737" s="5" t="s">
        <v>12</v>
      </c>
      <c r="E16737" s="5" t="s">
        <v>3962</v>
      </c>
    </row>
    <row r="16738" spans="1:5" x14ac:dyDescent="0.25">
      <c r="A16738" s="5">
        <f>16730</f>
      </c>
      <c r="B16738" s="5" t="s">
        <v>16008</v>
      </c>
      <c r="C16738" s="5" t="s">
        <v>11</v>
      </c>
      <c r="D16738" s="5" t="s">
        <v>12</v>
      </c>
      <c r="E16738" s="5" t="s">
        <v>3962</v>
      </c>
    </row>
    <row r="16739" spans="1:5" x14ac:dyDescent="0.25">
      <c r="A16739" s="5">
        <f>16731</f>
      </c>
      <c r="B16739" s="5" t="s">
        <v>16009</v>
      </c>
      <c r="C16739" s="5" t="s">
        <v>11</v>
      </c>
      <c r="D16739" s="5" t="s">
        <v>12</v>
      </c>
      <c r="E16739" s="5" t="s">
        <v>3962</v>
      </c>
    </row>
    <row r="16740" spans="1:5" x14ac:dyDescent="0.25">
      <c r="A16740" s="5">
        <f>16732</f>
      </c>
      <c r="B16740" s="5" t="s">
        <v>16010</v>
      </c>
      <c r="C16740" s="5" t="s">
        <v>11</v>
      </c>
      <c r="D16740" s="5" t="s">
        <v>12</v>
      </c>
      <c r="E16740" s="5" t="s">
        <v>3962</v>
      </c>
    </row>
    <row r="16741" spans="1:5" x14ac:dyDescent="0.25">
      <c r="A16741" s="5">
        <f>16733</f>
      </c>
      <c r="B16741" s="5" t="s">
        <v>16011</v>
      </c>
      <c r="C16741" s="5" t="s">
        <v>11</v>
      </c>
      <c r="D16741" s="5" t="s">
        <v>12</v>
      </c>
      <c r="E16741" s="5" t="s">
        <v>3962</v>
      </c>
    </row>
    <row r="16742" spans="1:5" x14ac:dyDescent="0.25">
      <c r="A16742" s="5">
        <f>16734</f>
      </c>
      <c r="B16742" s="5" t="s">
        <v>16012</v>
      </c>
      <c r="C16742" s="5" t="s">
        <v>11</v>
      </c>
      <c r="D16742" s="5" t="s">
        <v>12</v>
      </c>
      <c r="E16742" s="5" t="s">
        <v>3962</v>
      </c>
    </row>
    <row r="16743" spans="1:5" x14ac:dyDescent="0.25">
      <c r="A16743" s="5">
        <f>16735</f>
      </c>
      <c r="B16743" s="5" t="s">
        <v>16013</v>
      </c>
      <c r="C16743" s="5" t="s">
        <v>11</v>
      </c>
      <c r="D16743" s="5" t="s">
        <v>12</v>
      </c>
      <c r="E16743" s="5" t="s">
        <v>3962</v>
      </c>
    </row>
    <row r="16744" spans="1:5" x14ac:dyDescent="0.25">
      <c r="A16744" s="5">
        <f>16736</f>
      </c>
      <c r="B16744" s="5" t="s">
        <v>16014</v>
      </c>
      <c r="C16744" s="5" t="s">
        <v>11</v>
      </c>
      <c r="D16744" s="5" t="s">
        <v>12</v>
      </c>
      <c r="E16744" s="5" t="s">
        <v>3962</v>
      </c>
    </row>
    <row r="16745" spans="1:5" x14ac:dyDescent="0.25">
      <c r="A16745" s="5">
        <f>16737</f>
      </c>
      <c r="B16745" s="5" t="s">
        <v>16015</v>
      </c>
      <c r="C16745" s="5" t="s">
        <v>11</v>
      </c>
      <c r="D16745" s="5" t="s">
        <v>12</v>
      </c>
      <c r="E16745" s="5" t="s">
        <v>3962</v>
      </c>
    </row>
    <row r="16746" spans="1:5" x14ac:dyDescent="0.25">
      <c r="A16746" s="5">
        <f>16738</f>
      </c>
      <c r="B16746" s="5" t="s">
        <v>16016</v>
      </c>
      <c r="C16746" s="5" t="s">
        <v>11</v>
      </c>
      <c r="D16746" s="5" t="s">
        <v>12</v>
      </c>
      <c r="E16746" s="5" t="s">
        <v>3962</v>
      </c>
    </row>
    <row r="16747" spans="1:5" x14ac:dyDescent="0.25">
      <c r="A16747" s="5">
        <f>16739</f>
      </c>
      <c r="B16747" s="5" t="s">
        <v>16017</v>
      </c>
      <c r="C16747" s="5" t="s">
        <v>11</v>
      </c>
      <c r="D16747" s="5" t="s">
        <v>12</v>
      </c>
      <c r="E16747" s="5" t="s">
        <v>3962</v>
      </c>
    </row>
    <row r="16748" spans="1:5" x14ac:dyDescent="0.25">
      <c r="A16748" s="5">
        <f>16740</f>
      </c>
      <c r="B16748" s="5" t="s">
        <v>16018</v>
      </c>
      <c r="C16748" s="5" t="s">
        <v>11</v>
      </c>
      <c r="D16748" s="5" t="s">
        <v>12</v>
      </c>
      <c r="E16748" s="5" t="s">
        <v>3962</v>
      </c>
    </row>
    <row r="16749" spans="1:5" x14ac:dyDescent="0.25">
      <c r="A16749" s="5">
        <f>16741</f>
      </c>
      <c r="B16749" s="5" t="s">
        <v>16019</v>
      </c>
      <c r="C16749" s="5" t="s">
        <v>11</v>
      </c>
      <c r="D16749" s="5" t="s">
        <v>12</v>
      </c>
      <c r="E16749" s="5" t="s">
        <v>3962</v>
      </c>
    </row>
    <row r="16750" spans="1:5" x14ac:dyDescent="0.25">
      <c r="A16750" s="5">
        <f>16742</f>
      </c>
      <c r="B16750" s="5" t="s">
        <v>16020</v>
      </c>
      <c r="C16750" s="5" t="s">
        <v>11</v>
      </c>
      <c r="D16750" s="5" t="s">
        <v>12</v>
      </c>
      <c r="E16750" s="5" t="s">
        <v>3962</v>
      </c>
    </row>
    <row r="16751" spans="1:5" x14ac:dyDescent="0.25">
      <c r="A16751" s="5">
        <f>16743</f>
      </c>
      <c r="B16751" s="5" t="s">
        <v>16021</v>
      </c>
      <c r="C16751" s="5" t="s">
        <v>11</v>
      </c>
      <c r="D16751" s="5" t="s">
        <v>12</v>
      </c>
      <c r="E16751" s="5" t="s">
        <v>3962</v>
      </c>
    </row>
    <row r="16752" spans="1:5" x14ac:dyDescent="0.25">
      <c r="A16752" s="5">
        <f>16744</f>
      </c>
      <c r="B16752" s="5" t="s">
        <v>16022</v>
      </c>
      <c r="C16752" s="5" t="s">
        <v>11</v>
      </c>
      <c r="D16752" s="5" t="s">
        <v>12</v>
      </c>
      <c r="E16752" s="5" t="s">
        <v>3962</v>
      </c>
    </row>
    <row r="16753" spans="1:5" x14ac:dyDescent="0.25">
      <c r="A16753" s="5">
        <f>16745</f>
      </c>
      <c r="B16753" s="5" t="s">
        <v>16023</v>
      </c>
      <c r="C16753" s="5" t="s">
        <v>11</v>
      </c>
      <c r="D16753" s="5" t="s">
        <v>12</v>
      </c>
      <c r="E16753" s="5" t="s">
        <v>3962</v>
      </c>
    </row>
    <row r="16754" spans="1:5" x14ac:dyDescent="0.25">
      <c r="A16754" s="5">
        <f>16746</f>
      </c>
      <c r="B16754" s="5" t="s">
        <v>16024</v>
      </c>
      <c r="C16754" s="5" t="s">
        <v>11</v>
      </c>
      <c r="D16754" s="5" t="s">
        <v>12</v>
      </c>
      <c r="E16754" s="5" t="s">
        <v>3962</v>
      </c>
    </row>
    <row r="16755" spans="1:5" x14ac:dyDescent="0.25">
      <c r="A16755" s="5">
        <f>16747</f>
      </c>
      <c r="B16755" s="5" t="s">
        <v>16025</v>
      </c>
      <c r="C16755" s="5" t="s">
        <v>11</v>
      </c>
      <c r="D16755" s="5" t="s">
        <v>12</v>
      </c>
      <c r="E16755" s="5" t="s">
        <v>3962</v>
      </c>
    </row>
    <row r="16756" spans="1:5" x14ac:dyDescent="0.25">
      <c r="A16756" s="5">
        <f>16748</f>
      </c>
      <c r="B16756" s="5" t="s">
        <v>16026</v>
      </c>
      <c r="C16756" s="5" t="s">
        <v>11</v>
      </c>
      <c r="D16756" s="5" t="s">
        <v>12</v>
      </c>
      <c r="E16756" s="5" t="s">
        <v>3962</v>
      </c>
    </row>
    <row r="16757" spans="1:5" x14ac:dyDescent="0.25">
      <c r="A16757" s="5">
        <f>16749</f>
      </c>
      <c r="B16757" s="5" t="s">
        <v>16027</v>
      </c>
      <c r="C16757" s="5" t="s">
        <v>11</v>
      </c>
      <c r="D16757" s="5" t="s">
        <v>12</v>
      </c>
      <c r="E16757" s="5" t="s">
        <v>3962</v>
      </c>
    </row>
    <row r="16758" spans="1:5" x14ac:dyDescent="0.25">
      <c r="A16758" s="5">
        <f>16750</f>
      </c>
      <c r="B16758" s="5" t="s">
        <v>16028</v>
      </c>
      <c r="C16758" s="5" t="s">
        <v>11</v>
      </c>
      <c r="D16758" s="5" t="s">
        <v>12</v>
      </c>
      <c r="E16758" s="5" t="s">
        <v>3962</v>
      </c>
    </row>
    <row r="16759" spans="1:5" x14ac:dyDescent="0.25">
      <c r="A16759" s="5">
        <f>16751</f>
      </c>
      <c r="B16759" s="5" t="s">
        <v>16029</v>
      </c>
      <c r="C16759" s="5" t="s">
        <v>11</v>
      </c>
      <c r="D16759" s="5" t="s">
        <v>12</v>
      </c>
      <c r="E16759" s="5" t="s">
        <v>3962</v>
      </c>
    </row>
    <row r="16760" spans="1:5" x14ac:dyDescent="0.25">
      <c r="A16760" s="5">
        <f>16752</f>
      </c>
      <c r="B16760" s="5" t="s">
        <v>16030</v>
      </c>
      <c r="C16760" s="5" t="s">
        <v>11</v>
      </c>
      <c r="D16760" s="5" t="s">
        <v>12</v>
      </c>
      <c r="E16760" s="5" t="s">
        <v>3962</v>
      </c>
    </row>
    <row r="16761" spans="1:5" x14ac:dyDescent="0.25">
      <c r="A16761" s="5">
        <f>16753</f>
      </c>
      <c r="B16761" s="5" t="s">
        <v>16031</v>
      </c>
      <c r="C16761" s="5" t="s">
        <v>11</v>
      </c>
      <c r="D16761" s="5" t="s">
        <v>12</v>
      </c>
      <c r="E16761" s="5" t="s">
        <v>3962</v>
      </c>
    </row>
    <row r="16762" spans="1:5" x14ac:dyDescent="0.25">
      <c r="A16762" s="5">
        <f>16754</f>
      </c>
      <c r="B16762" s="5" t="s">
        <v>16032</v>
      </c>
      <c r="C16762" s="5" t="s">
        <v>11</v>
      </c>
      <c r="D16762" s="5" t="s">
        <v>12</v>
      </c>
      <c r="E16762" s="5" t="s">
        <v>3962</v>
      </c>
    </row>
    <row r="16763" spans="1:5" x14ac:dyDescent="0.25">
      <c r="A16763" s="5">
        <f>16755</f>
      </c>
      <c r="B16763" s="5" t="s">
        <v>16033</v>
      </c>
      <c r="C16763" s="5" t="s">
        <v>11</v>
      </c>
      <c r="D16763" s="5" t="s">
        <v>12</v>
      </c>
      <c r="E16763" s="5" t="s">
        <v>3962</v>
      </c>
    </row>
    <row r="16764" spans="1:5" x14ac:dyDescent="0.25">
      <c r="A16764" s="5">
        <f>16756</f>
      </c>
      <c r="B16764" s="5" t="s">
        <v>16034</v>
      </c>
      <c r="C16764" s="5" t="s">
        <v>11</v>
      </c>
      <c r="D16764" s="5" t="s">
        <v>12</v>
      </c>
      <c r="E16764" s="5" t="s">
        <v>3962</v>
      </c>
    </row>
    <row r="16765" spans="1:5" x14ac:dyDescent="0.25">
      <c r="A16765" s="5">
        <f>16757</f>
      </c>
      <c r="B16765" s="5" t="s">
        <v>16035</v>
      </c>
      <c r="C16765" s="5" t="s">
        <v>11</v>
      </c>
      <c r="D16765" s="5" t="s">
        <v>12</v>
      </c>
      <c r="E16765" s="5" t="s">
        <v>3962</v>
      </c>
    </row>
    <row r="16766" spans="1:5" x14ac:dyDescent="0.25">
      <c r="A16766" s="5">
        <f>16758</f>
      </c>
      <c r="B16766" s="5" t="s">
        <v>16036</v>
      </c>
      <c r="C16766" s="5" t="s">
        <v>11</v>
      </c>
      <c r="D16766" s="5" t="s">
        <v>12</v>
      </c>
      <c r="E16766" s="5" t="s">
        <v>3962</v>
      </c>
    </row>
    <row r="16767" spans="1:5" x14ac:dyDescent="0.25">
      <c r="A16767" s="5">
        <f>16759</f>
      </c>
      <c r="B16767" s="5" t="s">
        <v>16037</v>
      </c>
      <c r="C16767" s="5" t="s">
        <v>11</v>
      </c>
      <c r="D16767" s="5" t="s">
        <v>12</v>
      </c>
      <c r="E16767" s="5" t="s">
        <v>3962</v>
      </c>
    </row>
    <row r="16768" spans="1:5" x14ac:dyDescent="0.25">
      <c r="A16768" s="5">
        <f>16760</f>
      </c>
      <c r="B16768" s="5" t="s">
        <v>16038</v>
      </c>
      <c r="C16768" s="5" t="s">
        <v>11</v>
      </c>
      <c r="D16768" s="5" t="s">
        <v>12</v>
      </c>
      <c r="E16768" s="5" t="s">
        <v>3962</v>
      </c>
    </row>
    <row r="16769" spans="1:5" x14ac:dyDescent="0.25">
      <c r="A16769" s="5">
        <f>16761</f>
      </c>
      <c r="B16769" s="5" t="s">
        <v>16039</v>
      </c>
      <c r="C16769" s="5" t="s">
        <v>11</v>
      </c>
      <c r="D16769" s="5" t="s">
        <v>12</v>
      </c>
      <c r="E16769" s="5" t="s">
        <v>3962</v>
      </c>
    </row>
    <row r="16770" spans="1:5" x14ac:dyDescent="0.25">
      <c r="A16770" s="5">
        <f>16762</f>
      </c>
      <c r="B16770" s="5" t="s">
        <v>16040</v>
      </c>
      <c r="C16770" s="5" t="s">
        <v>11</v>
      </c>
      <c r="D16770" s="5" t="s">
        <v>12</v>
      </c>
      <c r="E16770" s="5" t="s">
        <v>3962</v>
      </c>
    </row>
    <row r="16771" spans="1:5" x14ac:dyDescent="0.25">
      <c r="A16771" s="5">
        <f>16763</f>
      </c>
      <c r="B16771" s="5" t="s">
        <v>16041</v>
      </c>
      <c r="C16771" s="5" t="s">
        <v>11</v>
      </c>
      <c r="D16771" s="5" t="s">
        <v>12</v>
      </c>
      <c r="E16771" s="5" t="s">
        <v>3962</v>
      </c>
    </row>
    <row r="16772" spans="1:5" x14ac:dyDescent="0.25">
      <c r="A16772" s="5">
        <f>16764</f>
      </c>
      <c r="B16772" s="5" t="s">
        <v>16042</v>
      </c>
      <c r="C16772" s="5" t="s">
        <v>11</v>
      </c>
      <c r="D16772" s="5" t="s">
        <v>12</v>
      </c>
      <c r="E16772" s="5" t="s">
        <v>3962</v>
      </c>
    </row>
    <row r="16773" spans="1:5" x14ac:dyDescent="0.25">
      <c r="A16773" s="5">
        <f>16765</f>
      </c>
      <c r="B16773" s="5" t="s">
        <v>16043</v>
      </c>
      <c r="C16773" s="5" t="s">
        <v>11</v>
      </c>
      <c r="D16773" s="5" t="s">
        <v>12</v>
      </c>
      <c r="E16773" s="5" t="s">
        <v>3962</v>
      </c>
    </row>
    <row r="16774" spans="1:5" x14ac:dyDescent="0.25">
      <c r="A16774" s="5">
        <f>16766</f>
      </c>
      <c r="B16774" s="5" t="s">
        <v>16044</v>
      </c>
      <c r="C16774" s="5" t="s">
        <v>11</v>
      </c>
      <c r="D16774" s="5" t="s">
        <v>12</v>
      </c>
      <c r="E16774" s="5" t="s">
        <v>3962</v>
      </c>
    </row>
    <row r="16775" spans="1:5" x14ac:dyDescent="0.25">
      <c r="A16775" s="5">
        <f>16767</f>
      </c>
      <c r="B16775" s="5" t="s">
        <v>16045</v>
      </c>
      <c r="C16775" s="5" t="s">
        <v>11</v>
      </c>
      <c r="D16775" s="5" t="s">
        <v>12</v>
      </c>
      <c r="E16775" s="5" t="s">
        <v>3962</v>
      </c>
    </row>
    <row r="16776" spans="1:5" x14ac:dyDescent="0.25">
      <c r="A16776" s="5">
        <f>16768</f>
      </c>
      <c r="B16776" s="5" t="s">
        <v>16046</v>
      </c>
      <c r="C16776" s="5" t="s">
        <v>11</v>
      </c>
      <c r="D16776" s="5" t="s">
        <v>12</v>
      </c>
      <c r="E16776" s="5" t="s">
        <v>3962</v>
      </c>
    </row>
    <row r="16777" spans="1:5" x14ac:dyDescent="0.25">
      <c r="A16777" s="5">
        <f>16769</f>
      </c>
      <c r="B16777" s="5" t="s">
        <v>16047</v>
      </c>
      <c r="C16777" s="5" t="s">
        <v>11</v>
      </c>
      <c r="D16777" s="5" t="s">
        <v>12</v>
      </c>
      <c r="E16777" s="5" t="s">
        <v>3962</v>
      </c>
    </row>
    <row r="16778" spans="1:5" x14ac:dyDescent="0.25">
      <c r="A16778" s="5">
        <f>16770</f>
      </c>
      <c r="B16778" s="5" t="s">
        <v>16048</v>
      </c>
      <c r="C16778" s="5" t="s">
        <v>11</v>
      </c>
      <c r="D16778" s="5" t="s">
        <v>12</v>
      </c>
      <c r="E16778" s="5" t="s">
        <v>3962</v>
      </c>
    </row>
    <row r="16779" spans="1:5" x14ac:dyDescent="0.25">
      <c r="A16779" s="5">
        <f>16771</f>
      </c>
      <c r="B16779" s="5" t="s">
        <v>16049</v>
      </c>
      <c r="C16779" s="5" t="s">
        <v>11</v>
      </c>
      <c r="D16779" s="5" t="s">
        <v>12</v>
      </c>
      <c r="E16779" s="5" t="s">
        <v>3962</v>
      </c>
    </row>
    <row r="16780" spans="1:5" x14ac:dyDescent="0.25">
      <c r="A16780" s="5">
        <f>16772</f>
      </c>
      <c r="B16780" s="5" t="s">
        <v>16050</v>
      </c>
      <c r="C16780" s="5" t="s">
        <v>11</v>
      </c>
      <c r="D16780" s="5" t="s">
        <v>12</v>
      </c>
      <c r="E16780" s="5" t="s">
        <v>3962</v>
      </c>
    </row>
    <row r="16781" spans="1:5" x14ac:dyDescent="0.25">
      <c r="A16781" s="5">
        <f>16773</f>
      </c>
      <c r="B16781" s="5" t="s">
        <v>16051</v>
      </c>
      <c r="C16781" s="5" t="s">
        <v>11</v>
      </c>
      <c r="D16781" s="5" t="s">
        <v>12</v>
      </c>
      <c r="E16781" s="5" t="s">
        <v>3962</v>
      </c>
    </row>
    <row r="16782" spans="1:5" x14ac:dyDescent="0.25">
      <c r="A16782" s="5">
        <f>16774</f>
      </c>
      <c r="B16782" s="5" t="s">
        <v>16052</v>
      </c>
      <c r="C16782" s="5" t="s">
        <v>11</v>
      </c>
      <c r="D16782" s="5" t="s">
        <v>12</v>
      </c>
      <c r="E16782" s="5" t="s">
        <v>3962</v>
      </c>
    </row>
    <row r="16783" spans="1:5" x14ac:dyDescent="0.25">
      <c r="A16783" s="5">
        <f>16775</f>
      </c>
      <c r="B16783" s="5" t="s">
        <v>16053</v>
      </c>
      <c r="C16783" s="5" t="s">
        <v>11</v>
      </c>
      <c r="D16783" s="5" t="s">
        <v>12</v>
      </c>
      <c r="E16783" s="5" t="s">
        <v>3962</v>
      </c>
    </row>
    <row r="16784" spans="1:5" x14ac:dyDescent="0.25">
      <c r="A16784" s="5">
        <f>16776</f>
      </c>
      <c r="B16784" s="5" t="s">
        <v>16054</v>
      </c>
      <c r="C16784" s="5" t="s">
        <v>11</v>
      </c>
      <c r="D16784" s="5" t="s">
        <v>12</v>
      </c>
      <c r="E16784" s="5" t="s">
        <v>3962</v>
      </c>
    </row>
    <row r="16785" spans="1:5" x14ac:dyDescent="0.25">
      <c r="A16785" s="5">
        <f>16777</f>
      </c>
      <c r="B16785" s="5" t="s">
        <v>16055</v>
      </c>
      <c r="C16785" s="5" t="s">
        <v>11</v>
      </c>
      <c r="D16785" s="5" t="s">
        <v>12</v>
      </c>
      <c r="E16785" s="5" t="s">
        <v>3962</v>
      </c>
    </row>
    <row r="16786" spans="1:5" x14ac:dyDescent="0.25">
      <c r="A16786" s="5">
        <f>16778</f>
      </c>
      <c r="B16786" s="5" t="s">
        <v>16056</v>
      </c>
      <c r="C16786" s="5" t="s">
        <v>11</v>
      </c>
      <c r="D16786" s="5" t="s">
        <v>12</v>
      </c>
      <c r="E16786" s="5" t="s">
        <v>3962</v>
      </c>
    </row>
    <row r="16787" spans="1:5" x14ac:dyDescent="0.25">
      <c r="A16787" s="5">
        <f>16779</f>
      </c>
      <c r="B16787" s="5" t="s">
        <v>16057</v>
      </c>
      <c r="C16787" s="5" t="s">
        <v>11</v>
      </c>
      <c r="D16787" s="5" t="s">
        <v>12</v>
      </c>
      <c r="E16787" s="5" t="s">
        <v>3962</v>
      </c>
    </row>
    <row r="16788" spans="1:5" x14ac:dyDescent="0.25">
      <c r="A16788" s="5">
        <f>16780</f>
      </c>
      <c r="B16788" s="5" t="s">
        <v>16058</v>
      </c>
      <c r="C16788" s="5" t="s">
        <v>11</v>
      </c>
      <c r="D16788" s="5" t="s">
        <v>12</v>
      </c>
      <c r="E16788" s="5" t="s">
        <v>3962</v>
      </c>
    </row>
    <row r="16789" spans="1:5" x14ac:dyDescent="0.25">
      <c r="A16789" s="5">
        <f>16781</f>
      </c>
      <c r="B16789" s="5" t="s">
        <v>16059</v>
      </c>
      <c r="C16789" s="5" t="s">
        <v>11</v>
      </c>
      <c r="D16789" s="5" t="s">
        <v>12</v>
      </c>
      <c r="E16789" s="5" t="s">
        <v>3962</v>
      </c>
    </row>
    <row r="16790" spans="1:5" x14ac:dyDescent="0.25">
      <c r="A16790" s="5">
        <f>16782</f>
      </c>
      <c r="B16790" s="5" t="s">
        <v>16060</v>
      </c>
      <c r="C16790" s="5" t="s">
        <v>11</v>
      </c>
      <c r="D16790" s="5" t="s">
        <v>12</v>
      </c>
      <c r="E16790" s="5" t="s">
        <v>3962</v>
      </c>
    </row>
    <row r="16791" spans="1:5" x14ac:dyDescent="0.25">
      <c r="A16791" s="5">
        <f>16783</f>
      </c>
      <c r="B16791" s="5" t="s">
        <v>16061</v>
      </c>
      <c r="C16791" s="5" t="s">
        <v>11</v>
      </c>
      <c r="D16791" s="5" t="s">
        <v>12</v>
      </c>
      <c r="E16791" s="5" t="s">
        <v>3962</v>
      </c>
    </row>
    <row r="16792" spans="1:5" x14ac:dyDescent="0.25">
      <c r="A16792" s="5">
        <f>16784</f>
      </c>
      <c r="B16792" s="5" t="s">
        <v>16062</v>
      </c>
      <c r="C16792" s="5" t="s">
        <v>11</v>
      </c>
      <c r="D16792" s="5" t="s">
        <v>12</v>
      </c>
      <c r="E16792" s="5" t="s">
        <v>3962</v>
      </c>
    </row>
    <row r="16793" spans="1:5" x14ac:dyDescent="0.25">
      <c r="A16793" s="5">
        <f>16785</f>
      </c>
      <c r="B16793" s="5" t="s">
        <v>16063</v>
      </c>
      <c r="C16793" s="5" t="s">
        <v>11</v>
      </c>
      <c r="D16793" s="5" t="s">
        <v>12</v>
      </c>
      <c r="E16793" s="5" t="s">
        <v>3962</v>
      </c>
    </row>
    <row r="16794" spans="1:5" x14ac:dyDescent="0.25">
      <c r="A16794" s="5">
        <f>16786</f>
      </c>
      <c r="B16794" s="5" t="s">
        <v>16064</v>
      </c>
      <c r="C16794" s="5" t="s">
        <v>11</v>
      </c>
      <c r="D16794" s="5" t="s">
        <v>12</v>
      </c>
      <c r="E16794" s="5" t="s">
        <v>3962</v>
      </c>
    </row>
    <row r="16795" spans="1:5" x14ac:dyDescent="0.25">
      <c r="A16795" s="5">
        <f>16787</f>
      </c>
      <c r="B16795" s="5" t="s">
        <v>16065</v>
      </c>
      <c r="C16795" s="5" t="s">
        <v>11</v>
      </c>
      <c r="D16795" s="5" t="s">
        <v>12</v>
      </c>
      <c r="E16795" s="5" t="s">
        <v>3962</v>
      </c>
    </row>
    <row r="16796" spans="1:5" x14ac:dyDescent="0.25">
      <c r="A16796" s="5">
        <f>16788</f>
      </c>
      <c r="B16796" s="5" t="s">
        <v>16066</v>
      </c>
      <c r="C16796" s="5" t="s">
        <v>11</v>
      </c>
      <c r="D16796" s="5" t="s">
        <v>12</v>
      </c>
      <c r="E16796" s="5" t="s">
        <v>3962</v>
      </c>
    </row>
    <row r="16797" spans="1:5" x14ac:dyDescent="0.25">
      <c r="A16797" s="5">
        <f>16789</f>
      </c>
      <c r="B16797" s="5" t="s">
        <v>16067</v>
      </c>
      <c r="C16797" s="5" t="s">
        <v>11</v>
      </c>
      <c r="D16797" s="5" t="s">
        <v>12</v>
      </c>
      <c r="E16797" s="5" t="s">
        <v>3962</v>
      </c>
    </row>
    <row r="16798" spans="1:5" x14ac:dyDescent="0.25">
      <c r="A16798" s="5">
        <f>16790</f>
      </c>
      <c r="B16798" s="5" t="s">
        <v>16068</v>
      </c>
      <c r="C16798" s="5" t="s">
        <v>11</v>
      </c>
      <c r="D16798" s="5" t="s">
        <v>12</v>
      </c>
      <c r="E16798" s="5" t="s">
        <v>3962</v>
      </c>
    </row>
    <row r="16799" spans="1:5" x14ac:dyDescent="0.25">
      <c r="A16799" s="5">
        <f>16791</f>
      </c>
      <c r="B16799" s="5" t="s">
        <v>16069</v>
      </c>
      <c r="C16799" s="5" t="s">
        <v>11</v>
      </c>
      <c r="D16799" s="5" t="s">
        <v>12</v>
      </c>
      <c r="E16799" s="5" t="s">
        <v>3962</v>
      </c>
    </row>
    <row r="16800" spans="1:5" x14ac:dyDescent="0.25">
      <c r="A16800" s="5">
        <f>16792</f>
      </c>
      <c r="B16800" s="5" t="s">
        <v>16070</v>
      </c>
      <c r="C16800" s="5" t="s">
        <v>11</v>
      </c>
      <c r="D16800" s="5" t="s">
        <v>12</v>
      </c>
      <c r="E16800" s="5" t="s">
        <v>3962</v>
      </c>
    </row>
    <row r="16801" spans="1:5" x14ac:dyDescent="0.25">
      <c r="A16801" s="5">
        <f>16793</f>
      </c>
      <c r="B16801" s="5" t="s">
        <v>16071</v>
      </c>
      <c r="C16801" s="5" t="s">
        <v>11</v>
      </c>
      <c r="D16801" s="5" t="s">
        <v>12</v>
      </c>
      <c r="E16801" s="5" t="s">
        <v>3962</v>
      </c>
    </row>
    <row r="16802" spans="1:5" x14ac:dyDescent="0.25">
      <c r="A16802" s="5">
        <f>16794</f>
      </c>
      <c r="B16802" s="5" t="s">
        <v>16072</v>
      </c>
      <c r="C16802" s="5" t="s">
        <v>11</v>
      </c>
      <c r="D16802" s="5" t="s">
        <v>12</v>
      </c>
      <c r="E16802" s="5" t="s">
        <v>3962</v>
      </c>
    </row>
    <row r="16803" spans="1:5" x14ac:dyDescent="0.25">
      <c r="A16803" s="5">
        <f>16795</f>
      </c>
      <c r="B16803" s="5" t="s">
        <v>16073</v>
      </c>
      <c r="C16803" s="5" t="s">
        <v>11</v>
      </c>
      <c r="D16803" s="5" t="s">
        <v>12</v>
      </c>
      <c r="E16803" s="5" t="s">
        <v>3962</v>
      </c>
    </row>
    <row r="16804" spans="1:5" x14ac:dyDescent="0.25">
      <c r="A16804" s="5">
        <f>16796</f>
      </c>
      <c r="B16804" s="5" t="s">
        <v>16074</v>
      </c>
      <c r="C16804" s="5" t="s">
        <v>11</v>
      </c>
      <c r="D16804" s="5" t="s">
        <v>12</v>
      </c>
      <c r="E16804" s="5" t="s">
        <v>3962</v>
      </c>
    </row>
    <row r="16805" spans="1:5" x14ac:dyDescent="0.25">
      <c r="A16805" s="5">
        <f>16797</f>
      </c>
      <c r="B16805" s="5" t="s">
        <v>16075</v>
      </c>
      <c r="C16805" s="5" t="s">
        <v>11</v>
      </c>
      <c r="D16805" s="5" t="s">
        <v>12</v>
      </c>
      <c r="E16805" s="5" t="s">
        <v>3962</v>
      </c>
    </row>
    <row r="16806" spans="1:5" x14ac:dyDescent="0.25">
      <c r="A16806" s="5">
        <f>16798</f>
      </c>
      <c r="B16806" s="5" t="s">
        <v>16076</v>
      </c>
      <c r="C16806" s="5" t="s">
        <v>11</v>
      </c>
      <c r="D16806" s="5" t="s">
        <v>12</v>
      </c>
      <c r="E16806" s="5" t="s">
        <v>3962</v>
      </c>
    </row>
    <row r="16807" spans="1:5" x14ac:dyDescent="0.25">
      <c r="A16807" s="5">
        <f>16799</f>
      </c>
      <c r="B16807" s="5" t="s">
        <v>16077</v>
      </c>
      <c r="C16807" s="5" t="s">
        <v>11</v>
      </c>
      <c r="D16807" s="5" t="s">
        <v>12</v>
      </c>
      <c r="E16807" s="5" t="s">
        <v>3962</v>
      </c>
    </row>
    <row r="16808" spans="1:5" x14ac:dyDescent="0.25">
      <c r="A16808" s="5">
        <f>16800</f>
      </c>
      <c r="B16808" s="5" t="s">
        <v>16078</v>
      </c>
      <c r="C16808" s="5" t="s">
        <v>11</v>
      </c>
      <c r="D16808" s="5" t="s">
        <v>12</v>
      </c>
      <c r="E16808" s="5" t="s">
        <v>3962</v>
      </c>
    </row>
    <row r="16809" spans="1:5" x14ac:dyDescent="0.25">
      <c r="A16809" s="5">
        <f>16801</f>
      </c>
      <c r="B16809" s="5" t="s">
        <v>16079</v>
      </c>
      <c r="C16809" s="5" t="s">
        <v>11</v>
      </c>
      <c r="D16809" s="5" t="s">
        <v>12</v>
      </c>
      <c r="E16809" s="5" t="s">
        <v>3962</v>
      </c>
    </row>
    <row r="16810" spans="1:5" x14ac:dyDescent="0.25">
      <c r="A16810" s="5">
        <f>16802</f>
      </c>
      <c r="B16810" s="5" t="s">
        <v>16080</v>
      </c>
      <c r="C16810" s="5" t="s">
        <v>11</v>
      </c>
      <c r="D16810" s="5" t="s">
        <v>12</v>
      </c>
      <c r="E16810" s="5" t="s">
        <v>3962</v>
      </c>
    </row>
    <row r="16811" spans="1:5" x14ac:dyDescent="0.25">
      <c r="A16811" s="5">
        <f>16803</f>
      </c>
      <c r="B16811" s="5" t="s">
        <v>16081</v>
      </c>
      <c r="C16811" s="5" t="s">
        <v>11</v>
      </c>
      <c r="D16811" s="5" t="s">
        <v>12</v>
      </c>
      <c r="E16811" s="5" t="s">
        <v>3962</v>
      </c>
    </row>
    <row r="16812" spans="1:5" x14ac:dyDescent="0.25">
      <c r="A16812" s="5">
        <f>16804</f>
      </c>
      <c r="B16812" s="5" t="s">
        <v>16082</v>
      </c>
      <c r="C16812" s="5" t="s">
        <v>11</v>
      </c>
      <c r="D16812" s="5" t="s">
        <v>12</v>
      </c>
      <c r="E16812" s="5" t="s">
        <v>3962</v>
      </c>
    </row>
    <row r="16813" spans="1:5" x14ac:dyDescent="0.25">
      <c r="A16813" s="5">
        <f>16805</f>
      </c>
      <c r="B16813" s="5" t="s">
        <v>16083</v>
      </c>
      <c r="C16813" s="5" t="s">
        <v>11</v>
      </c>
      <c r="D16813" s="5" t="s">
        <v>12</v>
      </c>
      <c r="E16813" s="5" t="s">
        <v>3962</v>
      </c>
    </row>
    <row r="16814" spans="1:5" x14ac:dyDescent="0.25">
      <c r="A16814" s="5">
        <f>16806</f>
      </c>
      <c r="B16814" s="5" t="s">
        <v>16084</v>
      </c>
      <c r="C16814" s="5" t="s">
        <v>11</v>
      </c>
      <c r="D16814" s="5" t="s">
        <v>12</v>
      </c>
      <c r="E16814" s="5" t="s">
        <v>3962</v>
      </c>
    </row>
    <row r="16815" spans="1:5" x14ac:dyDescent="0.25">
      <c r="A16815" s="5">
        <f>16807</f>
      </c>
      <c r="B16815" s="5" t="s">
        <v>16085</v>
      </c>
      <c r="C16815" s="5" t="s">
        <v>11</v>
      </c>
      <c r="D16815" s="5" t="s">
        <v>12</v>
      </c>
      <c r="E16815" s="5" t="s">
        <v>3962</v>
      </c>
    </row>
    <row r="16816" spans="1:5" x14ac:dyDescent="0.25">
      <c r="A16816" s="5">
        <f>16808</f>
      </c>
      <c r="B16816" s="5" t="s">
        <v>16086</v>
      </c>
      <c r="C16816" s="5" t="s">
        <v>11</v>
      </c>
      <c r="D16816" s="5" t="s">
        <v>12</v>
      </c>
      <c r="E16816" s="5" t="s">
        <v>3962</v>
      </c>
    </row>
    <row r="16817" spans="1:5" x14ac:dyDescent="0.25">
      <c r="A16817" s="5">
        <f>16809</f>
      </c>
      <c r="B16817" s="5" t="s">
        <v>16087</v>
      </c>
      <c r="C16817" s="5" t="s">
        <v>11</v>
      </c>
      <c r="D16817" s="5" t="s">
        <v>12</v>
      </c>
      <c r="E16817" s="5" t="s">
        <v>3962</v>
      </c>
    </row>
    <row r="16818" spans="1:5" x14ac:dyDescent="0.25">
      <c r="A16818" s="5">
        <f>16810</f>
      </c>
      <c r="B16818" s="5" t="s">
        <v>16088</v>
      </c>
      <c r="C16818" s="5" t="s">
        <v>11</v>
      </c>
      <c r="D16818" s="5" t="s">
        <v>12</v>
      </c>
      <c r="E16818" s="5" t="s">
        <v>3962</v>
      </c>
    </row>
    <row r="16819" spans="1:5" x14ac:dyDescent="0.25">
      <c r="A16819" s="5">
        <f>16811</f>
      </c>
      <c r="B16819" s="5" t="s">
        <v>16089</v>
      </c>
      <c r="C16819" s="5" t="s">
        <v>11</v>
      </c>
      <c r="D16819" s="5" t="s">
        <v>12</v>
      </c>
      <c r="E16819" s="5" t="s">
        <v>3962</v>
      </c>
    </row>
    <row r="16820" spans="1:5" x14ac:dyDescent="0.25">
      <c r="A16820" s="5">
        <f>16812</f>
      </c>
      <c r="B16820" s="5" t="s">
        <v>16090</v>
      </c>
      <c r="C16820" s="5" t="s">
        <v>11</v>
      </c>
      <c r="D16820" s="5" t="s">
        <v>12</v>
      </c>
      <c r="E16820" s="5" t="s">
        <v>3962</v>
      </c>
    </row>
    <row r="16821" spans="1:5" x14ac:dyDescent="0.25">
      <c r="A16821" s="5">
        <f>16813</f>
      </c>
      <c r="B16821" s="5" t="s">
        <v>16091</v>
      </c>
      <c r="C16821" s="5" t="s">
        <v>11</v>
      </c>
      <c r="D16821" s="5" t="s">
        <v>12</v>
      </c>
      <c r="E16821" s="5" t="s">
        <v>3962</v>
      </c>
    </row>
    <row r="16822" spans="1:5" x14ac:dyDescent="0.25">
      <c r="A16822" s="5">
        <f>16814</f>
      </c>
      <c r="B16822" s="5" t="s">
        <v>16092</v>
      </c>
      <c r="C16822" s="5" t="s">
        <v>11</v>
      </c>
      <c r="D16822" s="5" t="s">
        <v>12</v>
      </c>
      <c r="E16822" s="5" t="s">
        <v>3962</v>
      </c>
    </row>
    <row r="16823" spans="1:5" x14ac:dyDescent="0.25">
      <c r="A16823" s="5">
        <f>16815</f>
      </c>
      <c r="B16823" s="5" t="s">
        <v>16093</v>
      </c>
      <c r="C16823" s="5" t="s">
        <v>11</v>
      </c>
      <c r="D16823" s="5" t="s">
        <v>12</v>
      </c>
      <c r="E16823" s="5" t="s">
        <v>3962</v>
      </c>
    </row>
    <row r="16824" spans="1:5" x14ac:dyDescent="0.25">
      <c r="A16824" s="5">
        <f>16816</f>
      </c>
      <c r="B16824" s="5" t="s">
        <v>16094</v>
      </c>
      <c r="C16824" s="5" t="s">
        <v>11</v>
      </c>
      <c r="D16824" s="5" t="s">
        <v>12</v>
      </c>
      <c r="E16824" s="5" t="s">
        <v>3962</v>
      </c>
    </row>
    <row r="16825" spans="1:5" x14ac:dyDescent="0.25">
      <c r="A16825" s="5">
        <f>16817</f>
      </c>
      <c r="B16825" s="5" t="s">
        <v>16095</v>
      </c>
      <c r="C16825" s="5" t="s">
        <v>11</v>
      </c>
      <c r="D16825" s="5" t="s">
        <v>12</v>
      </c>
      <c r="E16825" s="5" t="s">
        <v>3962</v>
      </c>
    </row>
    <row r="16826" spans="1:5" x14ac:dyDescent="0.25">
      <c r="A16826" s="5">
        <f>16818</f>
      </c>
      <c r="B16826" s="5" t="s">
        <v>16096</v>
      </c>
      <c r="C16826" s="5" t="s">
        <v>11</v>
      </c>
      <c r="D16826" s="5" t="s">
        <v>12</v>
      </c>
      <c r="E16826" s="5" t="s">
        <v>3962</v>
      </c>
    </row>
    <row r="16827" spans="1:5" x14ac:dyDescent="0.25">
      <c r="A16827" s="5">
        <f>16819</f>
      </c>
      <c r="B16827" s="5" t="s">
        <v>16097</v>
      </c>
      <c r="C16827" s="5" t="s">
        <v>11</v>
      </c>
      <c r="D16827" s="5" t="s">
        <v>12</v>
      </c>
      <c r="E16827" s="5" t="s">
        <v>3962</v>
      </c>
    </row>
    <row r="16828" spans="1:5" x14ac:dyDescent="0.25">
      <c r="A16828" s="5">
        <f>16820</f>
      </c>
      <c r="B16828" s="5" t="s">
        <v>16098</v>
      </c>
      <c r="C16828" s="5" t="s">
        <v>11</v>
      </c>
      <c r="D16828" s="5" t="s">
        <v>12</v>
      </c>
      <c r="E16828" s="5" t="s">
        <v>3962</v>
      </c>
    </row>
    <row r="16829" spans="1:5" x14ac:dyDescent="0.25">
      <c r="A16829" s="5">
        <f>16821</f>
      </c>
      <c r="B16829" s="5" t="s">
        <v>16099</v>
      </c>
      <c r="C16829" s="5" t="s">
        <v>11</v>
      </c>
      <c r="D16829" s="5" t="s">
        <v>12</v>
      </c>
      <c r="E16829" s="5" t="s">
        <v>3962</v>
      </c>
    </row>
    <row r="16830" spans="1:5" x14ac:dyDescent="0.25">
      <c r="A16830" s="5">
        <f>16822</f>
      </c>
      <c r="B16830" s="5" t="s">
        <v>16100</v>
      </c>
      <c r="C16830" s="5" t="s">
        <v>11</v>
      </c>
      <c r="D16830" s="5" t="s">
        <v>12</v>
      </c>
      <c r="E16830" s="5" t="s">
        <v>3962</v>
      </c>
    </row>
    <row r="16831" spans="1:5" x14ac:dyDescent="0.25">
      <c r="A16831" s="5">
        <f>16823</f>
      </c>
      <c r="B16831" s="5" t="s">
        <v>16101</v>
      </c>
      <c r="C16831" s="5" t="s">
        <v>11</v>
      </c>
      <c r="D16831" s="5" t="s">
        <v>12</v>
      </c>
      <c r="E16831" s="5" t="s">
        <v>3962</v>
      </c>
    </row>
    <row r="16832" spans="1:5" x14ac:dyDescent="0.25">
      <c r="A16832" s="5">
        <f>16824</f>
      </c>
      <c r="B16832" s="5" t="s">
        <v>16102</v>
      </c>
      <c r="C16832" s="5" t="s">
        <v>11</v>
      </c>
      <c r="D16832" s="5" t="s">
        <v>12</v>
      </c>
      <c r="E16832" s="5" t="s">
        <v>3962</v>
      </c>
    </row>
    <row r="16833" spans="1:5" x14ac:dyDescent="0.25">
      <c r="A16833" s="5">
        <f>16825</f>
      </c>
      <c r="B16833" s="5" t="s">
        <v>16103</v>
      </c>
      <c r="C16833" s="5" t="s">
        <v>11</v>
      </c>
      <c r="D16833" s="5" t="s">
        <v>12</v>
      </c>
      <c r="E16833" s="5" t="s">
        <v>3962</v>
      </c>
    </row>
    <row r="16834" spans="1:5" x14ac:dyDescent="0.25">
      <c r="A16834" s="5">
        <f>16826</f>
      </c>
      <c r="B16834" s="5" t="s">
        <v>16104</v>
      </c>
      <c r="C16834" s="5" t="s">
        <v>11</v>
      </c>
      <c r="D16834" s="5" t="s">
        <v>12</v>
      </c>
      <c r="E16834" s="5" t="s">
        <v>3962</v>
      </c>
    </row>
    <row r="16835" spans="1:5" x14ac:dyDescent="0.25">
      <c r="A16835" s="5">
        <f>16827</f>
      </c>
      <c r="B16835" s="5" t="s">
        <v>16105</v>
      </c>
      <c r="C16835" s="5" t="s">
        <v>11</v>
      </c>
      <c r="D16835" s="5" t="s">
        <v>12</v>
      </c>
      <c r="E16835" s="5" t="s">
        <v>3962</v>
      </c>
    </row>
    <row r="16836" spans="1:5" x14ac:dyDescent="0.25">
      <c r="A16836" s="5">
        <f>16828</f>
      </c>
      <c r="B16836" s="5" t="s">
        <v>16106</v>
      </c>
      <c r="C16836" s="5" t="s">
        <v>11</v>
      </c>
      <c r="D16836" s="5" t="s">
        <v>12</v>
      </c>
      <c r="E16836" s="5" t="s">
        <v>3962</v>
      </c>
    </row>
    <row r="16837" spans="1:5" x14ac:dyDescent="0.25">
      <c r="A16837" s="5">
        <f>16829</f>
      </c>
      <c r="B16837" s="5" t="s">
        <v>16107</v>
      </c>
      <c r="C16837" s="5" t="s">
        <v>11</v>
      </c>
      <c r="D16837" s="5" t="s">
        <v>12</v>
      </c>
      <c r="E16837" s="5" t="s">
        <v>3962</v>
      </c>
    </row>
    <row r="16838" spans="1:5" x14ac:dyDescent="0.25">
      <c r="A16838" s="5">
        <f>16830</f>
      </c>
      <c r="B16838" s="5" t="s">
        <v>16108</v>
      </c>
      <c r="C16838" s="5" t="s">
        <v>11</v>
      </c>
      <c r="D16838" s="5" t="s">
        <v>12</v>
      </c>
      <c r="E16838" s="5" t="s">
        <v>3962</v>
      </c>
    </row>
    <row r="16839" spans="1:5" x14ac:dyDescent="0.25">
      <c r="A16839" s="5">
        <f>16831</f>
      </c>
      <c r="B16839" s="5" t="s">
        <v>16109</v>
      </c>
      <c r="C16839" s="5" t="s">
        <v>11</v>
      </c>
      <c r="D16839" s="5" t="s">
        <v>12</v>
      </c>
      <c r="E16839" s="5" t="s">
        <v>3962</v>
      </c>
    </row>
    <row r="16840" spans="1:5" x14ac:dyDescent="0.25">
      <c r="A16840" s="5">
        <f>16832</f>
      </c>
      <c r="B16840" s="5" t="s">
        <v>16110</v>
      </c>
      <c r="C16840" s="5" t="s">
        <v>11</v>
      </c>
      <c r="D16840" s="5" t="s">
        <v>12</v>
      </c>
      <c r="E16840" s="5" t="s">
        <v>3962</v>
      </c>
    </row>
    <row r="16841" spans="1:5" x14ac:dyDescent="0.25">
      <c r="A16841" s="5">
        <f>16833</f>
      </c>
      <c r="B16841" s="5" t="s">
        <v>16111</v>
      </c>
      <c r="C16841" s="5" t="s">
        <v>11</v>
      </c>
      <c r="D16841" s="5" t="s">
        <v>12</v>
      </c>
      <c r="E16841" s="5" t="s">
        <v>3962</v>
      </c>
    </row>
    <row r="16842" spans="1:5" x14ac:dyDescent="0.25">
      <c r="A16842" s="5">
        <f>16834</f>
      </c>
      <c r="B16842" s="5" t="s">
        <v>16112</v>
      </c>
      <c r="C16842" s="5" t="s">
        <v>11</v>
      </c>
      <c r="D16842" s="5" t="s">
        <v>12</v>
      </c>
      <c r="E16842" s="5" t="s">
        <v>3962</v>
      </c>
    </row>
    <row r="16843" spans="1:5" x14ac:dyDescent="0.25">
      <c r="A16843" s="5">
        <f>16835</f>
      </c>
      <c r="B16843" s="5" t="s">
        <v>16113</v>
      </c>
      <c r="C16843" s="5" t="s">
        <v>11</v>
      </c>
      <c r="D16843" s="5" t="s">
        <v>12</v>
      </c>
      <c r="E16843" s="5" t="s">
        <v>3962</v>
      </c>
    </row>
    <row r="16844" spans="1:5" x14ac:dyDescent="0.25">
      <c r="A16844" s="5">
        <f>16836</f>
      </c>
      <c r="B16844" s="5" t="s">
        <v>16114</v>
      </c>
      <c r="C16844" s="5" t="s">
        <v>11</v>
      </c>
      <c r="D16844" s="5" t="s">
        <v>12</v>
      </c>
      <c r="E16844" s="5" t="s">
        <v>3962</v>
      </c>
    </row>
    <row r="16845" spans="1:5" x14ac:dyDescent="0.25">
      <c r="A16845" s="5">
        <f>16837</f>
      </c>
      <c r="B16845" s="5" t="s">
        <v>16115</v>
      </c>
      <c r="C16845" s="5" t="s">
        <v>11</v>
      </c>
      <c r="D16845" s="5" t="s">
        <v>12</v>
      </c>
      <c r="E16845" s="5" t="s">
        <v>3962</v>
      </c>
    </row>
    <row r="16846" spans="1:5" x14ac:dyDescent="0.25">
      <c r="A16846" s="5">
        <f>16838</f>
      </c>
      <c r="B16846" s="5" t="s">
        <v>16116</v>
      </c>
      <c r="C16846" s="5" t="s">
        <v>11</v>
      </c>
      <c r="D16846" s="5" t="s">
        <v>12</v>
      </c>
      <c r="E16846" s="5" t="s">
        <v>3962</v>
      </c>
    </row>
    <row r="16847" spans="1:5" x14ac:dyDescent="0.25">
      <c r="A16847" s="5">
        <f>16839</f>
      </c>
      <c r="B16847" s="5" t="s">
        <v>16117</v>
      </c>
      <c r="C16847" s="5" t="s">
        <v>11</v>
      </c>
      <c r="D16847" s="5" t="s">
        <v>12</v>
      </c>
      <c r="E16847" s="5" t="s">
        <v>3962</v>
      </c>
    </row>
    <row r="16848" spans="1:5" x14ac:dyDescent="0.25">
      <c r="A16848" s="5">
        <f>16840</f>
      </c>
      <c r="B16848" s="5" t="s">
        <v>16118</v>
      </c>
      <c r="C16848" s="5" t="s">
        <v>11</v>
      </c>
      <c r="D16848" s="5" t="s">
        <v>12</v>
      </c>
      <c r="E16848" s="5" t="s">
        <v>3962</v>
      </c>
    </row>
    <row r="16849" spans="1:5" x14ac:dyDescent="0.25">
      <c r="A16849" s="5">
        <f>16841</f>
      </c>
      <c r="B16849" s="5" t="s">
        <v>16119</v>
      </c>
      <c r="C16849" s="5" t="s">
        <v>11</v>
      </c>
      <c r="D16849" s="5" t="s">
        <v>12</v>
      </c>
      <c r="E16849" s="5" t="s">
        <v>3962</v>
      </c>
    </row>
    <row r="16850" spans="1:5" x14ac:dyDescent="0.25">
      <c r="A16850" s="5">
        <f>16842</f>
      </c>
      <c r="B16850" s="5" t="s">
        <v>16120</v>
      </c>
      <c r="C16850" s="5" t="s">
        <v>11</v>
      </c>
      <c r="D16850" s="5" t="s">
        <v>12</v>
      </c>
      <c r="E16850" s="5" t="s">
        <v>3962</v>
      </c>
    </row>
    <row r="16851" spans="1:5" x14ac:dyDescent="0.25">
      <c r="A16851" s="5">
        <f>16843</f>
      </c>
      <c r="B16851" s="5" t="s">
        <v>16121</v>
      </c>
      <c r="C16851" s="5" t="s">
        <v>11</v>
      </c>
      <c r="D16851" s="5" t="s">
        <v>12</v>
      </c>
      <c r="E16851" s="5" t="s">
        <v>3962</v>
      </c>
    </row>
    <row r="16852" spans="1:5" x14ac:dyDescent="0.25">
      <c r="A16852" s="5">
        <f>16844</f>
      </c>
      <c r="B16852" s="5" t="s">
        <v>16122</v>
      </c>
      <c r="C16852" s="5" t="s">
        <v>11</v>
      </c>
      <c r="D16852" s="5" t="s">
        <v>12</v>
      </c>
      <c r="E16852" s="5" t="s">
        <v>3962</v>
      </c>
    </row>
    <row r="16853" spans="1:5" x14ac:dyDescent="0.25">
      <c r="A16853" s="5">
        <f>16845</f>
      </c>
      <c r="B16853" s="5" t="s">
        <v>16123</v>
      </c>
      <c r="C16853" s="5" t="s">
        <v>11</v>
      </c>
      <c r="D16853" s="5" t="s">
        <v>12</v>
      </c>
      <c r="E16853" s="5" t="s">
        <v>3962</v>
      </c>
    </row>
    <row r="16854" spans="1:5" x14ac:dyDescent="0.25">
      <c r="A16854" s="5">
        <f>16846</f>
      </c>
      <c r="B16854" s="5" t="s">
        <v>16124</v>
      </c>
      <c r="C16854" s="5" t="s">
        <v>11</v>
      </c>
      <c r="D16854" s="5" t="s">
        <v>12</v>
      </c>
      <c r="E16854" s="5" t="s">
        <v>3962</v>
      </c>
    </row>
    <row r="16855" spans="1:5" x14ac:dyDescent="0.25">
      <c r="A16855" s="5">
        <f>16847</f>
      </c>
      <c r="B16855" s="5" t="s">
        <v>16125</v>
      </c>
      <c r="C16855" s="5" t="s">
        <v>11</v>
      </c>
      <c r="D16855" s="5" t="s">
        <v>12</v>
      </c>
      <c r="E16855" s="5" t="s">
        <v>3962</v>
      </c>
    </row>
    <row r="16856" spans="1:5" x14ac:dyDescent="0.25">
      <c r="A16856" s="5">
        <f>16848</f>
      </c>
      <c r="B16856" s="5" t="s">
        <v>16126</v>
      </c>
      <c r="C16856" s="5" t="s">
        <v>11</v>
      </c>
      <c r="D16856" s="5" t="s">
        <v>12</v>
      </c>
      <c r="E16856" s="5" t="s">
        <v>3962</v>
      </c>
    </row>
    <row r="16857" spans="1:5" x14ac:dyDescent="0.25">
      <c r="A16857" s="5">
        <f>16849</f>
      </c>
      <c r="B16857" s="5" t="s">
        <v>16127</v>
      </c>
      <c r="C16857" s="5" t="s">
        <v>11</v>
      </c>
      <c r="D16857" s="5" t="s">
        <v>12</v>
      </c>
      <c r="E16857" s="5" t="s">
        <v>3962</v>
      </c>
    </row>
    <row r="16858" spans="1:5" x14ac:dyDescent="0.25">
      <c r="A16858" s="5">
        <f>16850</f>
      </c>
      <c r="B16858" s="5" t="s">
        <v>16128</v>
      </c>
      <c r="C16858" s="5" t="s">
        <v>11</v>
      </c>
      <c r="D16858" s="5" t="s">
        <v>12</v>
      </c>
      <c r="E16858" s="5" t="s">
        <v>3962</v>
      </c>
    </row>
    <row r="16859" spans="1:5" x14ac:dyDescent="0.25">
      <c r="A16859" s="5">
        <f>16851</f>
      </c>
      <c r="B16859" s="5" t="s">
        <v>16129</v>
      </c>
      <c r="C16859" s="5" t="s">
        <v>11</v>
      </c>
      <c r="D16859" s="5" t="s">
        <v>12</v>
      </c>
      <c r="E16859" s="5" t="s">
        <v>3962</v>
      </c>
    </row>
    <row r="16860" spans="1:5" x14ac:dyDescent="0.25">
      <c r="A16860" s="5">
        <f>16852</f>
      </c>
      <c r="B16860" s="5" t="s">
        <v>16130</v>
      </c>
      <c r="C16860" s="5" t="s">
        <v>11</v>
      </c>
      <c r="D16860" s="5" t="s">
        <v>12</v>
      </c>
      <c r="E16860" s="5" t="s">
        <v>3962</v>
      </c>
    </row>
    <row r="16861" spans="1:5" x14ac:dyDescent="0.25">
      <c r="A16861" s="5">
        <f>16853</f>
      </c>
      <c r="B16861" s="5" t="s">
        <v>16131</v>
      </c>
      <c r="C16861" s="5" t="s">
        <v>11</v>
      </c>
      <c r="D16861" s="5" t="s">
        <v>12</v>
      </c>
      <c r="E16861" s="5" t="s">
        <v>3962</v>
      </c>
    </row>
    <row r="16862" spans="1:5" x14ac:dyDescent="0.25">
      <c r="A16862" s="5">
        <f>16854</f>
      </c>
      <c r="B16862" s="5" t="s">
        <v>16132</v>
      </c>
      <c r="C16862" s="5" t="s">
        <v>11</v>
      </c>
      <c r="D16862" s="5" t="s">
        <v>12</v>
      </c>
      <c r="E16862" s="5" t="s">
        <v>3962</v>
      </c>
    </row>
    <row r="16863" spans="1:5" x14ac:dyDescent="0.25">
      <c r="A16863" s="5">
        <f>16855</f>
      </c>
      <c r="B16863" s="5" t="s">
        <v>16133</v>
      </c>
      <c r="C16863" s="5" t="s">
        <v>11</v>
      </c>
      <c r="D16863" s="5" t="s">
        <v>12</v>
      </c>
      <c r="E16863" s="5" t="s">
        <v>3962</v>
      </c>
    </row>
    <row r="16864" spans="1:5" x14ac:dyDescent="0.25">
      <c r="A16864" s="5">
        <f>16856</f>
      </c>
      <c r="B16864" s="5" t="s">
        <v>16134</v>
      </c>
      <c r="C16864" s="5" t="s">
        <v>11</v>
      </c>
      <c r="D16864" s="5" t="s">
        <v>12</v>
      </c>
      <c r="E16864" s="5" t="s">
        <v>3962</v>
      </c>
    </row>
    <row r="16865" spans="1:5" x14ac:dyDescent="0.25">
      <c r="A16865" s="5">
        <f>16857</f>
      </c>
      <c r="B16865" s="5" t="s">
        <v>16135</v>
      </c>
      <c r="C16865" s="5" t="s">
        <v>11</v>
      </c>
      <c r="D16865" s="5" t="s">
        <v>12</v>
      </c>
      <c r="E16865" s="5" t="s">
        <v>3962</v>
      </c>
    </row>
    <row r="16866" spans="1:5" x14ac:dyDescent="0.25">
      <c r="A16866" s="5">
        <f>16858</f>
      </c>
      <c r="B16866" s="5" t="s">
        <v>16136</v>
      </c>
      <c r="C16866" s="5" t="s">
        <v>11</v>
      </c>
      <c r="D16866" s="5" t="s">
        <v>12</v>
      </c>
      <c r="E16866" s="5" t="s">
        <v>3962</v>
      </c>
    </row>
    <row r="16867" spans="1:5" x14ac:dyDescent="0.25">
      <c r="A16867" s="5">
        <f>16859</f>
      </c>
      <c r="B16867" s="5" t="s">
        <v>16137</v>
      </c>
      <c r="C16867" s="5" t="s">
        <v>11</v>
      </c>
      <c r="D16867" s="5" t="s">
        <v>12</v>
      </c>
      <c r="E16867" s="5" t="s">
        <v>3962</v>
      </c>
    </row>
    <row r="16868" spans="1:5" x14ac:dyDescent="0.25">
      <c r="A16868" s="5">
        <f>16860</f>
      </c>
      <c r="B16868" s="5" t="s">
        <v>16138</v>
      </c>
      <c r="C16868" s="5" t="s">
        <v>11</v>
      </c>
      <c r="D16868" s="5" t="s">
        <v>12</v>
      </c>
      <c r="E16868" s="5" t="s">
        <v>3962</v>
      </c>
    </row>
    <row r="16869" spans="1:5" x14ac:dyDescent="0.25">
      <c r="A16869" s="5">
        <f>16861</f>
      </c>
      <c r="B16869" s="5" t="s">
        <v>16139</v>
      </c>
      <c r="C16869" s="5" t="s">
        <v>11</v>
      </c>
      <c r="D16869" s="5" t="s">
        <v>12</v>
      </c>
      <c r="E16869" s="5" t="s">
        <v>3962</v>
      </c>
    </row>
    <row r="16870" spans="1:5" x14ac:dyDescent="0.25">
      <c r="A16870" s="5">
        <f>16862</f>
      </c>
      <c r="B16870" s="5" t="s">
        <v>16140</v>
      </c>
      <c r="C16870" s="5" t="s">
        <v>11</v>
      </c>
      <c r="D16870" s="5" t="s">
        <v>12</v>
      </c>
      <c r="E16870" s="5" t="s">
        <v>3962</v>
      </c>
    </row>
    <row r="16871" spans="1:5" x14ac:dyDescent="0.25">
      <c r="A16871" s="5">
        <f>16863</f>
      </c>
      <c r="B16871" s="5" t="s">
        <v>16141</v>
      </c>
      <c r="C16871" s="5" t="s">
        <v>11</v>
      </c>
      <c r="D16871" s="5" t="s">
        <v>12</v>
      </c>
      <c r="E16871" s="5" t="s">
        <v>3962</v>
      </c>
    </row>
    <row r="16872" spans="1:5" x14ac:dyDescent="0.25">
      <c r="A16872" s="5">
        <f>16864</f>
      </c>
      <c r="B16872" s="5" t="s">
        <v>16142</v>
      </c>
      <c r="C16872" s="5" t="s">
        <v>11</v>
      </c>
      <c r="D16872" s="5" t="s">
        <v>12</v>
      </c>
      <c r="E16872" s="5" t="s">
        <v>3962</v>
      </c>
    </row>
    <row r="16873" spans="1:5" x14ac:dyDescent="0.25">
      <c r="A16873" s="5">
        <f>16865</f>
      </c>
      <c r="B16873" s="5" t="s">
        <v>16143</v>
      </c>
      <c r="C16873" s="5" t="s">
        <v>11</v>
      </c>
      <c r="D16873" s="5" t="s">
        <v>12</v>
      </c>
      <c r="E16873" s="5" t="s">
        <v>3962</v>
      </c>
    </row>
    <row r="16874" spans="1:5" x14ac:dyDescent="0.25">
      <c r="A16874" s="5">
        <f>16866</f>
      </c>
      <c r="B16874" s="5" t="s">
        <v>16144</v>
      </c>
      <c r="C16874" s="5" t="s">
        <v>11</v>
      </c>
      <c r="D16874" s="5" t="s">
        <v>12</v>
      </c>
      <c r="E16874" s="5" t="s">
        <v>3962</v>
      </c>
    </row>
    <row r="16875" spans="1:5" x14ac:dyDescent="0.25">
      <c r="A16875" s="5">
        <f>16867</f>
      </c>
      <c r="B16875" s="5" t="s">
        <v>16145</v>
      </c>
      <c r="C16875" s="5" t="s">
        <v>11</v>
      </c>
      <c r="D16875" s="5" t="s">
        <v>12</v>
      </c>
      <c r="E16875" s="5" t="s">
        <v>3962</v>
      </c>
    </row>
    <row r="16876" spans="1:5" x14ac:dyDescent="0.25">
      <c r="A16876" s="5">
        <f>16868</f>
      </c>
      <c r="B16876" s="5" t="s">
        <v>16146</v>
      </c>
      <c r="C16876" s="5" t="s">
        <v>11</v>
      </c>
      <c r="D16876" s="5" t="s">
        <v>12</v>
      </c>
      <c r="E16876" s="5" t="s">
        <v>3962</v>
      </c>
    </row>
    <row r="16877" spans="1:5" x14ac:dyDescent="0.25">
      <c r="A16877" s="5">
        <f>16869</f>
      </c>
      <c r="B16877" s="5" t="s">
        <v>16147</v>
      </c>
      <c r="C16877" s="5" t="s">
        <v>11</v>
      </c>
      <c r="D16877" s="5" t="s">
        <v>12</v>
      </c>
      <c r="E16877" s="5" t="s">
        <v>3962</v>
      </c>
    </row>
    <row r="16878" spans="1:5" x14ac:dyDescent="0.25">
      <c r="A16878" s="5">
        <f>16870</f>
      </c>
      <c r="B16878" s="5" t="s">
        <v>16148</v>
      </c>
      <c r="C16878" s="5" t="s">
        <v>11</v>
      </c>
      <c r="D16878" s="5" t="s">
        <v>12</v>
      </c>
      <c r="E16878" s="5" t="s">
        <v>3962</v>
      </c>
    </row>
    <row r="16879" spans="1:5" x14ac:dyDescent="0.25">
      <c r="A16879" s="5">
        <f>16871</f>
      </c>
      <c r="B16879" s="5" t="s">
        <v>16149</v>
      </c>
      <c r="C16879" s="5" t="s">
        <v>11</v>
      </c>
      <c r="D16879" s="5" t="s">
        <v>12</v>
      </c>
      <c r="E16879" s="5" t="s">
        <v>3962</v>
      </c>
    </row>
    <row r="16880" spans="1:5" x14ac:dyDescent="0.25">
      <c r="A16880" s="5">
        <f>16872</f>
      </c>
      <c r="B16880" s="5" t="s">
        <v>16150</v>
      </c>
      <c r="C16880" s="5" t="s">
        <v>11</v>
      </c>
      <c r="D16880" s="5" t="s">
        <v>12</v>
      </c>
      <c r="E16880" s="5" t="s">
        <v>3962</v>
      </c>
    </row>
    <row r="16881" spans="1:5" x14ac:dyDescent="0.25">
      <c r="A16881" s="5">
        <f>16873</f>
      </c>
      <c r="B16881" s="5" t="s">
        <v>16151</v>
      </c>
      <c r="C16881" s="5" t="s">
        <v>11</v>
      </c>
      <c r="D16881" s="5" t="s">
        <v>12</v>
      </c>
      <c r="E16881" s="5" t="s">
        <v>3962</v>
      </c>
    </row>
    <row r="16882" spans="1:5" x14ac:dyDescent="0.25">
      <c r="A16882" s="5">
        <f>16874</f>
      </c>
      <c r="B16882" s="5" t="s">
        <v>16152</v>
      </c>
      <c r="C16882" s="5" t="s">
        <v>11</v>
      </c>
      <c r="D16882" s="5" t="s">
        <v>12</v>
      </c>
      <c r="E16882" s="5" t="s">
        <v>3962</v>
      </c>
    </row>
    <row r="16883" spans="1:5" x14ac:dyDescent="0.25">
      <c r="A16883" s="5">
        <f>16875</f>
      </c>
      <c r="B16883" s="5" t="s">
        <v>16153</v>
      </c>
      <c r="C16883" s="5" t="s">
        <v>11</v>
      </c>
      <c r="D16883" s="5" t="s">
        <v>12</v>
      </c>
      <c r="E16883" s="5" t="s">
        <v>3962</v>
      </c>
    </row>
    <row r="16884" spans="1:5" x14ac:dyDescent="0.25">
      <c r="A16884" s="5">
        <f>16876</f>
      </c>
      <c r="B16884" s="5" t="s">
        <v>16154</v>
      </c>
      <c r="C16884" s="5" t="s">
        <v>11</v>
      </c>
      <c r="D16884" s="5" t="s">
        <v>12</v>
      </c>
      <c r="E16884" s="5" t="s">
        <v>3962</v>
      </c>
    </row>
    <row r="16885" spans="1:5" x14ac:dyDescent="0.25">
      <c r="A16885" s="5">
        <f>16877</f>
      </c>
      <c r="B16885" s="5" t="s">
        <v>16155</v>
      </c>
      <c r="C16885" s="5" t="s">
        <v>11</v>
      </c>
      <c r="D16885" s="5" t="s">
        <v>12</v>
      </c>
      <c r="E16885" s="5" t="s">
        <v>3962</v>
      </c>
    </row>
    <row r="16886" spans="1:5" x14ac:dyDescent="0.25">
      <c r="A16886" s="5">
        <f>16878</f>
      </c>
      <c r="B16886" s="5" t="s">
        <v>16156</v>
      </c>
      <c r="C16886" s="5" t="s">
        <v>11</v>
      </c>
      <c r="D16886" s="5" t="s">
        <v>12</v>
      </c>
      <c r="E16886" s="5" t="s">
        <v>3962</v>
      </c>
    </row>
    <row r="16887" spans="1:5" x14ac:dyDescent="0.25">
      <c r="A16887" s="5">
        <f>16879</f>
      </c>
      <c r="B16887" s="5" t="s">
        <v>16157</v>
      </c>
      <c r="C16887" s="5" t="s">
        <v>11</v>
      </c>
      <c r="D16887" s="5" t="s">
        <v>12</v>
      </c>
      <c r="E16887" s="5" t="s">
        <v>3962</v>
      </c>
    </row>
    <row r="16888" spans="1:5" x14ac:dyDescent="0.25">
      <c r="A16888" s="5">
        <f>16880</f>
      </c>
      <c r="B16888" s="5" t="s">
        <v>16158</v>
      </c>
      <c r="C16888" s="5" t="s">
        <v>11</v>
      </c>
      <c r="D16888" s="5" t="s">
        <v>12</v>
      </c>
      <c r="E16888" s="5" t="s">
        <v>3962</v>
      </c>
    </row>
    <row r="16889" spans="1:5" x14ac:dyDescent="0.25">
      <c r="A16889" s="5">
        <f>16881</f>
      </c>
      <c r="B16889" s="5" t="s">
        <v>16159</v>
      </c>
      <c r="C16889" s="5" t="s">
        <v>11</v>
      </c>
      <c r="D16889" s="5" t="s">
        <v>12</v>
      </c>
      <c r="E16889" s="5" t="s">
        <v>3962</v>
      </c>
    </row>
    <row r="16890" spans="1:5" x14ac:dyDescent="0.25">
      <c r="A16890" s="5">
        <f>16882</f>
      </c>
      <c r="B16890" s="5" t="s">
        <v>16160</v>
      </c>
      <c r="C16890" s="5" t="s">
        <v>11</v>
      </c>
      <c r="D16890" s="5" t="s">
        <v>12</v>
      </c>
      <c r="E16890" s="5" t="s">
        <v>3962</v>
      </c>
    </row>
    <row r="16891" spans="1:5" x14ac:dyDescent="0.25">
      <c r="A16891" s="5">
        <f>16883</f>
      </c>
      <c r="B16891" s="5" t="s">
        <v>16161</v>
      </c>
      <c r="C16891" s="5" t="s">
        <v>11</v>
      </c>
      <c r="D16891" s="5" t="s">
        <v>12</v>
      </c>
      <c r="E16891" s="5" t="s">
        <v>3962</v>
      </c>
    </row>
    <row r="16892" spans="1:5" x14ac:dyDescent="0.25">
      <c r="A16892" s="5">
        <f>16884</f>
      </c>
      <c r="B16892" s="5" t="s">
        <v>16162</v>
      </c>
      <c r="C16892" s="5" t="s">
        <v>11</v>
      </c>
      <c r="D16892" s="5" t="s">
        <v>12</v>
      </c>
      <c r="E16892" s="5" t="s">
        <v>3962</v>
      </c>
    </row>
    <row r="16893" spans="1:5" x14ac:dyDescent="0.25">
      <c r="A16893" s="5">
        <f>16885</f>
      </c>
      <c r="B16893" s="5" t="s">
        <v>16163</v>
      </c>
      <c r="C16893" s="5" t="s">
        <v>11</v>
      </c>
      <c r="D16893" s="5" t="s">
        <v>12</v>
      </c>
      <c r="E16893" s="5" t="s">
        <v>3962</v>
      </c>
    </row>
    <row r="16894" spans="1:5" x14ac:dyDescent="0.25">
      <c r="A16894" s="5">
        <f>16886</f>
      </c>
      <c r="B16894" s="5" t="s">
        <v>16164</v>
      </c>
      <c r="C16894" s="5" t="s">
        <v>11</v>
      </c>
      <c r="D16894" s="5" t="s">
        <v>12</v>
      </c>
      <c r="E16894" s="5" t="s">
        <v>3962</v>
      </c>
    </row>
    <row r="16895" spans="1:5" x14ac:dyDescent="0.25">
      <c r="A16895" s="5">
        <f>16887</f>
      </c>
      <c r="B16895" s="5" t="s">
        <v>16165</v>
      </c>
      <c r="C16895" s="5" t="s">
        <v>11</v>
      </c>
      <c r="D16895" s="5" t="s">
        <v>12</v>
      </c>
      <c r="E16895" s="5" t="s">
        <v>3962</v>
      </c>
    </row>
    <row r="16896" spans="1:5" x14ac:dyDescent="0.25">
      <c r="A16896" s="5">
        <f>16888</f>
      </c>
      <c r="B16896" s="5" t="s">
        <v>16166</v>
      </c>
      <c r="C16896" s="5" t="s">
        <v>11</v>
      </c>
      <c r="D16896" s="5" t="s">
        <v>12</v>
      </c>
      <c r="E16896" s="5" t="s">
        <v>3962</v>
      </c>
    </row>
    <row r="16897" spans="1:5" x14ac:dyDescent="0.25">
      <c r="A16897" s="5">
        <f>16889</f>
      </c>
      <c r="B16897" s="5" t="s">
        <v>16167</v>
      </c>
      <c r="C16897" s="5" t="s">
        <v>11</v>
      </c>
      <c r="D16897" s="5" t="s">
        <v>12</v>
      </c>
      <c r="E16897" s="5" t="s">
        <v>3962</v>
      </c>
    </row>
    <row r="16898" spans="1:5" x14ac:dyDescent="0.25">
      <c r="A16898" s="5">
        <f>16890</f>
      </c>
      <c r="B16898" s="5" t="s">
        <v>16168</v>
      </c>
      <c r="C16898" s="5" t="s">
        <v>11</v>
      </c>
      <c r="D16898" s="5" t="s">
        <v>12</v>
      </c>
      <c r="E16898" s="5" t="s">
        <v>3962</v>
      </c>
    </row>
    <row r="16899" spans="1:5" x14ac:dyDescent="0.25">
      <c r="A16899" s="5">
        <f>16891</f>
      </c>
      <c r="B16899" s="5" t="s">
        <v>16169</v>
      </c>
      <c r="C16899" s="5" t="s">
        <v>11</v>
      </c>
      <c r="D16899" s="5" t="s">
        <v>12</v>
      </c>
      <c r="E16899" s="5" t="s">
        <v>3962</v>
      </c>
    </row>
    <row r="16900" spans="1:5" x14ac:dyDescent="0.25">
      <c r="A16900" s="5">
        <f>16892</f>
      </c>
      <c r="B16900" s="5" t="s">
        <v>16170</v>
      </c>
      <c r="C16900" s="5" t="s">
        <v>11</v>
      </c>
      <c r="D16900" s="5" t="s">
        <v>12</v>
      </c>
      <c r="E16900" s="5" t="s">
        <v>3962</v>
      </c>
    </row>
    <row r="16901" spans="1:5" x14ac:dyDescent="0.25">
      <c r="A16901" s="5">
        <f>16893</f>
      </c>
      <c r="B16901" s="5" t="s">
        <v>16171</v>
      </c>
      <c r="C16901" s="5" t="s">
        <v>11</v>
      </c>
      <c r="D16901" s="5" t="s">
        <v>12</v>
      </c>
      <c r="E16901" s="5" t="s">
        <v>3962</v>
      </c>
    </row>
    <row r="16902" spans="1:5" x14ac:dyDescent="0.25">
      <c r="A16902" s="5">
        <f>16894</f>
      </c>
      <c r="B16902" s="5" t="s">
        <v>16172</v>
      </c>
      <c r="C16902" s="5" t="s">
        <v>11</v>
      </c>
      <c r="D16902" s="5" t="s">
        <v>12</v>
      </c>
      <c r="E16902" s="5" t="s">
        <v>3962</v>
      </c>
    </row>
    <row r="16903" spans="1:5" x14ac:dyDescent="0.25">
      <c r="A16903" s="5">
        <f>16895</f>
      </c>
      <c r="B16903" s="5" t="s">
        <v>16173</v>
      </c>
      <c r="C16903" s="5" t="s">
        <v>11</v>
      </c>
      <c r="D16903" s="5" t="s">
        <v>12</v>
      </c>
      <c r="E16903" s="5" t="s">
        <v>3962</v>
      </c>
    </row>
    <row r="16904" spans="1:5" x14ac:dyDescent="0.25">
      <c r="A16904" s="5">
        <f>16896</f>
      </c>
      <c r="B16904" s="5" t="s">
        <v>16174</v>
      </c>
      <c r="C16904" s="5" t="s">
        <v>11</v>
      </c>
      <c r="D16904" s="5" t="s">
        <v>12</v>
      </c>
      <c r="E16904" s="5" t="s">
        <v>3962</v>
      </c>
    </row>
    <row r="16905" spans="1:5" x14ac:dyDescent="0.25">
      <c r="A16905" s="5">
        <f>16897</f>
      </c>
      <c r="B16905" s="5" t="s">
        <v>16175</v>
      </c>
      <c r="C16905" s="5" t="s">
        <v>11</v>
      </c>
      <c r="D16905" s="5" t="s">
        <v>12</v>
      </c>
      <c r="E16905" s="5" t="s">
        <v>3962</v>
      </c>
    </row>
    <row r="16906" spans="1:5" x14ac:dyDescent="0.25">
      <c r="A16906" s="5">
        <f>16898</f>
      </c>
      <c r="B16906" s="5" t="s">
        <v>16176</v>
      </c>
      <c r="C16906" s="5" t="s">
        <v>11</v>
      </c>
      <c r="D16906" s="5" t="s">
        <v>12</v>
      </c>
      <c r="E16906" s="5" t="s">
        <v>3962</v>
      </c>
    </row>
    <row r="16907" spans="1:5" x14ac:dyDescent="0.25">
      <c r="A16907" s="5">
        <f>16899</f>
      </c>
      <c r="B16907" s="5" t="s">
        <v>16177</v>
      </c>
      <c r="C16907" s="5" t="s">
        <v>11</v>
      </c>
      <c r="D16907" s="5" t="s">
        <v>12</v>
      </c>
      <c r="E16907" s="5" t="s">
        <v>3962</v>
      </c>
    </row>
    <row r="16908" spans="1:5" x14ac:dyDescent="0.25">
      <c r="A16908" s="5">
        <f>16900</f>
      </c>
      <c r="B16908" s="5" t="s">
        <v>16178</v>
      </c>
      <c r="C16908" s="5" t="s">
        <v>11</v>
      </c>
      <c r="D16908" s="5" t="s">
        <v>12</v>
      </c>
      <c r="E16908" s="5" t="s">
        <v>3962</v>
      </c>
    </row>
    <row r="16909" spans="1:5" x14ac:dyDescent="0.25">
      <c r="A16909" s="5">
        <f>16901</f>
      </c>
      <c r="B16909" s="5" t="s">
        <v>16179</v>
      </c>
      <c r="C16909" s="5" t="s">
        <v>11</v>
      </c>
      <c r="D16909" s="5" t="s">
        <v>12</v>
      </c>
      <c r="E16909" s="5" t="s">
        <v>3962</v>
      </c>
    </row>
    <row r="16910" spans="1:5" x14ac:dyDescent="0.25">
      <c r="A16910" s="5">
        <f>16902</f>
      </c>
      <c r="B16910" s="5" t="s">
        <v>16180</v>
      </c>
      <c r="C16910" s="5" t="s">
        <v>11</v>
      </c>
      <c r="D16910" s="5" t="s">
        <v>12</v>
      </c>
      <c r="E16910" s="5" t="s">
        <v>3962</v>
      </c>
    </row>
    <row r="16911" spans="1:5" x14ac:dyDescent="0.25">
      <c r="A16911" s="5">
        <f>16903</f>
      </c>
      <c r="B16911" s="5" t="s">
        <v>16181</v>
      </c>
      <c r="C16911" s="5" t="s">
        <v>11</v>
      </c>
      <c r="D16911" s="5" t="s">
        <v>12</v>
      </c>
      <c r="E16911" s="5" t="s">
        <v>3962</v>
      </c>
    </row>
    <row r="16912" spans="1:5" x14ac:dyDescent="0.25">
      <c r="A16912" s="5">
        <f>16904</f>
      </c>
      <c r="B16912" s="5" t="s">
        <v>16182</v>
      </c>
      <c r="C16912" s="5" t="s">
        <v>11</v>
      </c>
      <c r="D16912" s="5" t="s">
        <v>12</v>
      </c>
      <c r="E16912" s="5" t="s">
        <v>3962</v>
      </c>
    </row>
    <row r="16913" spans="1:5" x14ac:dyDescent="0.25">
      <c r="A16913" s="5">
        <f>16905</f>
      </c>
      <c r="B16913" s="5" t="s">
        <v>16183</v>
      </c>
      <c r="C16913" s="5" t="s">
        <v>11</v>
      </c>
      <c r="D16913" s="5" t="s">
        <v>12</v>
      </c>
      <c r="E16913" s="5" t="s">
        <v>3962</v>
      </c>
    </row>
    <row r="16914" spans="1:5" x14ac:dyDescent="0.25">
      <c r="A16914" s="5">
        <f>16906</f>
      </c>
      <c r="B16914" s="5" t="s">
        <v>16184</v>
      </c>
      <c r="C16914" s="5" t="s">
        <v>11</v>
      </c>
      <c r="D16914" s="5" t="s">
        <v>12</v>
      </c>
      <c r="E16914" s="5" t="s">
        <v>3962</v>
      </c>
    </row>
    <row r="16915" spans="1:5" x14ac:dyDescent="0.25">
      <c r="A16915" s="5">
        <f>16907</f>
      </c>
      <c r="B16915" s="5" t="s">
        <v>16185</v>
      </c>
      <c r="C16915" s="5" t="s">
        <v>11</v>
      </c>
      <c r="D16915" s="5" t="s">
        <v>12</v>
      </c>
      <c r="E16915" s="5" t="s">
        <v>3962</v>
      </c>
    </row>
    <row r="16916" spans="1:5" x14ac:dyDescent="0.25">
      <c r="A16916" s="5">
        <f>16908</f>
      </c>
      <c r="B16916" s="5" t="s">
        <v>16186</v>
      </c>
      <c r="C16916" s="5" t="s">
        <v>11</v>
      </c>
      <c r="D16916" s="5" t="s">
        <v>12</v>
      </c>
      <c r="E16916" s="5" t="s">
        <v>3962</v>
      </c>
    </row>
    <row r="16917" spans="1:5" x14ac:dyDescent="0.25">
      <c r="A16917" s="5">
        <f>16909</f>
      </c>
      <c r="B16917" s="5" t="s">
        <v>16187</v>
      </c>
      <c r="C16917" s="5" t="s">
        <v>11</v>
      </c>
      <c r="D16917" s="5" t="s">
        <v>12</v>
      </c>
      <c r="E16917" s="5" t="s">
        <v>3962</v>
      </c>
    </row>
    <row r="16918" spans="1:5" x14ac:dyDescent="0.25">
      <c r="A16918" s="5">
        <f>16910</f>
      </c>
      <c r="B16918" s="5" t="s">
        <v>16188</v>
      </c>
      <c r="C16918" s="5" t="s">
        <v>11</v>
      </c>
      <c r="D16918" s="5" t="s">
        <v>12</v>
      </c>
      <c r="E16918" s="5" t="s">
        <v>3962</v>
      </c>
    </row>
    <row r="16919" spans="1:5" x14ac:dyDescent="0.25">
      <c r="A16919" s="5">
        <f>16911</f>
      </c>
      <c r="B16919" s="5" t="s">
        <v>16189</v>
      </c>
      <c r="C16919" s="5" t="s">
        <v>11</v>
      </c>
      <c r="D16919" s="5" t="s">
        <v>12</v>
      </c>
      <c r="E16919" s="5" t="s">
        <v>3962</v>
      </c>
    </row>
    <row r="16920" spans="1:5" x14ac:dyDescent="0.25">
      <c r="A16920" s="5">
        <f>16912</f>
      </c>
      <c r="B16920" s="5" t="s">
        <v>16190</v>
      </c>
      <c r="C16920" s="5" t="s">
        <v>11</v>
      </c>
      <c r="D16920" s="5" t="s">
        <v>12</v>
      </c>
      <c r="E16920" s="5" t="s">
        <v>3962</v>
      </c>
    </row>
    <row r="16921" spans="1:5" x14ac:dyDescent="0.25">
      <c r="A16921" s="5">
        <f>16913</f>
      </c>
      <c r="B16921" s="5" t="s">
        <v>16191</v>
      </c>
      <c r="C16921" s="5" t="s">
        <v>11</v>
      </c>
      <c r="D16921" s="5" t="s">
        <v>12</v>
      </c>
      <c r="E16921" s="5" t="s">
        <v>3962</v>
      </c>
    </row>
    <row r="16922" spans="1:5" x14ac:dyDescent="0.25">
      <c r="A16922" s="5">
        <f>16914</f>
      </c>
      <c r="B16922" s="5" t="s">
        <v>16192</v>
      </c>
      <c r="C16922" s="5" t="s">
        <v>11</v>
      </c>
      <c r="D16922" s="5" t="s">
        <v>12</v>
      </c>
      <c r="E16922" s="5" t="s">
        <v>3962</v>
      </c>
    </row>
    <row r="16923" spans="1:5" x14ac:dyDescent="0.25">
      <c r="A16923" s="5">
        <f>16915</f>
      </c>
      <c r="B16923" s="5" t="s">
        <v>16193</v>
      </c>
      <c r="C16923" s="5" t="s">
        <v>11</v>
      </c>
      <c r="D16923" s="5" t="s">
        <v>12</v>
      </c>
      <c r="E16923" s="5" t="s">
        <v>3962</v>
      </c>
    </row>
    <row r="16924" spans="1:5" x14ac:dyDescent="0.25">
      <c r="A16924" s="5">
        <f>16916</f>
      </c>
      <c r="B16924" s="5" t="s">
        <v>16194</v>
      </c>
      <c r="C16924" s="5" t="s">
        <v>11</v>
      </c>
      <c r="D16924" s="5" t="s">
        <v>12</v>
      </c>
      <c r="E16924" s="5" t="s">
        <v>3962</v>
      </c>
    </row>
    <row r="16925" spans="1:5" x14ac:dyDescent="0.25">
      <c r="A16925" s="5">
        <f>16917</f>
      </c>
      <c r="B16925" s="5" t="s">
        <v>16195</v>
      </c>
      <c r="C16925" s="5" t="s">
        <v>11</v>
      </c>
      <c r="D16925" s="5" t="s">
        <v>12</v>
      </c>
      <c r="E16925" s="5" t="s">
        <v>3962</v>
      </c>
    </row>
    <row r="16926" spans="1:5" x14ac:dyDescent="0.25">
      <c r="A16926" s="5">
        <f>16918</f>
      </c>
      <c r="B16926" s="5" t="s">
        <v>16196</v>
      </c>
      <c r="C16926" s="5" t="s">
        <v>11</v>
      </c>
      <c r="D16926" s="5" t="s">
        <v>12</v>
      </c>
      <c r="E16926" s="5" t="s">
        <v>3962</v>
      </c>
    </row>
    <row r="16927" spans="1:5" x14ac:dyDescent="0.25">
      <c r="A16927" s="5">
        <f>16919</f>
      </c>
      <c r="B16927" s="5" t="s">
        <v>16197</v>
      </c>
      <c r="C16927" s="5" t="s">
        <v>11</v>
      </c>
      <c r="D16927" s="5" t="s">
        <v>12</v>
      </c>
      <c r="E16927" s="5" t="s">
        <v>3962</v>
      </c>
    </row>
    <row r="16928" spans="1:5" x14ac:dyDescent="0.25">
      <c r="A16928" s="5">
        <f>16920</f>
      </c>
      <c r="B16928" s="5" t="s">
        <v>16198</v>
      </c>
      <c r="C16928" s="5" t="s">
        <v>11</v>
      </c>
      <c r="D16928" s="5" t="s">
        <v>12</v>
      </c>
      <c r="E16928" s="5" t="s">
        <v>3962</v>
      </c>
    </row>
    <row r="16929" spans="1:5" x14ac:dyDescent="0.25">
      <c r="A16929" s="5">
        <f>16921</f>
      </c>
      <c r="B16929" s="5" t="s">
        <v>16199</v>
      </c>
      <c r="C16929" s="5" t="s">
        <v>11</v>
      </c>
      <c r="D16929" s="5" t="s">
        <v>12</v>
      </c>
      <c r="E16929" s="5" t="s">
        <v>3962</v>
      </c>
    </row>
    <row r="16930" spans="1:5" x14ac:dyDescent="0.25">
      <c r="A16930" s="5">
        <f>16922</f>
      </c>
      <c r="B16930" s="5" t="s">
        <v>16200</v>
      </c>
      <c r="C16930" s="5" t="s">
        <v>11</v>
      </c>
      <c r="D16930" s="5" t="s">
        <v>12</v>
      </c>
      <c r="E16930" s="5" t="s">
        <v>3962</v>
      </c>
    </row>
    <row r="16931" spans="1:5" x14ac:dyDescent="0.25">
      <c r="A16931" s="5">
        <f>16923</f>
      </c>
      <c r="B16931" s="5" t="s">
        <v>16201</v>
      </c>
      <c r="C16931" s="5" t="s">
        <v>11</v>
      </c>
      <c r="D16931" s="5" t="s">
        <v>12</v>
      </c>
      <c r="E16931" s="5" t="s">
        <v>3962</v>
      </c>
    </row>
    <row r="16932" spans="1:5" x14ac:dyDescent="0.25">
      <c r="A16932" s="5">
        <f>16924</f>
      </c>
      <c r="B16932" s="5" t="s">
        <v>16202</v>
      </c>
      <c r="C16932" s="5" t="s">
        <v>11</v>
      </c>
      <c r="D16932" s="5" t="s">
        <v>12</v>
      </c>
      <c r="E16932" s="5" t="s">
        <v>3962</v>
      </c>
    </row>
    <row r="16933" spans="1:5" x14ac:dyDescent="0.25">
      <c r="A16933" s="5">
        <f>16925</f>
      </c>
      <c r="B16933" s="5" t="s">
        <v>16203</v>
      </c>
      <c r="C16933" s="5" t="s">
        <v>11</v>
      </c>
      <c r="D16933" s="5" t="s">
        <v>12</v>
      </c>
      <c r="E16933" s="5" t="s">
        <v>3962</v>
      </c>
    </row>
    <row r="16934" spans="1:5" x14ac:dyDescent="0.25">
      <c r="A16934" s="5">
        <f>16926</f>
      </c>
      <c r="B16934" s="5" t="s">
        <v>16204</v>
      </c>
      <c r="C16934" s="5" t="s">
        <v>11</v>
      </c>
      <c r="D16934" s="5" t="s">
        <v>12</v>
      </c>
      <c r="E16934" s="5" t="s">
        <v>3962</v>
      </c>
    </row>
    <row r="16935" spans="1:5" x14ac:dyDescent="0.25">
      <c r="A16935" s="5">
        <f>16927</f>
      </c>
      <c r="B16935" s="5" t="s">
        <v>16205</v>
      </c>
      <c r="C16935" s="5" t="s">
        <v>11</v>
      </c>
      <c r="D16935" s="5" t="s">
        <v>12</v>
      </c>
      <c r="E16935" s="5" t="s">
        <v>3962</v>
      </c>
    </row>
    <row r="16936" spans="1:5" x14ac:dyDescent="0.25">
      <c r="A16936" s="5">
        <f>16928</f>
      </c>
      <c r="B16936" s="5" t="s">
        <v>16206</v>
      </c>
      <c r="C16936" s="5" t="s">
        <v>11</v>
      </c>
      <c r="D16936" s="5" t="s">
        <v>12</v>
      </c>
      <c r="E16936" s="5" t="s">
        <v>3962</v>
      </c>
    </row>
    <row r="16937" spans="1:5" x14ac:dyDescent="0.25">
      <c r="A16937" s="5">
        <f>16929</f>
      </c>
      <c r="B16937" s="5" t="s">
        <v>16207</v>
      </c>
      <c r="C16937" s="5" t="s">
        <v>11</v>
      </c>
      <c r="D16937" s="5" t="s">
        <v>12</v>
      </c>
      <c r="E16937" s="5" t="s">
        <v>3962</v>
      </c>
    </row>
    <row r="16938" spans="1:5" x14ac:dyDescent="0.25">
      <c r="A16938" s="5">
        <f>16930</f>
      </c>
      <c r="B16938" s="5" t="s">
        <v>16208</v>
      </c>
      <c r="C16938" s="5" t="s">
        <v>11</v>
      </c>
      <c r="D16938" s="5" t="s">
        <v>12</v>
      </c>
      <c r="E16938" s="5" t="s">
        <v>3962</v>
      </c>
    </row>
    <row r="16939" spans="1:5" x14ac:dyDescent="0.25">
      <c r="A16939" s="5">
        <f>16931</f>
      </c>
      <c r="B16939" s="5" t="s">
        <v>16209</v>
      </c>
      <c r="C16939" s="5" t="s">
        <v>11</v>
      </c>
      <c r="D16939" s="5" t="s">
        <v>12</v>
      </c>
      <c r="E16939" s="5" t="s">
        <v>3962</v>
      </c>
    </row>
    <row r="16940" spans="1:5" x14ac:dyDescent="0.25">
      <c r="A16940" s="5">
        <f>16932</f>
      </c>
      <c r="B16940" s="5" t="s">
        <v>16210</v>
      </c>
      <c r="C16940" s="5" t="s">
        <v>11</v>
      </c>
      <c r="D16940" s="5" t="s">
        <v>12</v>
      </c>
      <c r="E16940" s="5" t="s">
        <v>3962</v>
      </c>
    </row>
    <row r="16941" spans="1:5" x14ac:dyDescent="0.25">
      <c r="A16941" s="5">
        <f>16933</f>
      </c>
      <c r="B16941" s="5" t="s">
        <v>16211</v>
      </c>
      <c r="C16941" s="5" t="s">
        <v>11</v>
      </c>
      <c r="D16941" s="5" t="s">
        <v>12</v>
      </c>
      <c r="E16941" s="5" t="s">
        <v>3962</v>
      </c>
    </row>
    <row r="16942" spans="1:5" x14ac:dyDescent="0.25">
      <c r="A16942" s="5">
        <f>16934</f>
      </c>
      <c r="B16942" s="5" t="s">
        <v>16212</v>
      </c>
      <c r="C16942" s="5" t="s">
        <v>11</v>
      </c>
      <c r="D16942" s="5" t="s">
        <v>12</v>
      </c>
      <c r="E16942" s="5" t="s">
        <v>3962</v>
      </c>
    </row>
    <row r="16943" spans="1:5" x14ac:dyDescent="0.25">
      <c r="A16943" s="5">
        <f>16935</f>
      </c>
      <c r="B16943" s="5" t="s">
        <v>16213</v>
      </c>
      <c r="C16943" s="5" t="s">
        <v>11</v>
      </c>
      <c r="D16943" s="5" t="s">
        <v>12</v>
      </c>
      <c r="E16943" s="5" t="s">
        <v>3962</v>
      </c>
    </row>
    <row r="16944" spans="1:5" x14ac:dyDescent="0.25">
      <c r="A16944" s="5">
        <f>16936</f>
      </c>
      <c r="B16944" s="5" t="s">
        <v>16214</v>
      </c>
      <c r="C16944" s="5" t="s">
        <v>11</v>
      </c>
      <c r="D16944" s="5" t="s">
        <v>12</v>
      </c>
      <c r="E16944" s="5" t="s">
        <v>3962</v>
      </c>
    </row>
    <row r="16945" spans="1:5" x14ac:dyDescent="0.25">
      <c r="A16945" s="5">
        <f>16937</f>
      </c>
      <c r="B16945" s="5" t="s">
        <v>16215</v>
      </c>
      <c r="C16945" s="5" t="s">
        <v>11</v>
      </c>
      <c r="D16945" s="5" t="s">
        <v>12</v>
      </c>
      <c r="E16945" s="5" t="s">
        <v>3962</v>
      </c>
    </row>
    <row r="16946" spans="1:5" x14ac:dyDescent="0.25">
      <c r="A16946" s="5">
        <f>16938</f>
      </c>
      <c r="B16946" s="5" t="s">
        <v>16216</v>
      </c>
      <c r="C16946" s="5" t="s">
        <v>11</v>
      </c>
      <c r="D16946" s="5" t="s">
        <v>12</v>
      </c>
      <c r="E16946" s="5" t="s">
        <v>3962</v>
      </c>
    </row>
    <row r="16947" spans="1:5" x14ac:dyDescent="0.25">
      <c r="A16947" s="5">
        <f>16939</f>
      </c>
      <c r="B16947" s="5" t="s">
        <v>16217</v>
      </c>
      <c r="C16947" s="5" t="s">
        <v>11</v>
      </c>
      <c r="D16947" s="5" t="s">
        <v>12</v>
      </c>
      <c r="E16947" s="5" t="s">
        <v>3962</v>
      </c>
    </row>
    <row r="16948" spans="1:5" x14ac:dyDescent="0.25">
      <c r="A16948" s="5">
        <f>16940</f>
      </c>
      <c r="B16948" s="5" t="s">
        <v>16218</v>
      </c>
      <c r="C16948" s="5" t="s">
        <v>11</v>
      </c>
      <c r="D16948" s="5" t="s">
        <v>12</v>
      </c>
      <c r="E16948" s="5" t="s">
        <v>3962</v>
      </c>
    </row>
    <row r="16949" spans="1:5" x14ac:dyDescent="0.25">
      <c r="A16949" s="5">
        <f>16941</f>
      </c>
      <c r="B16949" s="5" t="s">
        <v>16219</v>
      </c>
      <c r="C16949" s="5" t="s">
        <v>11</v>
      </c>
      <c r="D16949" s="5" t="s">
        <v>12</v>
      </c>
      <c r="E16949" s="5" t="s">
        <v>3962</v>
      </c>
    </row>
    <row r="16950" spans="1:5" x14ac:dyDescent="0.25">
      <c r="A16950" s="5">
        <f>16942</f>
      </c>
      <c r="B16950" s="5" t="s">
        <v>16220</v>
      </c>
      <c r="C16950" s="5" t="s">
        <v>11</v>
      </c>
      <c r="D16950" s="5" t="s">
        <v>12</v>
      </c>
      <c r="E16950" s="5" t="s">
        <v>3962</v>
      </c>
    </row>
    <row r="16951" spans="1:5" x14ac:dyDescent="0.25">
      <c r="A16951" s="5">
        <f>16943</f>
      </c>
      <c r="B16951" s="5" t="s">
        <v>16221</v>
      </c>
      <c r="C16951" s="5" t="s">
        <v>11</v>
      </c>
      <c r="D16951" s="5" t="s">
        <v>12</v>
      </c>
      <c r="E16951" s="5" t="s">
        <v>3962</v>
      </c>
    </row>
    <row r="16952" spans="1:5" x14ac:dyDescent="0.25">
      <c r="A16952" s="5">
        <f>16944</f>
      </c>
      <c r="B16952" s="5" t="s">
        <v>16222</v>
      </c>
      <c r="C16952" s="5" t="s">
        <v>11</v>
      </c>
      <c r="D16952" s="5" t="s">
        <v>12</v>
      </c>
      <c r="E16952" s="5" t="s">
        <v>3962</v>
      </c>
    </row>
    <row r="16953" spans="1:5" x14ac:dyDescent="0.25">
      <c r="A16953" s="5">
        <f>16945</f>
      </c>
      <c r="B16953" s="5" t="s">
        <v>16223</v>
      </c>
      <c r="C16953" s="5" t="s">
        <v>11</v>
      </c>
      <c r="D16953" s="5" t="s">
        <v>12</v>
      </c>
      <c r="E16953" s="5" t="s">
        <v>3962</v>
      </c>
    </row>
    <row r="16954" spans="1:5" x14ac:dyDescent="0.25">
      <c r="A16954" s="5">
        <f>16946</f>
      </c>
      <c r="B16954" s="5" t="s">
        <v>16224</v>
      </c>
      <c r="C16954" s="5" t="s">
        <v>11</v>
      </c>
      <c r="D16954" s="5" t="s">
        <v>12</v>
      </c>
      <c r="E16954" s="5" t="s">
        <v>3962</v>
      </c>
    </row>
    <row r="16955" spans="1:5" x14ac:dyDescent="0.25">
      <c r="A16955" s="5">
        <f>16947</f>
      </c>
      <c r="B16955" s="5" t="s">
        <v>16225</v>
      </c>
      <c r="C16955" s="5" t="s">
        <v>11</v>
      </c>
      <c r="D16955" s="5" t="s">
        <v>12</v>
      </c>
      <c r="E16955" s="5" t="s">
        <v>3962</v>
      </c>
    </row>
    <row r="16956" spans="1:5" x14ac:dyDescent="0.25">
      <c r="A16956" s="5">
        <f>16948</f>
      </c>
      <c r="B16956" s="5" t="s">
        <v>16226</v>
      </c>
      <c r="C16956" s="5" t="s">
        <v>11</v>
      </c>
      <c r="D16956" s="5" t="s">
        <v>12</v>
      </c>
      <c r="E16956" s="5" t="s">
        <v>3962</v>
      </c>
    </row>
    <row r="16957" spans="1:5" x14ac:dyDescent="0.25">
      <c r="A16957" s="5">
        <f>16949</f>
      </c>
      <c r="B16957" s="5" t="s">
        <v>16227</v>
      </c>
      <c r="C16957" s="5" t="s">
        <v>11</v>
      </c>
      <c r="D16957" s="5" t="s">
        <v>12</v>
      </c>
      <c r="E16957" s="5" t="s">
        <v>3962</v>
      </c>
    </row>
    <row r="16958" spans="1:5" x14ac:dyDescent="0.25">
      <c r="A16958" s="5">
        <f>16950</f>
      </c>
      <c r="B16958" s="5" t="s">
        <v>16228</v>
      </c>
      <c r="C16958" s="5" t="s">
        <v>11</v>
      </c>
      <c r="D16958" s="5" t="s">
        <v>12</v>
      </c>
      <c r="E16958" s="5" t="s">
        <v>3962</v>
      </c>
    </row>
    <row r="16959" spans="1:5" x14ac:dyDescent="0.25">
      <c r="A16959" s="5">
        <f>16951</f>
      </c>
      <c r="B16959" s="5" t="s">
        <v>16229</v>
      </c>
      <c r="C16959" s="5" t="s">
        <v>11</v>
      </c>
      <c r="D16959" s="5" t="s">
        <v>12</v>
      </c>
      <c r="E16959" s="5" t="s">
        <v>3962</v>
      </c>
    </row>
    <row r="16960" spans="1:5" x14ac:dyDescent="0.25">
      <c r="A16960" s="5">
        <f>16952</f>
      </c>
      <c r="B16960" s="5" t="s">
        <v>16230</v>
      </c>
      <c r="C16960" s="5" t="s">
        <v>11</v>
      </c>
      <c r="D16960" s="5" t="s">
        <v>12</v>
      </c>
      <c r="E16960" s="5" t="s">
        <v>3962</v>
      </c>
    </row>
    <row r="16961" spans="1:5" x14ac:dyDescent="0.25">
      <c r="A16961" s="5">
        <f>16953</f>
      </c>
      <c r="B16961" s="5" t="s">
        <v>16231</v>
      </c>
      <c r="C16961" s="5" t="s">
        <v>11</v>
      </c>
      <c r="D16961" s="5" t="s">
        <v>12</v>
      </c>
      <c r="E16961" s="5" t="s">
        <v>3962</v>
      </c>
    </row>
    <row r="16962" spans="1:5" x14ac:dyDescent="0.25">
      <c r="A16962" s="5">
        <f>16954</f>
      </c>
      <c r="B16962" s="5" t="s">
        <v>16232</v>
      </c>
      <c r="C16962" s="5" t="s">
        <v>11</v>
      </c>
      <c r="D16962" s="5" t="s">
        <v>12</v>
      </c>
      <c r="E16962" s="5" t="s">
        <v>3962</v>
      </c>
    </row>
    <row r="16963" spans="1:5" x14ac:dyDescent="0.25">
      <c r="A16963" s="5">
        <f>16955</f>
      </c>
      <c r="B16963" s="5" t="s">
        <v>16233</v>
      </c>
      <c r="C16963" s="5" t="s">
        <v>11</v>
      </c>
      <c r="D16963" s="5" t="s">
        <v>12</v>
      </c>
      <c r="E16963" s="5" t="s">
        <v>3962</v>
      </c>
    </row>
    <row r="16964" spans="1:5" x14ac:dyDescent="0.25">
      <c r="A16964" s="5">
        <f>16956</f>
      </c>
      <c r="B16964" s="5" t="s">
        <v>16234</v>
      </c>
      <c r="C16964" s="5" t="s">
        <v>11</v>
      </c>
      <c r="D16964" s="5" t="s">
        <v>12</v>
      </c>
      <c r="E16964" s="5" t="s">
        <v>3962</v>
      </c>
    </row>
    <row r="16965" spans="1:5" x14ac:dyDescent="0.25">
      <c r="A16965" s="5">
        <f>16957</f>
      </c>
      <c r="B16965" s="5" t="s">
        <v>16235</v>
      </c>
      <c r="C16965" s="5" t="s">
        <v>11</v>
      </c>
      <c r="D16965" s="5" t="s">
        <v>12</v>
      </c>
      <c r="E16965" s="5" t="s">
        <v>3962</v>
      </c>
    </row>
    <row r="16966" spans="1:5" x14ac:dyDescent="0.25">
      <c r="A16966" s="5">
        <f>16958</f>
      </c>
      <c r="B16966" s="5" t="s">
        <v>16236</v>
      </c>
      <c r="C16966" s="5" t="s">
        <v>11</v>
      </c>
      <c r="D16966" s="5" t="s">
        <v>12</v>
      </c>
      <c r="E16966" s="5" t="s">
        <v>3962</v>
      </c>
    </row>
    <row r="16967" spans="1:5" x14ac:dyDescent="0.25">
      <c r="A16967" s="5">
        <f>16959</f>
      </c>
      <c r="B16967" s="5" t="s">
        <v>16237</v>
      </c>
      <c r="C16967" s="5" t="s">
        <v>11</v>
      </c>
      <c r="D16967" s="5" t="s">
        <v>12</v>
      </c>
      <c r="E16967" s="5" t="s">
        <v>3962</v>
      </c>
    </row>
    <row r="16968" spans="1:5" x14ac:dyDescent="0.25">
      <c r="A16968" s="5">
        <f>16960</f>
      </c>
      <c r="B16968" s="5" t="s">
        <v>16238</v>
      </c>
      <c r="C16968" s="5" t="s">
        <v>11</v>
      </c>
      <c r="D16968" s="5" t="s">
        <v>12</v>
      </c>
      <c r="E16968" s="5" t="s">
        <v>3962</v>
      </c>
    </row>
    <row r="16969" spans="1:5" x14ac:dyDescent="0.25">
      <c r="A16969" s="5">
        <f>16961</f>
      </c>
      <c r="B16969" s="5" t="s">
        <v>16239</v>
      </c>
      <c r="C16969" s="5" t="s">
        <v>11</v>
      </c>
      <c r="D16969" s="5" t="s">
        <v>12</v>
      </c>
      <c r="E16969" s="5" t="s">
        <v>3962</v>
      </c>
    </row>
    <row r="16970" spans="1:5" x14ac:dyDescent="0.25">
      <c r="A16970" s="5">
        <f>16962</f>
      </c>
      <c r="B16970" s="5" t="s">
        <v>16240</v>
      </c>
      <c r="C16970" s="5" t="s">
        <v>11</v>
      </c>
      <c r="D16970" s="5" t="s">
        <v>12</v>
      </c>
      <c r="E16970" s="5" t="s">
        <v>3962</v>
      </c>
    </row>
    <row r="16971" spans="1:5" x14ac:dyDescent="0.25">
      <c r="A16971" s="5">
        <f>16963</f>
      </c>
      <c r="B16971" s="5" t="s">
        <v>16241</v>
      </c>
      <c r="C16971" s="5" t="s">
        <v>11</v>
      </c>
      <c r="D16971" s="5" t="s">
        <v>12</v>
      </c>
      <c r="E16971" s="5" t="s">
        <v>3962</v>
      </c>
    </row>
    <row r="16972" spans="1:5" x14ac:dyDescent="0.25">
      <c r="A16972" s="5">
        <f>16964</f>
      </c>
      <c r="B16972" s="5" t="s">
        <v>16242</v>
      </c>
      <c r="C16972" s="5" t="s">
        <v>11</v>
      </c>
      <c r="D16972" s="5" t="s">
        <v>12</v>
      </c>
      <c r="E16972" s="5" t="s">
        <v>3962</v>
      </c>
    </row>
    <row r="16973" spans="1:5" x14ac:dyDescent="0.25">
      <c r="A16973" s="5">
        <f>16965</f>
      </c>
      <c r="B16973" s="5" t="s">
        <v>16243</v>
      </c>
      <c r="C16973" s="5" t="s">
        <v>11</v>
      </c>
      <c r="D16973" s="5" t="s">
        <v>12</v>
      </c>
      <c r="E16973" s="5" t="s">
        <v>3962</v>
      </c>
    </row>
    <row r="16974" spans="1:5" x14ac:dyDescent="0.25">
      <c r="A16974" s="5">
        <f>16966</f>
      </c>
      <c r="B16974" s="5" t="s">
        <v>16244</v>
      </c>
      <c r="C16974" s="5" t="s">
        <v>11</v>
      </c>
      <c r="D16974" s="5" t="s">
        <v>12</v>
      </c>
      <c r="E16974" s="5" t="s">
        <v>3962</v>
      </c>
    </row>
    <row r="16975" spans="1:5" x14ac:dyDescent="0.25">
      <c r="A16975" s="5">
        <f>16967</f>
      </c>
      <c r="B16975" s="5" t="s">
        <v>16245</v>
      </c>
      <c r="C16975" s="5" t="s">
        <v>11</v>
      </c>
      <c r="D16975" s="5" t="s">
        <v>12</v>
      </c>
      <c r="E16975" s="5" t="s">
        <v>3962</v>
      </c>
    </row>
    <row r="16976" spans="1:5" x14ac:dyDescent="0.25">
      <c r="A16976" s="5">
        <f>16968</f>
      </c>
      <c r="B16976" s="5" t="s">
        <v>16246</v>
      </c>
      <c r="C16976" s="5" t="s">
        <v>11</v>
      </c>
      <c r="D16976" s="5" t="s">
        <v>12</v>
      </c>
      <c r="E16976" s="5" t="s">
        <v>3962</v>
      </c>
    </row>
    <row r="16977" spans="1:5" x14ac:dyDescent="0.25">
      <c r="A16977" s="5">
        <f>16969</f>
      </c>
      <c r="B16977" s="5" t="s">
        <v>16247</v>
      </c>
      <c r="C16977" s="5" t="s">
        <v>11</v>
      </c>
      <c r="D16977" s="5" t="s">
        <v>12</v>
      </c>
      <c r="E16977" s="5" t="s">
        <v>3962</v>
      </c>
    </row>
    <row r="16978" spans="1:5" x14ac:dyDescent="0.25">
      <c r="A16978" s="5">
        <f>16970</f>
      </c>
      <c r="B16978" s="5" t="s">
        <v>16248</v>
      </c>
      <c r="C16978" s="5" t="s">
        <v>11</v>
      </c>
      <c r="D16978" s="5" t="s">
        <v>12</v>
      </c>
      <c r="E16978" s="5" t="s">
        <v>3962</v>
      </c>
    </row>
    <row r="16979" spans="1:5" x14ac:dyDescent="0.25">
      <c r="A16979" s="5">
        <f>16971</f>
      </c>
      <c r="B16979" s="5" t="s">
        <v>16249</v>
      </c>
      <c r="C16979" s="5" t="s">
        <v>11</v>
      </c>
      <c r="D16979" s="5" t="s">
        <v>12</v>
      </c>
      <c r="E16979" s="5" t="s">
        <v>3962</v>
      </c>
    </row>
    <row r="16980" spans="1:5" x14ac:dyDescent="0.25">
      <c r="A16980" s="5">
        <f>16972</f>
      </c>
      <c r="B16980" s="5" t="s">
        <v>16250</v>
      </c>
      <c r="C16980" s="5" t="s">
        <v>11</v>
      </c>
      <c r="D16980" s="5" t="s">
        <v>12</v>
      </c>
      <c r="E16980" s="5" t="s">
        <v>3962</v>
      </c>
    </row>
    <row r="16981" spans="1:5" x14ac:dyDescent="0.25">
      <c r="A16981" s="5">
        <f>16973</f>
      </c>
      <c r="B16981" s="5" t="s">
        <v>16251</v>
      </c>
      <c r="C16981" s="5" t="s">
        <v>11</v>
      </c>
      <c r="D16981" s="5" t="s">
        <v>12</v>
      </c>
      <c r="E16981" s="5" t="s">
        <v>3962</v>
      </c>
    </row>
    <row r="16982" spans="1:5" x14ac:dyDescent="0.25">
      <c r="A16982" s="5">
        <f>16974</f>
      </c>
      <c r="B16982" s="5" t="s">
        <v>16252</v>
      </c>
      <c r="C16982" s="5" t="s">
        <v>11</v>
      </c>
      <c r="D16982" s="5" t="s">
        <v>12</v>
      </c>
      <c r="E16982" s="5" t="s">
        <v>3962</v>
      </c>
    </row>
    <row r="16983" spans="1:5" x14ac:dyDescent="0.25">
      <c r="A16983" s="5">
        <f>16975</f>
      </c>
      <c r="B16983" s="5" t="s">
        <v>16253</v>
      </c>
      <c r="C16983" s="5" t="s">
        <v>11</v>
      </c>
      <c r="D16983" s="5" t="s">
        <v>12</v>
      </c>
      <c r="E16983" s="5" t="s">
        <v>3962</v>
      </c>
    </row>
    <row r="16984" spans="1:5" x14ac:dyDescent="0.25">
      <c r="A16984" s="5">
        <f>16976</f>
      </c>
      <c r="B16984" s="5" t="s">
        <v>16254</v>
      </c>
      <c r="C16984" s="5" t="s">
        <v>11</v>
      </c>
      <c r="D16984" s="5" t="s">
        <v>12</v>
      </c>
      <c r="E16984" s="5" t="s">
        <v>3962</v>
      </c>
    </row>
    <row r="16985" spans="1:5" x14ac:dyDescent="0.25">
      <c r="A16985" s="5">
        <f>16977</f>
      </c>
      <c r="B16985" s="5" t="s">
        <v>16255</v>
      </c>
      <c r="C16985" s="5" t="s">
        <v>11</v>
      </c>
      <c r="D16985" s="5" t="s">
        <v>12</v>
      </c>
      <c r="E16985" s="5" t="s">
        <v>3962</v>
      </c>
    </row>
    <row r="16986" spans="1:5" x14ac:dyDescent="0.25">
      <c r="A16986" s="5">
        <f>16978</f>
      </c>
      <c r="B16986" s="5" t="s">
        <v>16256</v>
      </c>
      <c r="C16986" s="5" t="s">
        <v>11</v>
      </c>
      <c r="D16986" s="5" t="s">
        <v>12</v>
      </c>
      <c r="E16986" s="5" t="s">
        <v>3962</v>
      </c>
    </row>
    <row r="16987" spans="1:5" x14ac:dyDescent="0.25">
      <c r="A16987" s="5">
        <f>16979</f>
      </c>
      <c r="B16987" s="5" t="s">
        <v>16257</v>
      </c>
      <c r="C16987" s="5" t="s">
        <v>11</v>
      </c>
      <c r="D16987" s="5" t="s">
        <v>12</v>
      </c>
      <c r="E16987" s="5" t="s">
        <v>3962</v>
      </c>
    </row>
    <row r="16988" spans="1:5" x14ac:dyDescent="0.25">
      <c r="A16988" s="5">
        <f>16980</f>
      </c>
      <c r="B16988" s="5" t="s">
        <v>16258</v>
      </c>
      <c r="C16988" s="5" t="s">
        <v>11</v>
      </c>
      <c r="D16988" s="5" t="s">
        <v>12</v>
      </c>
      <c r="E16988" s="5" t="s">
        <v>3962</v>
      </c>
    </row>
    <row r="16989" spans="1:5" x14ac:dyDescent="0.25">
      <c r="A16989" s="5">
        <f>16981</f>
      </c>
      <c r="B16989" s="5" t="s">
        <v>16259</v>
      </c>
      <c r="C16989" s="5" t="s">
        <v>11</v>
      </c>
      <c r="D16989" s="5" t="s">
        <v>12</v>
      </c>
      <c r="E16989" s="5" t="s">
        <v>3962</v>
      </c>
    </row>
    <row r="16990" spans="1:5" x14ac:dyDescent="0.25">
      <c r="A16990" s="5">
        <f>16982</f>
      </c>
      <c r="B16990" s="5" t="s">
        <v>16260</v>
      </c>
      <c r="C16990" s="5" t="s">
        <v>11</v>
      </c>
      <c r="D16990" s="5" t="s">
        <v>12</v>
      </c>
      <c r="E16990" s="5" t="s">
        <v>3962</v>
      </c>
    </row>
    <row r="16991" spans="1:5" x14ac:dyDescent="0.25">
      <c r="A16991" s="5">
        <f>16983</f>
      </c>
      <c r="B16991" s="5" t="s">
        <v>16261</v>
      </c>
      <c r="C16991" s="5" t="s">
        <v>11</v>
      </c>
      <c r="D16991" s="5" t="s">
        <v>12</v>
      </c>
      <c r="E16991" s="5" t="s">
        <v>3962</v>
      </c>
    </row>
    <row r="16992" spans="1:5" x14ac:dyDescent="0.25">
      <c r="A16992" s="5">
        <f>16984</f>
      </c>
      <c r="B16992" s="5" t="s">
        <v>16262</v>
      </c>
      <c r="C16992" s="5" t="s">
        <v>11</v>
      </c>
      <c r="D16992" s="5" t="s">
        <v>12</v>
      </c>
      <c r="E16992" s="5" t="s">
        <v>3962</v>
      </c>
    </row>
    <row r="16993" spans="1:5" x14ac:dyDescent="0.25">
      <c r="A16993" s="5">
        <f>16985</f>
      </c>
      <c r="B16993" s="5" t="s">
        <v>16263</v>
      </c>
      <c r="C16993" s="5" t="s">
        <v>11</v>
      </c>
      <c r="D16993" s="5" t="s">
        <v>12</v>
      </c>
      <c r="E16993" s="5" t="s">
        <v>3962</v>
      </c>
    </row>
    <row r="16994" spans="1:5" x14ac:dyDescent="0.25">
      <c r="A16994" s="5">
        <f>16986</f>
      </c>
      <c r="B16994" s="5" t="s">
        <v>16264</v>
      </c>
      <c r="C16994" s="5" t="s">
        <v>11</v>
      </c>
      <c r="D16994" s="5" t="s">
        <v>12</v>
      </c>
      <c r="E16994" s="5" t="s">
        <v>3962</v>
      </c>
    </row>
    <row r="16995" spans="1:5" x14ac:dyDescent="0.25">
      <c r="A16995" s="5">
        <f>16987</f>
      </c>
      <c r="B16995" s="5" t="s">
        <v>16265</v>
      </c>
      <c r="C16995" s="5" t="s">
        <v>11</v>
      </c>
      <c r="D16995" s="5" t="s">
        <v>12</v>
      </c>
      <c r="E16995" s="5" t="s">
        <v>3962</v>
      </c>
    </row>
    <row r="16996" spans="1:5" x14ac:dyDescent="0.25">
      <c r="A16996" s="5">
        <f>16988</f>
      </c>
      <c r="B16996" s="5" t="s">
        <v>16266</v>
      </c>
      <c r="C16996" s="5" t="s">
        <v>11</v>
      </c>
      <c r="D16996" s="5" t="s">
        <v>12</v>
      </c>
      <c r="E16996" s="5" t="s">
        <v>3962</v>
      </c>
    </row>
    <row r="16997" spans="1:5" x14ac:dyDescent="0.25">
      <c r="A16997" s="5">
        <f>16989</f>
      </c>
      <c r="B16997" s="5" t="s">
        <v>16267</v>
      </c>
      <c r="C16997" s="5" t="s">
        <v>11</v>
      </c>
      <c r="D16997" s="5" t="s">
        <v>12</v>
      </c>
      <c r="E16997" s="5" t="s">
        <v>3962</v>
      </c>
    </row>
    <row r="16998" spans="1:5" x14ac:dyDescent="0.25">
      <c r="A16998" s="5">
        <f>16990</f>
      </c>
      <c r="B16998" s="5" t="s">
        <v>16268</v>
      </c>
      <c r="C16998" s="5" t="s">
        <v>11</v>
      </c>
      <c r="D16998" s="5" t="s">
        <v>12</v>
      </c>
      <c r="E16998" s="5" t="s">
        <v>3962</v>
      </c>
    </row>
    <row r="16999" spans="1:5" x14ac:dyDescent="0.25">
      <c r="A16999" s="5">
        <f>16991</f>
      </c>
      <c r="B16999" s="5" t="s">
        <v>16269</v>
      </c>
      <c r="C16999" s="5" t="s">
        <v>11</v>
      </c>
      <c r="D16999" s="5" t="s">
        <v>12</v>
      </c>
      <c r="E16999" s="5" t="s">
        <v>3962</v>
      </c>
    </row>
    <row r="17000" spans="1:5" x14ac:dyDescent="0.25">
      <c r="A17000" s="5">
        <f>16992</f>
      </c>
      <c r="B17000" s="5" t="s">
        <v>16270</v>
      </c>
      <c r="C17000" s="5" t="s">
        <v>11</v>
      </c>
      <c r="D17000" s="5" t="s">
        <v>12</v>
      </c>
      <c r="E17000" s="5" t="s">
        <v>3962</v>
      </c>
    </row>
    <row r="17001" spans="1:5" x14ac:dyDescent="0.25">
      <c r="A17001" s="5">
        <f>16993</f>
      </c>
      <c r="B17001" s="5" t="s">
        <v>16271</v>
      </c>
      <c r="C17001" s="5" t="s">
        <v>11</v>
      </c>
      <c r="D17001" s="5" t="s">
        <v>12</v>
      </c>
      <c r="E17001" s="5" t="s">
        <v>3962</v>
      </c>
    </row>
    <row r="17002" spans="1:5" x14ac:dyDescent="0.25">
      <c r="A17002" s="5">
        <f>16994</f>
      </c>
      <c r="B17002" s="5" t="s">
        <v>16272</v>
      </c>
      <c r="C17002" s="5" t="s">
        <v>11</v>
      </c>
      <c r="D17002" s="5" t="s">
        <v>12</v>
      </c>
      <c r="E17002" s="5" t="s">
        <v>3962</v>
      </c>
    </row>
    <row r="17003" spans="1:5" x14ac:dyDescent="0.25">
      <c r="A17003" s="5">
        <f>16995</f>
      </c>
      <c r="B17003" s="5" t="s">
        <v>16273</v>
      </c>
      <c r="C17003" s="5" t="s">
        <v>11</v>
      </c>
      <c r="D17003" s="5" t="s">
        <v>12</v>
      </c>
      <c r="E17003" s="5" t="s">
        <v>3962</v>
      </c>
    </row>
    <row r="17004" spans="1:5" x14ac:dyDescent="0.25">
      <c r="A17004" s="5">
        <f>16996</f>
      </c>
      <c r="B17004" s="5" t="s">
        <v>16274</v>
      </c>
      <c r="C17004" s="5" t="s">
        <v>11</v>
      </c>
      <c r="D17004" s="5" t="s">
        <v>12</v>
      </c>
      <c r="E17004" s="5" t="s">
        <v>3962</v>
      </c>
    </row>
    <row r="17005" spans="1:5" x14ac:dyDescent="0.25">
      <c r="A17005" s="5">
        <f>16997</f>
      </c>
      <c r="B17005" s="5" t="s">
        <v>16275</v>
      </c>
      <c r="C17005" s="5" t="s">
        <v>11</v>
      </c>
      <c r="D17005" s="5" t="s">
        <v>12</v>
      </c>
      <c r="E17005" s="5" t="s">
        <v>3962</v>
      </c>
    </row>
    <row r="17006" spans="1:5" x14ac:dyDescent="0.25">
      <c r="A17006" s="5">
        <f>16998</f>
      </c>
      <c r="B17006" s="5" t="s">
        <v>16276</v>
      </c>
      <c r="C17006" s="5" t="s">
        <v>11</v>
      </c>
      <c r="D17006" s="5" t="s">
        <v>12</v>
      </c>
      <c r="E17006" s="5" t="s">
        <v>3962</v>
      </c>
    </row>
    <row r="17007" spans="1:5" x14ac:dyDescent="0.25">
      <c r="A17007" s="5">
        <f>16999</f>
      </c>
      <c r="B17007" s="5" t="s">
        <v>16277</v>
      </c>
      <c r="C17007" s="5" t="s">
        <v>11</v>
      </c>
      <c r="D17007" s="5" t="s">
        <v>12</v>
      </c>
      <c r="E17007" s="5" t="s">
        <v>3962</v>
      </c>
    </row>
    <row r="17008" spans="1:5" x14ac:dyDescent="0.25">
      <c r="A17008" s="5">
        <f>17000</f>
      </c>
      <c r="B17008" s="5" t="s">
        <v>16278</v>
      </c>
      <c r="C17008" s="5" t="s">
        <v>11</v>
      </c>
      <c r="D17008" s="5" t="s">
        <v>12</v>
      </c>
      <c r="E17008" s="5" t="s">
        <v>3962</v>
      </c>
    </row>
    <row r="17009" spans="1:5" x14ac:dyDescent="0.25">
      <c r="A17009" s="5">
        <f>17001</f>
      </c>
      <c r="B17009" s="5" t="s">
        <v>16279</v>
      </c>
      <c r="C17009" s="5" t="s">
        <v>11</v>
      </c>
      <c r="D17009" s="5" t="s">
        <v>12</v>
      </c>
      <c r="E17009" s="5" t="s">
        <v>3962</v>
      </c>
    </row>
    <row r="17010" spans="1:5" x14ac:dyDescent="0.25">
      <c r="A17010" s="5">
        <f>17002</f>
      </c>
      <c r="B17010" s="5" t="s">
        <v>16280</v>
      </c>
      <c r="C17010" s="5" t="s">
        <v>11</v>
      </c>
      <c r="D17010" s="5" t="s">
        <v>12</v>
      </c>
      <c r="E17010" s="5" t="s">
        <v>3962</v>
      </c>
    </row>
    <row r="17011" spans="1:5" x14ac:dyDescent="0.25">
      <c r="A17011" s="5">
        <f>17003</f>
      </c>
      <c r="B17011" s="5" t="s">
        <v>16281</v>
      </c>
      <c r="C17011" s="5" t="s">
        <v>11</v>
      </c>
      <c r="D17011" s="5" t="s">
        <v>12</v>
      </c>
      <c r="E17011" s="5" t="s">
        <v>3962</v>
      </c>
    </row>
    <row r="17012" spans="1:5" x14ac:dyDescent="0.25">
      <c r="A17012" s="5">
        <f>17004</f>
      </c>
      <c r="B17012" s="5" t="s">
        <v>16282</v>
      </c>
      <c r="C17012" s="5" t="s">
        <v>11</v>
      </c>
      <c r="D17012" s="5" t="s">
        <v>12</v>
      </c>
      <c r="E17012" s="5" t="s">
        <v>3962</v>
      </c>
    </row>
    <row r="17013" spans="1:5" x14ac:dyDescent="0.25">
      <c r="A17013" s="5">
        <f>17005</f>
      </c>
      <c r="B17013" s="5" t="s">
        <v>16283</v>
      </c>
      <c r="C17013" s="5" t="s">
        <v>11</v>
      </c>
      <c r="D17013" s="5" t="s">
        <v>12</v>
      </c>
      <c r="E17013" s="5" t="s">
        <v>3962</v>
      </c>
    </row>
    <row r="17014" spans="1:5" x14ac:dyDescent="0.25">
      <c r="A17014" s="5">
        <f>17006</f>
      </c>
      <c r="B17014" s="5" t="s">
        <v>16284</v>
      </c>
      <c r="C17014" s="5" t="s">
        <v>11</v>
      </c>
      <c r="D17014" s="5" t="s">
        <v>12</v>
      </c>
      <c r="E17014" s="5" t="s">
        <v>3962</v>
      </c>
    </row>
    <row r="17015" spans="1:5" x14ac:dyDescent="0.25">
      <c r="A17015" s="5">
        <f>17007</f>
      </c>
      <c r="B17015" s="5" t="s">
        <v>16285</v>
      </c>
      <c r="C17015" s="5" t="s">
        <v>11</v>
      </c>
      <c r="D17015" s="5" t="s">
        <v>12</v>
      </c>
      <c r="E17015" s="5" t="s">
        <v>3962</v>
      </c>
    </row>
    <row r="17016" spans="1:5" x14ac:dyDescent="0.25">
      <c r="A17016" s="5">
        <f>17008</f>
      </c>
      <c r="B17016" s="5" t="s">
        <v>16286</v>
      </c>
      <c r="C17016" s="5" t="s">
        <v>11</v>
      </c>
      <c r="D17016" s="5" t="s">
        <v>12</v>
      </c>
      <c r="E17016" s="5" t="s">
        <v>3962</v>
      </c>
    </row>
    <row r="17017" spans="1:5" x14ac:dyDescent="0.25">
      <c r="A17017" s="5">
        <f>17009</f>
      </c>
      <c r="B17017" s="5" t="s">
        <v>16287</v>
      </c>
      <c r="C17017" s="5" t="s">
        <v>11</v>
      </c>
      <c r="D17017" s="5" t="s">
        <v>12</v>
      </c>
      <c r="E17017" s="5" t="s">
        <v>3962</v>
      </c>
    </row>
    <row r="17018" spans="1:5" x14ac:dyDescent="0.25">
      <c r="A17018" s="5">
        <f>17010</f>
      </c>
      <c r="B17018" s="5" t="s">
        <v>16288</v>
      </c>
      <c r="C17018" s="5" t="s">
        <v>11</v>
      </c>
      <c r="D17018" s="5" t="s">
        <v>12</v>
      </c>
      <c r="E17018" s="5" t="s">
        <v>3962</v>
      </c>
    </row>
    <row r="17019" spans="1:5" x14ac:dyDescent="0.25">
      <c r="A17019" s="5">
        <f>17011</f>
      </c>
      <c r="B17019" s="5" t="s">
        <v>16289</v>
      </c>
      <c r="C17019" s="5" t="s">
        <v>11</v>
      </c>
      <c r="D17019" s="5" t="s">
        <v>12</v>
      </c>
      <c r="E17019" s="5" t="s">
        <v>3962</v>
      </c>
    </row>
    <row r="17020" spans="1:5" x14ac:dyDescent="0.25">
      <c r="A17020" s="5">
        <f>17012</f>
      </c>
      <c r="B17020" s="5" t="s">
        <v>16290</v>
      </c>
      <c r="C17020" s="5" t="s">
        <v>11</v>
      </c>
      <c r="D17020" s="5" t="s">
        <v>12</v>
      </c>
      <c r="E17020" s="5" t="s">
        <v>3962</v>
      </c>
    </row>
    <row r="17021" spans="1:5" x14ac:dyDescent="0.25">
      <c r="A17021" s="5">
        <f>17013</f>
      </c>
      <c r="B17021" s="5" t="s">
        <v>16291</v>
      </c>
      <c r="C17021" s="5" t="s">
        <v>11</v>
      </c>
      <c r="D17021" s="5" t="s">
        <v>12</v>
      </c>
      <c r="E17021" s="5" t="s">
        <v>3962</v>
      </c>
    </row>
    <row r="17022" spans="1:5" x14ac:dyDescent="0.25">
      <c r="A17022" s="5">
        <f>17014</f>
      </c>
      <c r="B17022" s="5" t="s">
        <v>16292</v>
      </c>
      <c r="C17022" s="5" t="s">
        <v>11</v>
      </c>
      <c r="D17022" s="5" t="s">
        <v>12</v>
      </c>
      <c r="E17022" s="5" t="s">
        <v>3962</v>
      </c>
    </row>
    <row r="17023" spans="1:5" x14ac:dyDescent="0.25">
      <c r="A17023" s="5">
        <f>17015</f>
      </c>
      <c r="B17023" s="5" t="s">
        <v>16293</v>
      </c>
      <c r="C17023" s="5" t="s">
        <v>11</v>
      </c>
      <c r="D17023" s="5" t="s">
        <v>12</v>
      </c>
      <c r="E17023" s="5" t="s">
        <v>3962</v>
      </c>
    </row>
    <row r="17024" spans="1:5" x14ac:dyDescent="0.25">
      <c r="A17024" s="5">
        <f>17016</f>
      </c>
      <c r="B17024" s="5" t="s">
        <v>16294</v>
      </c>
      <c r="C17024" s="5" t="s">
        <v>11</v>
      </c>
      <c r="D17024" s="5" t="s">
        <v>12</v>
      </c>
      <c r="E17024" s="5" t="s">
        <v>3962</v>
      </c>
    </row>
    <row r="17025" spans="1:5" x14ac:dyDescent="0.25">
      <c r="A17025" s="5">
        <f>17017</f>
      </c>
      <c r="B17025" s="5" t="s">
        <v>16295</v>
      </c>
      <c r="C17025" s="5" t="s">
        <v>11</v>
      </c>
      <c r="D17025" s="5" t="s">
        <v>12</v>
      </c>
      <c r="E17025" s="5" t="s">
        <v>3962</v>
      </c>
    </row>
    <row r="17026" spans="1:5" x14ac:dyDescent="0.25">
      <c r="A17026" s="5">
        <f>17018</f>
      </c>
      <c r="B17026" s="5" t="s">
        <v>16296</v>
      </c>
      <c r="C17026" s="5" t="s">
        <v>11</v>
      </c>
      <c r="D17026" s="5" t="s">
        <v>12</v>
      </c>
      <c r="E17026" s="5" t="s">
        <v>3962</v>
      </c>
    </row>
    <row r="17027" spans="1:5" x14ac:dyDescent="0.25">
      <c r="A17027" s="5">
        <f>17019</f>
      </c>
      <c r="B17027" s="5" t="s">
        <v>16297</v>
      </c>
      <c r="C17027" s="5" t="s">
        <v>11</v>
      </c>
      <c r="D17027" s="5" t="s">
        <v>12</v>
      </c>
      <c r="E17027" s="5" t="s">
        <v>3962</v>
      </c>
    </row>
    <row r="17028" spans="1:5" x14ac:dyDescent="0.25">
      <c r="A17028" s="5">
        <f>17020</f>
      </c>
      <c r="B17028" s="5" t="s">
        <v>16298</v>
      </c>
      <c r="C17028" s="5" t="s">
        <v>11</v>
      </c>
      <c r="D17028" s="5" t="s">
        <v>12</v>
      </c>
      <c r="E17028" s="5" t="s">
        <v>3962</v>
      </c>
    </row>
    <row r="17029" spans="1:5" x14ac:dyDescent="0.25">
      <c r="A17029" s="5">
        <f>17021</f>
      </c>
      <c r="B17029" s="5" t="s">
        <v>16299</v>
      </c>
      <c r="C17029" s="5" t="s">
        <v>11</v>
      </c>
      <c r="D17029" s="5" t="s">
        <v>12</v>
      </c>
      <c r="E17029" s="5" t="s">
        <v>3962</v>
      </c>
    </row>
    <row r="17030" spans="1:5" x14ac:dyDescent="0.25">
      <c r="A17030" s="5">
        <f>17022</f>
      </c>
      <c r="B17030" s="5" t="s">
        <v>16300</v>
      </c>
      <c r="C17030" s="5" t="s">
        <v>11</v>
      </c>
      <c r="D17030" s="5" t="s">
        <v>12</v>
      </c>
      <c r="E17030" s="5" t="s">
        <v>3962</v>
      </c>
    </row>
    <row r="17031" spans="1:5" x14ac:dyDescent="0.25">
      <c r="A17031" s="5">
        <f>17023</f>
      </c>
      <c r="B17031" s="5" t="s">
        <v>16301</v>
      </c>
      <c r="C17031" s="5" t="s">
        <v>11</v>
      </c>
      <c r="D17031" s="5" t="s">
        <v>12</v>
      </c>
      <c r="E17031" s="5" t="s">
        <v>3962</v>
      </c>
    </row>
    <row r="17032" spans="1:5" x14ac:dyDescent="0.25">
      <c r="A17032" s="5">
        <f>17024</f>
      </c>
      <c r="B17032" s="5" t="s">
        <v>16302</v>
      </c>
      <c r="C17032" s="5" t="s">
        <v>11</v>
      </c>
      <c r="D17032" s="5" t="s">
        <v>12</v>
      </c>
      <c r="E17032" s="5" t="s">
        <v>3962</v>
      </c>
    </row>
    <row r="17033" spans="1:5" x14ac:dyDescent="0.25">
      <c r="A17033" s="5">
        <f>17025</f>
      </c>
      <c r="B17033" s="5" t="s">
        <v>16303</v>
      </c>
      <c r="C17033" s="5" t="s">
        <v>11</v>
      </c>
      <c r="D17033" s="5" t="s">
        <v>12</v>
      </c>
      <c r="E17033" s="5" t="s">
        <v>3962</v>
      </c>
    </row>
    <row r="17034" spans="1:5" x14ac:dyDescent="0.25">
      <c r="A17034" s="5">
        <f>17026</f>
      </c>
      <c r="B17034" s="5" t="s">
        <v>16304</v>
      </c>
      <c r="C17034" s="5" t="s">
        <v>11</v>
      </c>
      <c r="D17034" s="5" t="s">
        <v>12</v>
      </c>
      <c r="E17034" s="5" t="s">
        <v>3962</v>
      </c>
    </row>
    <row r="17035" spans="1:5" x14ac:dyDescent="0.25">
      <c r="A17035" s="5">
        <f>17027</f>
      </c>
      <c r="B17035" s="5" t="s">
        <v>16305</v>
      </c>
      <c r="C17035" s="5" t="s">
        <v>11</v>
      </c>
      <c r="D17035" s="5" t="s">
        <v>12</v>
      </c>
      <c r="E17035" s="5" t="s">
        <v>3962</v>
      </c>
    </row>
    <row r="17036" spans="1:5" x14ac:dyDescent="0.25">
      <c r="A17036" s="5">
        <f>17028</f>
      </c>
      <c r="B17036" s="5" t="s">
        <v>16306</v>
      </c>
      <c r="C17036" s="5" t="s">
        <v>11</v>
      </c>
      <c r="D17036" s="5" t="s">
        <v>12</v>
      </c>
      <c r="E17036" s="5" t="s">
        <v>3962</v>
      </c>
    </row>
    <row r="17037" spans="1:5" x14ac:dyDescent="0.25">
      <c r="A17037" s="5">
        <f>17029</f>
      </c>
      <c r="B17037" s="5" t="s">
        <v>16307</v>
      </c>
      <c r="C17037" s="5" t="s">
        <v>11</v>
      </c>
      <c r="D17037" s="5" t="s">
        <v>12</v>
      </c>
      <c r="E17037" s="5" t="s">
        <v>3962</v>
      </c>
    </row>
    <row r="17038" spans="1:5" x14ac:dyDescent="0.25">
      <c r="A17038" s="5">
        <f>17030</f>
      </c>
      <c r="B17038" s="5" t="s">
        <v>16308</v>
      </c>
      <c r="C17038" s="5" t="s">
        <v>11</v>
      </c>
      <c r="D17038" s="5" t="s">
        <v>12</v>
      </c>
      <c r="E17038" s="5" t="s">
        <v>3962</v>
      </c>
    </row>
    <row r="17039" spans="1:5" x14ac:dyDescent="0.25">
      <c r="A17039" s="5">
        <f>17031</f>
      </c>
      <c r="B17039" s="5" t="s">
        <v>16309</v>
      </c>
      <c r="C17039" s="5" t="s">
        <v>11</v>
      </c>
      <c r="D17039" s="5" t="s">
        <v>12</v>
      </c>
      <c r="E17039" s="5" t="s">
        <v>3962</v>
      </c>
    </row>
    <row r="17040" spans="1:5" x14ac:dyDescent="0.25">
      <c r="A17040" s="5">
        <f>17032</f>
      </c>
      <c r="B17040" s="5" t="s">
        <v>16310</v>
      </c>
      <c r="C17040" s="5" t="s">
        <v>11</v>
      </c>
      <c r="D17040" s="5" t="s">
        <v>12</v>
      </c>
      <c r="E17040" s="5" t="s">
        <v>3962</v>
      </c>
    </row>
    <row r="17041" spans="1:5" x14ac:dyDescent="0.25">
      <c r="A17041" s="5">
        <f>17033</f>
      </c>
      <c r="B17041" s="5" t="s">
        <v>16311</v>
      </c>
      <c r="C17041" s="5" t="s">
        <v>11</v>
      </c>
      <c r="D17041" s="5" t="s">
        <v>12</v>
      </c>
      <c r="E17041" s="5" t="s">
        <v>3962</v>
      </c>
    </row>
    <row r="17042" spans="1:5" x14ac:dyDescent="0.25">
      <c r="A17042" s="5">
        <f>17034</f>
      </c>
      <c r="B17042" s="5" t="s">
        <v>16312</v>
      </c>
      <c r="C17042" s="5" t="s">
        <v>11</v>
      </c>
      <c r="D17042" s="5" t="s">
        <v>12</v>
      </c>
      <c r="E17042" s="5" t="s">
        <v>3962</v>
      </c>
    </row>
    <row r="17043" spans="1:5" x14ac:dyDescent="0.25">
      <c r="A17043" s="5">
        <f>17035</f>
      </c>
      <c r="B17043" s="5" t="s">
        <v>16313</v>
      </c>
      <c r="C17043" s="5" t="s">
        <v>11</v>
      </c>
      <c r="D17043" s="5" t="s">
        <v>12</v>
      </c>
      <c r="E17043" s="5" t="s">
        <v>3962</v>
      </c>
    </row>
    <row r="17044" spans="1:5" x14ac:dyDescent="0.25">
      <c r="A17044" s="5">
        <f>17036</f>
      </c>
      <c r="B17044" s="5" t="s">
        <v>16314</v>
      </c>
      <c r="C17044" s="5" t="s">
        <v>11</v>
      </c>
      <c r="D17044" s="5" t="s">
        <v>12</v>
      </c>
      <c r="E17044" s="5" t="s">
        <v>3962</v>
      </c>
    </row>
    <row r="17045" spans="1:5" x14ac:dyDescent="0.25">
      <c r="A17045" s="5">
        <f>17037</f>
      </c>
      <c r="B17045" s="5" t="s">
        <v>16315</v>
      </c>
      <c r="C17045" s="5" t="s">
        <v>11</v>
      </c>
      <c r="D17045" s="5" t="s">
        <v>12</v>
      </c>
      <c r="E17045" s="5" t="s">
        <v>3962</v>
      </c>
    </row>
    <row r="17046" spans="1:5" x14ac:dyDescent="0.25">
      <c r="A17046" s="5">
        <f>17038</f>
      </c>
      <c r="B17046" s="5" t="s">
        <v>16316</v>
      </c>
      <c r="C17046" s="5" t="s">
        <v>11</v>
      </c>
      <c r="D17046" s="5" t="s">
        <v>12</v>
      </c>
      <c r="E17046" s="5" t="s">
        <v>3962</v>
      </c>
    </row>
    <row r="17047" spans="1:5" x14ac:dyDescent="0.25">
      <c r="A17047" s="5">
        <f>17039</f>
      </c>
      <c r="B17047" s="5" t="s">
        <v>16317</v>
      </c>
      <c r="C17047" s="5" t="s">
        <v>11</v>
      </c>
      <c r="D17047" s="5" t="s">
        <v>12</v>
      </c>
      <c r="E17047" s="5" t="s">
        <v>3962</v>
      </c>
    </row>
    <row r="17048" spans="1:5" x14ac:dyDescent="0.25">
      <c r="A17048" s="5">
        <f>17040</f>
      </c>
      <c r="B17048" s="5" t="s">
        <v>16318</v>
      </c>
      <c r="C17048" s="5" t="s">
        <v>11</v>
      </c>
      <c r="D17048" s="5" t="s">
        <v>12</v>
      </c>
      <c r="E17048" s="5" t="s">
        <v>3962</v>
      </c>
    </row>
    <row r="17049" spans="1:5" x14ac:dyDescent="0.25">
      <c r="A17049" s="5">
        <f>17041</f>
      </c>
      <c r="B17049" s="5" t="s">
        <v>16319</v>
      </c>
      <c r="C17049" s="5" t="s">
        <v>11</v>
      </c>
      <c r="D17049" s="5" t="s">
        <v>12</v>
      </c>
      <c r="E17049" s="5" t="s">
        <v>3962</v>
      </c>
    </row>
    <row r="17050" spans="1:5" x14ac:dyDescent="0.25">
      <c r="A17050" s="5">
        <f>17042</f>
      </c>
      <c r="B17050" s="5" t="s">
        <v>16320</v>
      </c>
      <c r="C17050" s="5" t="s">
        <v>11</v>
      </c>
      <c r="D17050" s="5" t="s">
        <v>12</v>
      </c>
      <c r="E17050" s="5" t="s">
        <v>3962</v>
      </c>
    </row>
    <row r="17051" spans="1:5" x14ac:dyDescent="0.25">
      <c r="A17051" s="5">
        <f>17043</f>
      </c>
      <c r="B17051" s="5" t="s">
        <v>16321</v>
      </c>
      <c r="C17051" s="5" t="s">
        <v>11</v>
      </c>
      <c r="D17051" s="5" t="s">
        <v>12</v>
      </c>
      <c r="E17051" s="5" t="s">
        <v>3962</v>
      </c>
    </row>
    <row r="17052" spans="1:5" x14ac:dyDescent="0.25">
      <c r="A17052" s="5">
        <f>17044</f>
      </c>
      <c r="B17052" s="5" t="s">
        <v>16322</v>
      </c>
      <c r="C17052" s="5" t="s">
        <v>11</v>
      </c>
      <c r="D17052" s="5" t="s">
        <v>12</v>
      </c>
      <c r="E17052" s="5" t="s">
        <v>3962</v>
      </c>
    </row>
    <row r="17053" spans="1:5" x14ac:dyDescent="0.25">
      <c r="A17053" s="5">
        <f>17045</f>
      </c>
      <c r="B17053" s="5" t="s">
        <v>16323</v>
      </c>
      <c r="C17053" s="5" t="s">
        <v>11</v>
      </c>
      <c r="D17053" s="5" t="s">
        <v>12</v>
      </c>
      <c r="E17053" s="5" t="s">
        <v>3962</v>
      </c>
    </row>
    <row r="17054" spans="1:5" x14ac:dyDescent="0.25">
      <c r="A17054" s="5">
        <f>17046</f>
      </c>
      <c r="B17054" s="5" t="s">
        <v>16324</v>
      </c>
      <c r="C17054" s="5" t="s">
        <v>11</v>
      </c>
      <c r="D17054" s="5" t="s">
        <v>12</v>
      </c>
      <c r="E17054" s="5" t="s">
        <v>3962</v>
      </c>
    </row>
    <row r="17055" spans="1:5" x14ac:dyDescent="0.25">
      <c r="A17055" s="5">
        <f>17047</f>
      </c>
      <c r="B17055" s="5" t="s">
        <v>16325</v>
      </c>
      <c r="C17055" s="5" t="s">
        <v>11</v>
      </c>
      <c r="D17055" s="5" t="s">
        <v>12</v>
      </c>
      <c r="E17055" s="5" t="s">
        <v>3962</v>
      </c>
    </row>
    <row r="17056" spans="1:5" x14ac:dyDescent="0.25">
      <c r="A17056" s="5">
        <f>17048</f>
      </c>
      <c r="B17056" s="5" t="s">
        <v>16326</v>
      </c>
      <c r="C17056" s="5" t="s">
        <v>11</v>
      </c>
      <c r="D17056" s="5" t="s">
        <v>12</v>
      </c>
      <c r="E17056" s="5" t="s">
        <v>3962</v>
      </c>
    </row>
    <row r="17057" spans="1:5" x14ac:dyDescent="0.25">
      <c r="A17057" s="5">
        <f>17049</f>
      </c>
      <c r="B17057" s="5" t="s">
        <v>16327</v>
      </c>
      <c r="C17057" s="5" t="s">
        <v>11</v>
      </c>
      <c r="D17057" s="5" t="s">
        <v>12</v>
      </c>
      <c r="E17057" s="5" t="s">
        <v>3962</v>
      </c>
    </row>
    <row r="17058" spans="1:5" x14ac:dyDescent="0.25">
      <c r="A17058" s="5">
        <f>17050</f>
      </c>
      <c r="B17058" s="5" t="s">
        <v>16328</v>
      </c>
      <c r="C17058" s="5" t="s">
        <v>11</v>
      </c>
      <c r="D17058" s="5" t="s">
        <v>12</v>
      </c>
      <c r="E17058" s="5" t="s">
        <v>3962</v>
      </c>
    </row>
    <row r="17059" spans="1:5" x14ac:dyDescent="0.25">
      <c r="A17059" s="5">
        <f>17051</f>
      </c>
      <c r="B17059" s="5" t="s">
        <v>16329</v>
      </c>
      <c r="C17059" s="5" t="s">
        <v>11</v>
      </c>
      <c r="D17059" s="5" t="s">
        <v>12</v>
      </c>
      <c r="E17059" s="5" t="s">
        <v>3962</v>
      </c>
    </row>
    <row r="17060" spans="1:5" x14ac:dyDescent="0.25">
      <c r="A17060" s="5">
        <f>17052</f>
      </c>
      <c r="B17060" s="5" t="s">
        <v>16330</v>
      </c>
      <c r="C17060" s="5" t="s">
        <v>11</v>
      </c>
      <c r="D17060" s="5" t="s">
        <v>12</v>
      </c>
      <c r="E17060" s="5" t="s">
        <v>3962</v>
      </c>
    </row>
    <row r="17061" spans="1:5" x14ac:dyDescent="0.25">
      <c r="A17061" s="5">
        <f>17053</f>
      </c>
      <c r="B17061" s="5" t="s">
        <v>16331</v>
      </c>
      <c r="C17061" s="5" t="s">
        <v>11</v>
      </c>
      <c r="D17061" s="5" t="s">
        <v>12</v>
      </c>
      <c r="E17061" s="5" t="s">
        <v>3962</v>
      </c>
    </row>
    <row r="17062" spans="1:5" x14ac:dyDescent="0.25">
      <c r="A17062" s="5">
        <f>17054</f>
      </c>
      <c r="B17062" s="5" t="s">
        <v>16332</v>
      </c>
      <c r="C17062" s="5" t="s">
        <v>11</v>
      </c>
      <c r="D17062" s="5" t="s">
        <v>12</v>
      </c>
      <c r="E17062" s="5" t="s">
        <v>3962</v>
      </c>
    </row>
    <row r="17063" spans="1:5" x14ac:dyDescent="0.25">
      <c r="A17063" s="5">
        <f>17055</f>
      </c>
      <c r="B17063" s="5" t="s">
        <v>16333</v>
      </c>
      <c r="C17063" s="5" t="s">
        <v>11</v>
      </c>
      <c r="D17063" s="5" t="s">
        <v>12</v>
      </c>
      <c r="E17063" s="5" t="s">
        <v>3962</v>
      </c>
    </row>
    <row r="17064" spans="1:5" x14ac:dyDescent="0.25">
      <c r="A17064" s="5">
        <f>17056</f>
      </c>
      <c r="B17064" s="5" t="s">
        <v>16334</v>
      </c>
      <c r="C17064" s="5" t="s">
        <v>11</v>
      </c>
      <c r="D17064" s="5" t="s">
        <v>12</v>
      </c>
      <c r="E17064" s="5" t="s">
        <v>3962</v>
      </c>
    </row>
    <row r="17065" spans="1:5" x14ac:dyDescent="0.25">
      <c r="A17065" s="5">
        <f>17057</f>
      </c>
      <c r="B17065" s="5" t="s">
        <v>16335</v>
      </c>
      <c r="C17065" s="5" t="s">
        <v>11</v>
      </c>
      <c r="D17065" s="5" t="s">
        <v>12</v>
      </c>
      <c r="E17065" s="5" t="s">
        <v>3962</v>
      </c>
    </row>
    <row r="17066" spans="1:5" x14ac:dyDescent="0.25">
      <c r="A17066" s="5">
        <f>17058</f>
      </c>
      <c r="B17066" s="5" t="s">
        <v>16336</v>
      </c>
      <c r="C17066" s="5" t="s">
        <v>11</v>
      </c>
      <c r="D17066" s="5" t="s">
        <v>12</v>
      </c>
      <c r="E17066" s="5" t="s">
        <v>3962</v>
      </c>
    </row>
    <row r="17067" spans="1:5" x14ac:dyDescent="0.25">
      <c r="A17067" s="5">
        <f>17059</f>
      </c>
      <c r="B17067" s="5" t="s">
        <v>16337</v>
      </c>
      <c r="C17067" s="5" t="s">
        <v>11</v>
      </c>
      <c r="D17067" s="5" t="s">
        <v>12</v>
      </c>
      <c r="E17067" s="5" t="s">
        <v>3962</v>
      </c>
    </row>
    <row r="17068" spans="1:5" x14ac:dyDescent="0.25">
      <c r="A17068" s="5">
        <f>17060</f>
      </c>
      <c r="B17068" s="5" t="s">
        <v>16338</v>
      </c>
      <c r="C17068" s="5" t="s">
        <v>11</v>
      </c>
      <c r="D17068" s="5" t="s">
        <v>12</v>
      </c>
      <c r="E17068" s="5" t="s">
        <v>3962</v>
      </c>
    </row>
    <row r="17069" spans="1:5" x14ac:dyDescent="0.25">
      <c r="A17069" s="5">
        <f>17061</f>
      </c>
      <c r="B17069" s="5" t="s">
        <v>16339</v>
      </c>
      <c r="C17069" s="5" t="s">
        <v>11</v>
      </c>
      <c r="D17069" s="5" t="s">
        <v>12</v>
      </c>
      <c r="E17069" s="5" t="s">
        <v>3962</v>
      </c>
    </row>
    <row r="17070" spans="1:5" x14ac:dyDescent="0.25">
      <c r="A17070" s="5">
        <f>17062</f>
      </c>
      <c r="B17070" s="5" t="s">
        <v>16340</v>
      </c>
      <c r="C17070" s="5" t="s">
        <v>11</v>
      </c>
      <c r="D17070" s="5" t="s">
        <v>12</v>
      </c>
      <c r="E17070" s="5" t="s">
        <v>3962</v>
      </c>
    </row>
    <row r="17071" spans="1:5" x14ac:dyDescent="0.25">
      <c r="A17071" s="5">
        <f>17063</f>
      </c>
      <c r="B17071" s="5" t="s">
        <v>16341</v>
      </c>
      <c r="C17071" s="5" t="s">
        <v>11</v>
      </c>
      <c r="D17071" s="5" t="s">
        <v>12</v>
      </c>
      <c r="E17071" s="5" t="s">
        <v>3962</v>
      </c>
    </row>
    <row r="17072" spans="1:5" x14ac:dyDescent="0.25">
      <c r="A17072" s="5">
        <f>17064</f>
      </c>
      <c r="B17072" s="5" t="s">
        <v>16342</v>
      </c>
      <c r="C17072" s="5" t="s">
        <v>11</v>
      </c>
      <c r="D17072" s="5" t="s">
        <v>12</v>
      </c>
      <c r="E17072" s="5" t="s">
        <v>3962</v>
      </c>
    </row>
    <row r="17073" spans="1:5" x14ac:dyDescent="0.25">
      <c r="A17073" s="5">
        <f>17065</f>
      </c>
      <c r="B17073" s="5" t="s">
        <v>16343</v>
      </c>
      <c r="C17073" s="5" t="s">
        <v>11</v>
      </c>
      <c r="D17073" s="5" t="s">
        <v>12</v>
      </c>
      <c r="E17073" s="5" t="s">
        <v>3962</v>
      </c>
    </row>
    <row r="17074" spans="1:5" x14ac:dyDescent="0.25">
      <c r="A17074" s="5">
        <f>17066</f>
      </c>
      <c r="B17074" s="5" t="s">
        <v>16344</v>
      </c>
      <c r="C17074" s="5" t="s">
        <v>11</v>
      </c>
      <c r="D17074" s="5" t="s">
        <v>12</v>
      </c>
      <c r="E17074" s="5" t="s">
        <v>3962</v>
      </c>
    </row>
    <row r="17075" spans="1:5" x14ac:dyDescent="0.25">
      <c r="A17075" s="5">
        <f>17067</f>
      </c>
      <c r="B17075" s="5" t="s">
        <v>16345</v>
      </c>
      <c r="C17075" s="5" t="s">
        <v>11</v>
      </c>
      <c r="D17075" s="5" t="s">
        <v>12</v>
      </c>
      <c r="E17075" s="5" t="s">
        <v>3962</v>
      </c>
    </row>
    <row r="17076" spans="1:5" x14ac:dyDescent="0.25">
      <c r="A17076" s="5">
        <f>17068</f>
      </c>
      <c r="B17076" s="5" t="s">
        <v>16346</v>
      </c>
      <c r="C17076" s="5" t="s">
        <v>11</v>
      </c>
      <c r="D17076" s="5" t="s">
        <v>12</v>
      </c>
      <c r="E17076" s="5" t="s">
        <v>3962</v>
      </c>
    </row>
    <row r="17077" spans="1:5" x14ac:dyDescent="0.25">
      <c r="A17077" s="5">
        <f>17069</f>
      </c>
      <c r="B17077" s="5" t="s">
        <v>16347</v>
      </c>
      <c r="C17077" s="5" t="s">
        <v>11</v>
      </c>
      <c r="D17077" s="5" t="s">
        <v>12</v>
      </c>
      <c r="E17077" s="5" t="s">
        <v>3962</v>
      </c>
    </row>
    <row r="17078" spans="1:5" x14ac:dyDescent="0.25">
      <c r="A17078" s="5">
        <f>17070</f>
      </c>
      <c r="B17078" s="5" t="s">
        <v>16348</v>
      </c>
      <c r="C17078" s="5" t="s">
        <v>11</v>
      </c>
      <c r="D17078" s="5" t="s">
        <v>12</v>
      </c>
      <c r="E17078" s="5" t="s">
        <v>3962</v>
      </c>
    </row>
    <row r="17079" spans="1:5" x14ac:dyDescent="0.25">
      <c r="A17079" s="5">
        <f>17071</f>
      </c>
      <c r="B17079" s="5" t="s">
        <v>16349</v>
      </c>
      <c r="C17079" s="5" t="s">
        <v>11</v>
      </c>
      <c r="D17079" s="5" t="s">
        <v>12</v>
      </c>
      <c r="E17079" s="5" t="s">
        <v>3962</v>
      </c>
    </row>
    <row r="17080" spans="1:5" x14ac:dyDescent="0.25">
      <c r="A17080" s="5">
        <f>17072</f>
      </c>
      <c r="B17080" s="5" t="s">
        <v>16350</v>
      </c>
      <c r="C17080" s="5" t="s">
        <v>11</v>
      </c>
      <c r="D17080" s="5" t="s">
        <v>12</v>
      </c>
      <c r="E17080" s="5" t="s">
        <v>3962</v>
      </c>
    </row>
    <row r="17081" spans="1:5" x14ac:dyDescent="0.25">
      <c r="A17081" s="5">
        <f>17073</f>
      </c>
      <c r="B17081" s="5" t="s">
        <v>16351</v>
      </c>
      <c r="C17081" s="5" t="s">
        <v>11</v>
      </c>
      <c r="D17081" s="5" t="s">
        <v>12</v>
      </c>
      <c r="E17081" s="5" t="s">
        <v>3962</v>
      </c>
    </row>
    <row r="17082" spans="1:5" x14ac:dyDescent="0.25">
      <c r="A17082" s="5">
        <f>17074</f>
      </c>
      <c r="B17082" s="5" t="s">
        <v>16352</v>
      </c>
      <c r="C17082" s="5" t="s">
        <v>11</v>
      </c>
      <c r="D17082" s="5" t="s">
        <v>12</v>
      </c>
      <c r="E17082" s="5" t="s">
        <v>3962</v>
      </c>
    </row>
    <row r="17083" spans="1:5" x14ac:dyDescent="0.25">
      <c r="A17083" s="5">
        <f>17075</f>
      </c>
      <c r="B17083" s="5" t="s">
        <v>16353</v>
      </c>
      <c r="C17083" s="5" t="s">
        <v>11</v>
      </c>
      <c r="D17083" s="5" t="s">
        <v>12</v>
      </c>
      <c r="E17083" s="5" t="s">
        <v>3962</v>
      </c>
    </row>
    <row r="17084" spans="1:5" x14ac:dyDescent="0.25">
      <c r="A17084" s="5">
        <f>17076</f>
      </c>
      <c r="B17084" s="5" t="s">
        <v>16354</v>
      </c>
      <c r="C17084" s="5" t="s">
        <v>11</v>
      </c>
      <c r="D17084" s="5" t="s">
        <v>12</v>
      </c>
      <c r="E17084" s="5" t="s">
        <v>3962</v>
      </c>
    </row>
    <row r="17085" spans="1:5" x14ac:dyDescent="0.25">
      <c r="A17085" s="5">
        <f>17077</f>
      </c>
      <c r="B17085" s="5" t="s">
        <v>16355</v>
      </c>
      <c r="C17085" s="5" t="s">
        <v>11</v>
      </c>
      <c r="D17085" s="5" t="s">
        <v>12</v>
      </c>
      <c r="E17085" s="5" t="s">
        <v>3962</v>
      </c>
    </row>
    <row r="17086" spans="1:5" x14ac:dyDescent="0.25">
      <c r="A17086" s="5">
        <f>17078</f>
      </c>
      <c r="B17086" s="5" t="s">
        <v>16356</v>
      </c>
      <c r="C17086" s="5" t="s">
        <v>11</v>
      </c>
      <c r="D17086" s="5" t="s">
        <v>12</v>
      </c>
      <c r="E17086" s="5" t="s">
        <v>3962</v>
      </c>
    </row>
    <row r="17087" spans="1:5" x14ac:dyDescent="0.25">
      <c r="A17087" s="5">
        <f>17079</f>
      </c>
      <c r="B17087" s="5" t="s">
        <v>16357</v>
      </c>
      <c r="C17087" s="5" t="s">
        <v>11</v>
      </c>
      <c r="D17087" s="5" t="s">
        <v>12</v>
      </c>
      <c r="E17087" s="5" t="s">
        <v>3962</v>
      </c>
    </row>
    <row r="17088" spans="1:5" x14ac:dyDescent="0.25">
      <c r="A17088" s="5">
        <f>17080</f>
      </c>
      <c r="B17088" s="5" t="s">
        <v>16358</v>
      </c>
      <c r="C17088" s="5" t="s">
        <v>11</v>
      </c>
      <c r="D17088" s="5" t="s">
        <v>12</v>
      </c>
      <c r="E17088" s="5" t="s">
        <v>3962</v>
      </c>
    </row>
    <row r="17089" spans="1:5" x14ac:dyDescent="0.25">
      <c r="A17089" s="5">
        <f>17081</f>
      </c>
      <c r="B17089" s="5" t="s">
        <v>16359</v>
      </c>
      <c r="C17089" s="5" t="s">
        <v>11</v>
      </c>
      <c r="D17089" s="5" t="s">
        <v>12</v>
      </c>
      <c r="E17089" s="5" t="s">
        <v>3962</v>
      </c>
    </row>
    <row r="17090" spans="1:5" x14ac:dyDescent="0.25">
      <c r="A17090" s="5">
        <f>17082</f>
      </c>
      <c r="B17090" s="5" t="s">
        <v>16360</v>
      </c>
      <c r="C17090" s="5" t="s">
        <v>11</v>
      </c>
      <c r="D17090" s="5" t="s">
        <v>12</v>
      </c>
      <c r="E17090" s="5" t="s">
        <v>3962</v>
      </c>
    </row>
    <row r="17091" spans="1:5" x14ac:dyDescent="0.25">
      <c r="A17091" s="5">
        <f>17083</f>
      </c>
      <c r="B17091" s="5" t="s">
        <v>16361</v>
      </c>
      <c r="C17091" s="5" t="s">
        <v>11</v>
      </c>
      <c r="D17091" s="5" t="s">
        <v>12</v>
      </c>
      <c r="E17091" s="5" t="s">
        <v>3962</v>
      </c>
    </row>
    <row r="17092" spans="1:5" x14ac:dyDescent="0.25">
      <c r="A17092" s="5">
        <f>17084</f>
      </c>
      <c r="B17092" s="5" t="s">
        <v>16362</v>
      </c>
      <c r="C17092" s="5" t="s">
        <v>11</v>
      </c>
      <c r="D17092" s="5" t="s">
        <v>12</v>
      </c>
      <c r="E17092" s="5" t="s">
        <v>3962</v>
      </c>
    </row>
    <row r="17093" spans="1:5" x14ac:dyDescent="0.25">
      <c r="A17093" s="5">
        <f>17085</f>
      </c>
      <c r="B17093" s="5" t="s">
        <v>16363</v>
      </c>
      <c r="C17093" s="5" t="s">
        <v>11</v>
      </c>
      <c r="D17093" s="5" t="s">
        <v>12</v>
      </c>
      <c r="E17093" s="5" t="s">
        <v>3962</v>
      </c>
    </row>
    <row r="17094" spans="1:5" x14ac:dyDescent="0.25">
      <c r="A17094" s="5">
        <f>17086</f>
      </c>
      <c r="B17094" s="5" t="s">
        <v>16364</v>
      </c>
      <c r="C17094" s="5" t="s">
        <v>11</v>
      </c>
      <c r="D17094" s="5" t="s">
        <v>12</v>
      </c>
      <c r="E17094" s="5" t="s">
        <v>3962</v>
      </c>
    </row>
    <row r="17095" spans="1:5" x14ac:dyDescent="0.25">
      <c r="A17095" s="5">
        <f>17087</f>
      </c>
      <c r="B17095" s="5" t="s">
        <v>16365</v>
      </c>
      <c r="C17095" s="5" t="s">
        <v>11</v>
      </c>
      <c r="D17095" s="5" t="s">
        <v>12</v>
      </c>
      <c r="E17095" s="5" t="s">
        <v>3962</v>
      </c>
    </row>
    <row r="17096" spans="1:5" x14ac:dyDescent="0.25">
      <c r="A17096" s="5">
        <f>17088</f>
      </c>
      <c r="B17096" s="5" t="s">
        <v>16366</v>
      </c>
      <c r="C17096" s="5" t="s">
        <v>11</v>
      </c>
      <c r="D17096" s="5" t="s">
        <v>12</v>
      </c>
      <c r="E17096" s="5" t="s">
        <v>3962</v>
      </c>
    </row>
    <row r="17097" spans="1:5" x14ac:dyDescent="0.25">
      <c r="A17097" s="5">
        <f>17089</f>
      </c>
      <c r="B17097" s="5" t="s">
        <v>16367</v>
      </c>
      <c r="C17097" s="5" t="s">
        <v>11</v>
      </c>
      <c r="D17097" s="5" t="s">
        <v>12</v>
      </c>
      <c r="E17097" s="5" t="s">
        <v>3962</v>
      </c>
    </row>
    <row r="17098" spans="1:5" x14ac:dyDescent="0.25">
      <c r="A17098" s="5">
        <f>17090</f>
      </c>
      <c r="B17098" s="5" t="s">
        <v>16368</v>
      </c>
      <c r="C17098" s="5" t="s">
        <v>11</v>
      </c>
      <c r="D17098" s="5" t="s">
        <v>12</v>
      </c>
      <c r="E17098" s="5" t="s">
        <v>3962</v>
      </c>
    </row>
    <row r="17099" spans="1:5" x14ac:dyDescent="0.25">
      <c r="A17099" s="5">
        <f>17091</f>
      </c>
      <c r="B17099" s="5" t="s">
        <v>16369</v>
      </c>
      <c r="C17099" s="5" t="s">
        <v>11</v>
      </c>
      <c r="D17099" s="5" t="s">
        <v>12</v>
      </c>
      <c r="E17099" s="5" t="s">
        <v>3962</v>
      </c>
    </row>
    <row r="17100" spans="1:5" x14ac:dyDescent="0.25">
      <c r="A17100" s="5">
        <f>17092</f>
      </c>
      <c r="B17100" s="5" t="s">
        <v>16370</v>
      </c>
      <c r="C17100" s="5" t="s">
        <v>11</v>
      </c>
      <c r="D17100" s="5" t="s">
        <v>12</v>
      </c>
      <c r="E17100" s="5" t="s">
        <v>3962</v>
      </c>
    </row>
    <row r="17101" spans="1:5" x14ac:dyDescent="0.25">
      <c r="A17101" s="5">
        <f>17093</f>
      </c>
      <c r="B17101" s="5" t="s">
        <v>16371</v>
      </c>
      <c r="C17101" s="5" t="s">
        <v>11</v>
      </c>
      <c r="D17101" s="5" t="s">
        <v>12</v>
      </c>
      <c r="E17101" s="5" t="s">
        <v>3962</v>
      </c>
    </row>
    <row r="17102" spans="1:5" x14ac:dyDescent="0.25">
      <c r="A17102" s="5">
        <f>17094</f>
      </c>
      <c r="B17102" s="5" t="s">
        <v>16372</v>
      </c>
      <c r="C17102" s="5" t="s">
        <v>11</v>
      </c>
      <c r="D17102" s="5" t="s">
        <v>12</v>
      </c>
      <c r="E17102" s="5" t="s">
        <v>3962</v>
      </c>
    </row>
    <row r="17103" spans="1:5" x14ac:dyDescent="0.25">
      <c r="A17103" s="5">
        <f>17095</f>
      </c>
      <c r="B17103" s="5" t="s">
        <v>16373</v>
      </c>
      <c r="C17103" s="5" t="s">
        <v>11</v>
      </c>
      <c r="D17103" s="5" t="s">
        <v>12</v>
      </c>
      <c r="E17103" s="5" t="s">
        <v>3962</v>
      </c>
    </row>
    <row r="17104" spans="1:5" x14ac:dyDescent="0.25">
      <c r="A17104" s="5">
        <f>17096</f>
      </c>
      <c r="B17104" s="5" t="s">
        <v>16374</v>
      </c>
      <c r="C17104" s="5" t="s">
        <v>11</v>
      </c>
      <c r="D17104" s="5" t="s">
        <v>12</v>
      </c>
      <c r="E17104" s="5" t="s">
        <v>3962</v>
      </c>
    </row>
    <row r="17105" spans="1:5" x14ac:dyDescent="0.25">
      <c r="A17105" s="5">
        <f>17097</f>
      </c>
      <c r="B17105" s="5" t="s">
        <v>16375</v>
      </c>
      <c r="C17105" s="5" t="s">
        <v>11</v>
      </c>
      <c r="D17105" s="5" t="s">
        <v>12</v>
      </c>
      <c r="E17105" s="5" t="s">
        <v>3962</v>
      </c>
    </row>
    <row r="17106" spans="1:5" x14ac:dyDescent="0.25">
      <c r="A17106" s="5">
        <f>17098</f>
      </c>
      <c r="B17106" s="5" t="s">
        <v>16376</v>
      </c>
      <c r="C17106" s="5" t="s">
        <v>11</v>
      </c>
      <c r="D17106" s="5" t="s">
        <v>12</v>
      </c>
      <c r="E17106" s="5" t="s">
        <v>3962</v>
      </c>
    </row>
    <row r="17107" spans="1:5" x14ac:dyDescent="0.25">
      <c r="A17107" s="5">
        <f>17099</f>
      </c>
      <c r="B17107" s="5" t="s">
        <v>16377</v>
      </c>
      <c r="C17107" s="5" t="s">
        <v>11</v>
      </c>
      <c r="D17107" s="5" t="s">
        <v>12</v>
      </c>
      <c r="E17107" s="5" t="s">
        <v>3962</v>
      </c>
    </row>
    <row r="17108" spans="1:5" x14ac:dyDescent="0.25">
      <c r="A17108" s="5">
        <f>17100</f>
      </c>
      <c r="B17108" s="5" t="s">
        <v>16378</v>
      </c>
      <c r="C17108" s="5" t="s">
        <v>11</v>
      </c>
      <c r="D17108" s="5" t="s">
        <v>12</v>
      </c>
      <c r="E17108" s="5" t="s">
        <v>3962</v>
      </c>
    </row>
    <row r="17109" spans="1:5" x14ac:dyDescent="0.25">
      <c r="A17109" s="5">
        <f>17101</f>
      </c>
      <c r="B17109" s="5" t="s">
        <v>16379</v>
      </c>
      <c r="C17109" s="5" t="s">
        <v>11</v>
      </c>
      <c r="D17109" s="5" t="s">
        <v>12</v>
      </c>
      <c r="E17109" s="5" t="s">
        <v>3962</v>
      </c>
    </row>
    <row r="17110" spans="1:5" x14ac:dyDescent="0.25">
      <c r="A17110" s="5">
        <f>17102</f>
      </c>
      <c r="B17110" s="5" t="s">
        <v>16380</v>
      </c>
      <c r="C17110" s="5" t="s">
        <v>11</v>
      </c>
      <c r="D17110" s="5" t="s">
        <v>12</v>
      </c>
      <c r="E17110" s="5" t="s">
        <v>3962</v>
      </c>
    </row>
    <row r="17111" spans="1:5" x14ac:dyDescent="0.25">
      <c r="A17111" s="5">
        <f>17103</f>
      </c>
      <c r="B17111" s="5" t="s">
        <v>16381</v>
      </c>
      <c r="C17111" s="5" t="s">
        <v>11</v>
      </c>
      <c r="D17111" s="5" t="s">
        <v>12</v>
      </c>
      <c r="E17111" s="5" t="s">
        <v>3962</v>
      </c>
    </row>
    <row r="17112" spans="1:5" x14ac:dyDescent="0.25">
      <c r="A17112" s="5">
        <f>17104</f>
      </c>
      <c r="B17112" s="5" t="s">
        <v>16382</v>
      </c>
      <c r="C17112" s="5" t="s">
        <v>11</v>
      </c>
      <c r="D17112" s="5" t="s">
        <v>12</v>
      </c>
      <c r="E17112" s="5" t="s">
        <v>3962</v>
      </c>
    </row>
    <row r="17113" spans="1:5" x14ac:dyDescent="0.25">
      <c r="A17113" s="5">
        <f>17105</f>
      </c>
      <c r="B17113" s="5" t="s">
        <v>16383</v>
      </c>
      <c r="C17113" s="5" t="s">
        <v>11</v>
      </c>
      <c r="D17113" s="5" t="s">
        <v>12</v>
      </c>
      <c r="E17113" s="5" t="s">
        <v>3962</v>
      </c>
    </row>
    <row r="17114" spans="1:5" x14ac:dyDescent="0.25">
      <c r="A17114" s="5">
        <f>17106</f>
      </c>
      <c r="B17114" s="5" t="s">
        <v>16384</v>
      </c>
      <c r="C17114" s="5" t="s">
        <v>11</v>
      </c>
      <c r="D17114" s="5" t="s">
        <v>12</v>
      </c>
      <c r="E17114" s="5" t="s">
        <v>3962</v>
      </c>
    </row>
    <row r="17115" spans="1:5" x14ac:dyDescent="0.25">
      <c r="A17115" s="5">
        <f>17107</f>
      </c>
      <c r="B17115" s="5" t="s">
        <v>16385</v>
      </c>
      <c r="C17115" s="5" t="s">
        <v>11</v>
      </c>
      <c r="D17115" s="5" t="s">
        <v>12</v>
      </c>
      <c r="E17115" s="5" t="s">
        <v>3962</v>
      </c>
    </row>
    <row r="17116" spans="1:5" x14ac:dyDescent="0.25">
      <c r="A17116" s="5">
        <f>17108</f>
      </c>
      <c r="B17116" s="5" t="s">
        <v>16386</v>
      </c>
      <c r="C17116" s="5" t="s">
        <v>11</v>
      </c>
      <c r="D17116" s="5" t="s">
        <v>12</v>
      </c>
      <c r="E17116" s="5" t="s">
        <v>3962</v>
      </c>
    </row>
    <row r="17117" spans="1:5" x14ac:dyDescent="0.25">
      <c r="A17117" s="5">
        <f>17109</f>
      </c>
      <c r="B17117" s="5" t="s">
        <v>16387</v>
      </c>
      <c r="C17117" s="5" t="s">
        <v>11</v>
      </c>
      <c r="D17117" s="5" t="s">
        <v>12</v>
      </c>
      <c r="E17117" s="5" t="s">
        <v>3962</v>
      </c>
    </row>
    <row r="17118" spans="1:5" x14ac:dyDescent="0.25">
      <c r="A17118" s="5">
        <f>17110</f>
      </c>
      <c r="B17118" s="5" t="s">
        <v>16388</v>
      </c>
      <c r="C17118" s="5" t="s">
        <v>11</v>
      </c>
      <c r="D17118" s="5" t="s">
        <v>12</v>
      </c>
      <c r="E17118" s="5" t="s">
        <v>3962</v>
      </c>
    </row>
    <row r="17119" spans="1:5" x14ac:dyDescent="0.25">
      <c r="A17119" s="5">
        <f>17111</f>
      </c>
      <c r="B17119" s="5" t="s">
        <v>16389</v>
      </c>
      <c r="C17119" s="5" t="s">
        <v>11</v>
      </c>
      <c r="D17119" s="5" t="s">
        <v>12</v>
      </c>
      <c r="E17119" s="5" t="s">
        <v>3962</v>
      </c>
    </row>
    <row r="17120" spans="1:5" x14ac:dyDescent="0.25">
      <c r="A17120" s="5">
        <f>17112</f>
      </c>
      <c r="B17120" s="5" t="s">
        <v>16390</v>
      </c>
      <c r="C17120" s="5" t="s">
        <v>11</v>
      </c>
      <c r="D17120" s="5" t="s">
        <v>12</v>
      </c>
      <c r="E17120" s="5" t="s">
        <v>3962</v>
      </c>
    </row>
    <row r="17121" spans="1:5" x14ac:dyDescent="0.25">
      <c r="A17121" s="5">
        <f>17113</f>
      </c>
      <c r="B17121" s="5" t="s">
        <v>16391</v>
      </c>
      <c r="C17121" s="5" t="s">
        <v>11</v>
      </c>
      <c r="D17121" s="5" t="s">
        <v>12</v>
      </c>
      <c r="E17121" s="5" t="s">
        <v>3962</v>
      </c>
    </row>
    <row r="17122" spans="1:5" x14ac:dyDescent="0.25">
      <c r="A17122" s="5">
        <f>17114</f>
      </c>
      <c r="B17122" s="5" t="s">
        <v>16392</v>
      </c>
      <c r="C17122" s="5" t="s">
        <v>11</v>
      </c>
      <c r="D17122" s="5" t="s">
        <v>12</v>
      </c>
      <c r="E17122" s="5" t="s">
        <v>3962</v>
      </c>
    </row>
    <row r="17123" spans="1:5" x14ac:dyDescent="0.25">
      <c r="A17123" s="5">
        <f>17115</f>
      </c>
      <c r="B17123" s="5" t="s">
        <v>16393</v>
      </c>
      <c r="C17123" s="5" t="s">
        <v>11</v>
      </c>
      <c r="D17123" s="5" t="s">
        <v>12</v>
      </c>
      <c r="E17123" s="5" t="s">
        <v>3962</v>
      </c>
    </row>
    <row r="17124" spans="1:5" x14ac:dyDescent="0.25">
      <c r="A17124" s="5">
        <f>17116</f>
      </c>
      <c r="B17124" s="5" t="s">
        <v>16394</v>
      </c>
      <c r="C17124" s="5" t="s">
        <v>11</v>
      </c>
      <c r="D17124" s="5" t="s">
        <v>12</v>
      </c>
      <c r="E17124" s="5" t="s">
        <v>3962</v>
      </c>
    </row>
    <row r="17125" spans="1:5" x14ac:dyDescent="0.25">
      <c r="A17125" s="5">
        <f>17117</f>
      </c>
      <c r="B17125" s="5" t="s">
        <v>16395</v>
      </c>
      <c r="C17125" s="5" t="s">
        <v>11</v>
      </c>
      <c r="D17125" s="5" t="s">
        <v>12</v>
      </c>
      <c r="E17125" s="5" t="s">
        <v>3962</v>
      </c>
    </row>
    <row r="17126" spans="1:5" x14ac:dyDescent="0.25">
      <c r="A17126" s="5">
        <f>17118</f>
      </c>
      <c r="B17126" s="5" t="s">
        <v>16396</v>
      </c>
      <c r="C17126" s="5" t="s">
        <v>11</v>
      </c>
      <c r="D17126" s="5" t="s">
        <v>12</v>
      </c>
      <c r="E17126" s="5" t="s">
        <v>3962</v>
      </c>
    </row>
    <row r="17127" spans="1:5" x14ac:dyDescent="0.25">
      <c r="A17127" s="5">
        <f>17119</f>
      </c>
      <c r="B17127" s="5" t="s">
        <v>16397</v>
      </c>
      <c r="C17127" s="5" t="s">
        <v>11</v>
      </c>
      <c r="D17127" s="5" t="s">
        <v>12</v>
      </c>
      <c r="E17127" s="5" t="s">
        <v>3962</v>
      </c>
    </row>
    <row r="17128" spans="1:5" x14ac:dyDescent="0.25">
      <c r="A17128" s="5">
        <f>17120</f>
      </c>
      <c r="B17128" s="5" t="s">
        <v>16398</v>
      </c>
      <c r="C17128" s="5" t="s">
        <v>11</v>
      </c>
      <c r="D17128" s="5" t="s">
        <v>12</v>
      </c>
      <c r="E17128" s="5" t="s">
        <v>3962</v>
      </c>
    </row>
    <row r="17129" spans="1:5" x14ac:dyDescent="0.25">
      <c r="A17129" s="5">
        <f>17121</f>
      </c>
      <c r="B17129" s="5" t="s">
        <v>16399</v>
      </c>
      <c r="C17129" s="5" t="s">
        <v>11</v>
      </c>
      <c r="D17129" s="5" t="s">
        <v>12</v>
      </c>
      <c r="E17129" s="5" t="s">
        <v>3962</v>
      </c>
    </row>
    <row r="17130" spans="1:5" x14ac:dyDescent="0.25">
      <c r="A17130" s="5">
        <f>17122</f>
      </c>
      <c r="B17130" s="5" t="s">
        <v>16400</v>
      </c>
      <c r="C17130" s="5" t="s">
        <v>11</v>
      </c>
      <c r="D17130" s="5" t="s">
        <v>12</v>
      </c>
      <c r="E17130" s="5" t="s">
        <v>3962</v>
      </c>
    </row>
    <row r="17131" spans="1:5" x14ac:dyDescent="0.25">
      <c r="A17131" s="5">
        <f>17123</f>
      </c>
      <c r="B17131" s="5" t="s">
        <v>16401</v>
      </c>
      <c r="C17131" s="5" t="s">
        <v>11</v>
      </c>
      <c r="D17131" s="5" t="s">
        <v>12</v>
      </c>
      <c r="E17131" s="5" t="s">
        <v>3962</v>
      </c>
    </row>
    <row r="17132" spans="1:5" x14ac:dyDescent="0.25">
      <c r="A17132" s="5">
        <f>17124</f>
      </c>
      <c r="B17132" s="5" t="s">
        <v>16402</v>
      </c>
      <c r="C17132" s="5" t="s">
        <v>11</v>
      </c>
      <c r="D17132" s="5" t="s">
        <v>12</v>
      </c>
      <c r="E17132" s="5" t="s">
        <v>3962</v>
      </c>
    </row>
    <row r="17133" spans="1:5" x14ac:dyDescent="0.25">
      <c r="A17133" s="5">
        <f>17125</f>
      </c>
      <c r="B17133" s="5" t="s">
        <v>16403</v>
      </c>
      <c r="C17133" s="5" t="s">
        <v>11</v>
      </c>
      <c r="D17133" s="5" t="s">
        <v>12</v>
      </c>
      <c r="E17133" s="5" t="s">
        <v>3962</v>
      </c>
    </row>
    <row r="17134" spans="1:5" x14ac:dyDescent="0.25">
      <c r="A17134" s="5">
        <f>17126</f>
      </c>
      <c r="B17134" s="5" t="s">
        <v>16404</v>
      </c>
      <c r="C17134" s="5" t="s">
        <v>11</v>
      </c>
      <c r="D17134" s="5" t="s">
        <v>12</v>
      </c>
      <c r="E17134" s="5" t="s">
        <v>3962</v>
      </c>
    </row>
    <row r="17135" spans="1:5" x14ac:dyDescent="0.25">
      <c r="A17135" s="5">
        <f>17127</f>
      </c>
      <c r="B17135" s="5" t="s">
        <v>16405</v>
      </c>
      <c r="C17135" s="5" t="s">
        <v>11</v>
      </c>
      <c r="D17135" s="5" t="s">
        <v>12</v>
      </c>
      <c r="E17135" s="5" t="s">
        <v>3962</v>
      </c>
    </row>
    <row r="17136" spans="1:5" x14ac:dyDescent="0.25">
      <c r="A17136" s="5">
        <f>17128</f>
      </c>
      <c r="B17136" s="5" t="s">
        <v>16406</v>
      </c>
      <c r="C17136" s="5" t="s">
        <v>11</v>
      </c>
      <c r="D17136" s="5" t="s">
        <v>12</v>
      </c>
      <c r="E17136" s="5" t="s">
        <v>3962</v>
      </c>
    </row>
    <row r="17137" spans="1:5" x14ac:dyDescent="0.25">
      <c r="A17137" s="5">
        <f>17129</f>
      </c>
      <c r="B17137" s="5" t="s">
        <v>16407</v>
      </c>
      <c r="C17137" s="5" t="s">
        <v>11</v>
      </c>
      <c r="D17137" s="5" t="s">
        <v>12</v>
      </c>
      <c r="E17137" s="5" t="s">
        <v>3962</v>
      </c>
    </row>
    <row r="17138" spans="1:5" x14ac:dyDescent="0.25">
      <c r="A17138" s="5">
        <f>17130</f>
      </c>
      <c r="B17138" s="5" t="s">
        <v>16408</v>
      </c>
      <c r="C17138" s="5" t="s">
        <v>11</v>
      </c>
      <c r="D17138" s="5" t="s">
        <v>12</v>
      </c>
      <c r="E17138" s="5" t="s">
        <v>3962</v>
      </c>
    </row>
    <row r="17139" spans="1:5" x14ac:dyDescent="0.25">
      <c r="A17139" s="5"/>
      <c r="B17139" s="5"/>
      <c r="C17139" s="5"/>
      <c r="D17139" s="5"/>
      <c r="E17139" s="5"/>
    </row>
    <row r="17140" spans="8:8" x14ac:dyDescent="0.25">
      <c r="H17140" s="6" t="s">
        <v>16409</v>
      </c>
    </row>
    <row r="17141" spans="1:8" x14ac:dyDescent="0.25">
      <c r="A17141" s="7" t="s">
        <v>16410</v>
      </c>
      <c r="E17141" s="7" t="s">
        <v>16411</v>
      </c>
      <c r="H17141" s="7" t="s">
        <v>16412</v>
      </c>
    </row>
    <row r="17142" spans="1:8" x14ac:dyDescent="0.25">
      <c r="A17142" s="8" t="s">
        <v>16413</v>
      </c>
      <c r="E17142" s="8" t="s">
        <v>16413</v>
      </c>
      <c r="H17142" s="8" t="s">
        <v>16413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2022-11-12T08:26:33Z</dcterms:created>
  <dcterms:modified xsi:type="dcterms:W3CDTF">2022-11-12T08:26:33Z</dcterms:modified>
</cp:coreProperties>
</file>