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<sst xmlns="http://schemas.openxmlformats.org/spreadsheetml/2006/main" count="35469" uniqueCount="35467">
  <si>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</si>
  <si>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</si>
  <si>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</si>
  <si>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</si>
  <si>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16:5:45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</si>
  <si>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</si>
  <si>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</si>
  <si>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</si>
  <si>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</si>
  <si>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</si>
  <si>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</si>
  <si>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</si>
  <si>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</si>
  <si>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</si>
  <si>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</si>
  <si>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</si>
  <si>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</si>
  <si>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</si>
  <si>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</si>
  <si>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</si>
  <si>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</si>
  <si>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</si>
  <si>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</si>
  <si>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</si>
  <si>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</si>
  <si>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</si>
  <si>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</si>
  <si>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</si>
  <si>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</si>
  <si>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</si>
  <si>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</si>
  <si>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</si>
  <si>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</si>
  <si>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</si>
  <si>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</si>
  <si>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</si>
  <si>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</si>
  <si>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</si>
  <si>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</si>
  <si>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</si>
  <si>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</si>
  <si>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</si>
  <si>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</si>
  <si>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</si>
  <si>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</si>
  <si>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</si>
  <si>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</si>
  <si>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</si>
  <si>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</si>
  <si>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</si>
  <si>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</si>
  <si>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</si>
  <si>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</si>
  <si>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</si>
  <si>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</si>
  <si>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</si>
  <si>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</si>
  <si>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</si>
  <si>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</si>
  <si>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</si>
  <si>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</si>
  <si>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</si>
  <si>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</si>
  <si>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</si>
  <si>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</si>
  <si>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</si>
  <si>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</si>
  <si>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</si>
  <si>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</si>
  <si>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</si>
  <si>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</si>
  <si>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</si>
  <si>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</si>
  <si>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</si>
  <si>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</si>
  <si>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</si>
  <si>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</si>
  <si>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</si>
  <si>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</si>
  <si>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</si>
  <si>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</si>
  <si>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</si>
  <si>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</si>
  <si>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</si>
  <si>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</si>
  <si>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</si>
  <si>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</si>
  <si>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</si>
  <si>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</si>
  <si>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</si>
  <si>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</si>
  <si>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</si>
  <si>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</si>
  <si>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</si>
  <si>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</si>
  <si>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</si>
  <si>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</si>
  <si>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</si>
  <si>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</si>
  <si>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</si>
  <si>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</si>
  <si>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</si>
  <si>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</si>
  <si>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</si>
  <si>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</si>
  <si>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</si>
  <si>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</si>
  <si>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</si>
  <si>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</si>
  <si>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</si>
  <si>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</si>
  <si>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</si>
  <si>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</si>
  <si>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</si>
  <si>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</si>
  <si>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</si>
  <si>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</si>
  <si>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</si>
  <si>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</si>
  <si>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</si>
  <si>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</si>
  <si>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</si>
  <si>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</si>
  <si>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</si>
  <si>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</si>
  <si>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</si>
  <si>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</si>
  <si>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</si>
  <si>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</si>
  <si>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</si>
  <si>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</si>
  <si>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</si>
  <si>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</si>
  <si>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</si>
  <si>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</si>
  <si>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</si>
  <si>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</si>
  <si>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</si>
  <si>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</si>
  <si>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</si>
  <si>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</si>
  <si>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</si>
  <si>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</si>
  <si>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</si>
  <si>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</si>
  <si>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</si>
  <si>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</si>
  <si>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</si>
  <si>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</si>
  <si>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</si>
  <si>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</si>
  <si>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</si>
  <si>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</si>
  <si>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</si>
  <si>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</si>
  <si>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</si>
  <si>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</si>
  <si>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</si>
  <si>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</si>
  <si>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</si>
  <si>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</si>
  <si>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</si>
  <si>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</si>
  <si>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</si>
  <si>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</si>
  <si>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</si>
  <si>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</si>
  <si>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</si>
  <si>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</si>
  <si>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</si>
  <si>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</si>
  <si>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</si>
  <si>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</si>
  <si>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</si>
  <si>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</si>
  <si>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</si>
  <si>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</si>
  <si>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</si>
  <si>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</si>
  <si>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</si>
  <si>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</si>
  <si>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</si>
  <si>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</si>
  <si>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</si>
  <si>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</si>
  <si>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</si>
  <si>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</si>
  <si>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</si>
  <si>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</si>
  <si>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</si>
  <si>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</si>
  <si>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</si>
  <si>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</si>
  <si>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</si>
  <si>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</si>
  <si>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</si>
  <si>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</si>
  <si>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</si>
  <si>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</si>
  <si>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</si>
  <si>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</si>
  <si>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</si>
  <si>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</si>
  <si>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</si>
  <si>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</si>
  <si>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</si>
  <si>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</si>
  <si>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</si>
  <si>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</si>
  <si>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</si>
  <si>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</si>
  <si>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</si>
  <si>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</si>
  <si>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</si>
  <si>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</si>
  <si>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</si>
  <si>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</si>
  <si>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</si>
  <si>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</si>
  <si>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</si>
  <si>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</si>
  <si>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</si>
  <si>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</si>
  <si>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</si>
  <si>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</si>
  <si>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</si>
  <si>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</si>
  <si>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</si>
  <si>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</si>
  <si>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</si>
  <si>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</si>
  <si>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</si>
  <si>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</si>
  <si>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</si>
  <si>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</si>
  <si>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</si>
  <si>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</si>
  <si>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</si>
  <si>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</si>
  <si>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</si>
  <si>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</si>
  <si>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</si>
  <si>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</si>
  <si>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</si>
  <si>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</si>
  <si>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</si>
  <si>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</si>
  <si>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</si>
  <si>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</si>
  <si>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</si>
  <si>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</si>
  <si>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</si>
  <si>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</si>
  <si>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</si>
  <si>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</si>
  <si>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</si>
  <si>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</si>
  <si>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</si>
  <si>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</si>
  <si>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</si>
  <si>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</si>
  <si>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</si>
  <si>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</si>
  <si>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</si>
  <si>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</si>
  <si>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</si>
  <si>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</si>
  <si>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</si>
  <si>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</si>
  <si>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</si>
  <si>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</si>
  <si>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</si>
  <si>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</si>
  <si>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</si>
  <si>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</si>
  <si>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</si>
  <si>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</si>
  <si>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</si>
  <si>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</si>
  <si>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</si>
  <si>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</si>
  <si>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</si>
  <si>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</si>
  <si>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</si>
  <si>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</si>
  <si>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</si>
  <si>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</si>
  <si>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</si>
  <si>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</si>
  <si>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</si>
  <si>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</si>
  <si>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</si>
  <si>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</si>
  <si>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</si>
  <si>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</si>
  <si>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</si>
  <si>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</si>
  <si>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</si>
  <si>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</si>
  <si>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</si>
  <si>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</si>
  <si>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</si>
  <si>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</si>
  <si>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</si>
  <si>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</si>
  <si>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</si>
  <si>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</si>
  <si>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</si>
  <si>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</si>
  <si>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</si>
  <si>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</si>
  <si>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</si>
  <si>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</si>
  <si>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</si>
  <si>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</si>
  <si>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</si>
  <si>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</si>
  <si>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</si>
  <si>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</si>
  <si>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</si>
  <si>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</si>
  <si>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</si>
  <si>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</si>
  <si>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</si>
  <si>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</si>
  <si>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</si>
  <si>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</si>
  <si>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</si>
  <si>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</si>
  <si>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</si>
  <si>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</si>
  <si>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</si>
  <si>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</si>
  <si>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</si>
  <si>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</si>
  <si>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</si>
  <si>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</si>
  <si>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</si>
  <si>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</si>
  <si>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</si>
  <si>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</si>
  <si>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</si>
  <si>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</si>
  <si>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</si>
  <si>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</si>
  <si>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</si>
  <si>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</si>
  <si>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</si>
  <si>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</si>
  <si>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</si>
  <si>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</si>
  <si>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</si>
  <si>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</si>
  <si>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</si>
  <si>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</si>
  <si>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</si>
  <si>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</si>
  <si>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</si>
  <si>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</si>
  <si>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</si>
  <si>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</si>
  <si>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</si>
  <si>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</si>
  <si>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</si>
  <si>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</si>
  <si>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</si>
  <si>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</si>
  <si>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</si>
  <si>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</si>
  <si>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</si>
  <si>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</si>
  <si>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</si>
  <si>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</si>
  <si>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</si>
  <si>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</si>
  <si>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</si>
  <si>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</si>
  <si>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</si>
  <si>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</si>
  <si>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</si>
  <si>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</si>
  <si>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</si>
  <si>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</si>
  <si>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</si>
  <si>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</si>
  <si>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</si>
  <si>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</si>
  <si>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</si>
  <si>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</si>
  <si>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</si>
  <si>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</si>
  <si>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</si>
  <si>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</si>
  <si>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</si>
  <si>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</si>
  <si>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</si>
  <si>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</si>
  <si>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</si>
  <si>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</si>
  <si>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</si>
  <si>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</si>
  <si>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</si>
  <si>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</si>
  <si>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</si>
  <si>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</si>
  <si>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</si>
  <si>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</si>
  <si>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</si>
  <si>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</si>
  <si>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</si>
  <si>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</si>
  <si>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</si>
  <si>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</si>
  <si>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</si>
  <si>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</si>
  <si>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</si>
  <si>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</si>
  <si>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</si>
  <si>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</si>
  <si>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</si>
  <si>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</si>
  <si>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</si>
  <si>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</si>
  <si>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</si>
  <si>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</si>
  <si>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</si>
  <si>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</si>
  <si>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</si>
  <si>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</si>
  <si>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</si>
  <si>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</si>
  <si>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</si>
  <si>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</si>
  <si>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</si>
  <si>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</si>
  <si>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</si>
  <si>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</si>
  <si>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</si>
  <si>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</si>
  <si>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</si>
  <si>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</si>
  <si>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</si>
  <si>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</si>
  <si>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</si>
  <si>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</si>
  <si>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</si>
  <si>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</si>
  <si>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</si>
  <si>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</si>
  <si>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</si>
  <si>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</si>
  <si>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</si>
  <si>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</si>
  <si>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</si>
  <si>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</si>
  <si>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</si>
  <si>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</si>
  <si>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</si>
  <si>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</si>
  <si>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</si>
  <si>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</si>
  <si>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</si>
  <si>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</si>
  <si>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</si>
  <si>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</si>
  <si>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</si>
  <si>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</si>
  <si>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</si>
  <si>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</si>
  <si>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</si>
  <si>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</si>
  <si>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</si>
  <si>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</si>
  <si>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</si>
  <si>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</si>
  <si>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</si>
  <si>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</si>
  <si>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</si>
  <si>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</si>
  <si>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</si>
  <si>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</si>
  <si>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</si>
  <si>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</si>
  <si>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</si>
  <si>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</si>
  <si>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</si>
  <si>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</si>
  <si>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</si>
  <si>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</si>
  <si>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</si>
  <si>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</si>
  <si>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</si>
  <si>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</si>
  <si>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</si>
  <si>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</si>
  <si>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</si>
  <si>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</si>
  <si>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</si>
  <si>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</si>
  <si>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</si>
  <si>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</si>
  <si>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</si>
  <si>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</si>
  <si>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</si>
  <si>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</si>
  <si>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</si>
  <si>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</si>
  <si>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</si>
  <si>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</si>
  <si>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</si>
  <si>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</si>
  <si>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</si>
  <si>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</si>
  <si>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</si>
  <si>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</si>
  <si>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</si>
  <si>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</si>
  <si>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</si>
  <si>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</si>
  <si>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</si>
  <si>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</si>
  <si>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</si>
  <si>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</si>
  <si>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</si>
  <si>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</si>
  <si>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</si>
  <si>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</si>
  <si>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</si>
  <si>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</si>
  <si>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</si>
  <si>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</si>
  <si>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</si>
  <si>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</si>
  <si>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</si>
  <si>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</si>
  <si>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</si>
  <si>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</si>
  <si>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</si>
  <si>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</si>
  <si>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</si>
  <si>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</si>
  <si>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</si>
  <si>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</si>
  <si>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</si>
  <si>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</si>
  <si>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</si>
  <si>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</si>
  <si>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</si>
  <si>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</si>
  <si>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</si>
  <si>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</si>
  <si>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</si>
  <si>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</si>
  <si>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</si>
  <si>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</si>
  <si>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</si>
  <si>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</si>
  <si>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</si>
  <si>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</si>
  <si>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</si>
  <si>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</si>
  <si>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</si>
  <si>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</si>
  <si>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</si>
  <si>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</si>
  <si>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</si>
  <si>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</si>
  <si>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</si>
  <si>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</si>
  <si>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</si>
  <si>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</si>
  <si>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</si>
  <si>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</si>
  <si>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</si>
  <si>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</si>
  <si>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</si>
  <si>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</si>
  <si>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</si>
  <si>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</si>
  <si>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</si>
  <si>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</si>
  <si>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</si>
  <si>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</si>
  <si>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</si>
  <si>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</si>
  <si>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</si>
  <si>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</si>
  <si>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</si>
  <si>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</si>
  <si>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</si>
  <si>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</si>
  <si>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</si>
  <si>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</si>
  <si>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</si>
  <si>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</si>
  <si>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</si>
  <si>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</si>
  <si>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</si>
  <si>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</si>
  <si>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</si>
  <si>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</si>
  <si>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</si>
  <si>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</si>
  <si>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</si>
  <si>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</si>
  <si>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</si>
  <si>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</si>
  <si>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</si>
  <si>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</si>
  <si>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</si>
  <si>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</si>
  <si>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</si>
  <si>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</si>
  <si>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</si>
  <si>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</si>
  <si>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</si>
  <si>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</si>
  <si>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</si>
  <si>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</si>
  <si>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</si>
  <si>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</si>
  <si>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</si>
  <si>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</si>
  <si>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</si>
  <si>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</si>
  <si>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</si>
  <si>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</si>
  <si>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</si>
  <si>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</si>
  <si>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</si>
  <si>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</si>
  <si>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</si>
  <si>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</si>
  <si>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</si>
  <si>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</si>
  <si>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</si>
  <si>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</si>
  <si>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</si>
  <si>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</si>
  <si>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</si>
  <si>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</si>
  <si>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</si>
  <si>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</si>
  <si>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</si>
  <si>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</si>
  <si>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</si>
  <si>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</si>
  <si>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</si>
  <si>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</si>
  <si>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</si>
  <si>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</si>
  <si>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</si>
  <si>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</si>
  <si>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</si>
  <si>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</si>
  <si>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</si>
  <si>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</si>
  <si>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</si>
  <si>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</si>
  <si>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</si>
  <si>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</si>
  <si>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</si>
  <si>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</si>
  <si>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</si>
  <si>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</si>
  <si>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</si>
  <si>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</si>
  <si>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</si>
  <si>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</si>
  <si>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</si>
  <si>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</si>
  <si>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</si>
  <si>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</si>
  <si>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</si>
  <si>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</si>
  <si>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</si>
  <si>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</si>
  <si>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</si>
  <si>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</si>
  <si>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</si>
  <si>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</si>
  <si>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</si>
  <si>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</si>
  <si>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</si>
  <si>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</si>
  <si>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</si>
  <si>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</si>
  <si>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</si>
  <si>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</si>
  <si>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</si>
  <si>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</si>
  <si>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</si>
  <si>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</si>
  <si>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</si>
  <si>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</si>
  <si>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</si>
  <si>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</si>
  <si>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</si>
  <si>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</si>
  <si>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</si>
  <si>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</si>
  <si>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</si>
  <si>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</si>
  <si>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</si>
  <si>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</si>
  <si>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</si>
  <si>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</si>
  <si>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</si>
  <si>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</si>
  <si>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</si>
  <si>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</si>
  <si>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</si>
  <si>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</si>
  <si>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</si>
  <si>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</si>
  <si>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</si>
  <si>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</si>
  <si>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</si>
  <si>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</si>
  <si>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</si>
  <si>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</si>
  <si>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</si>
  <si>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</si>
  <si>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</si>
  <si>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</si>
  <si>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</si>
  <si>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</si>
  <si>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</si>
  <si>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</si>
  <si>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</si>
  <si>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</si>
  <si>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</si>
  <si>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</si>
  <si>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</si>
  <si>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</si>
  <si>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</si>
  <si>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</si>
  <si>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</si>
  <si>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</si>
  <si>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</si>
  <si>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</si>
  <si>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</si>
  <si>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</si>
  <si>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</si>
  <si>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</si>
  <si>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</si>
  <si>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</si>
  <si>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</si>
  <si>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</si>
  <si>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</si>
  <si>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</si>
  <si>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</si>
  <si>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</si>
  <si>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</si>
  <si>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</si>
  <si>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</si>
  <si>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</si>
  <si>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</si>
  <si>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</si>
  <si>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</si>
  <si>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</si>
  <si>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</si>
  <si>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</si>
  <si>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</si>
  <si>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</si>
  <si>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</si>
  <si>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</si>
  <si>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</si>
  <si>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</si>
  <si>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</si>
  <si>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</si>
  <si>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</si>
  <si>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</si>
  <si>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</si>
  <si>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</si>
  <si>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</si>
  <si>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</si>
  <si>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</si>
  <si>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</si>
  <si>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</si>
  <si>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</si>
  <si>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</si>
  <si>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</si>
  <si>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</si>
  <si>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</si>
  <si>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</si>
  <si>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</si>
  <si>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</si>
  <si>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</si>
  <si>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</si>
  <si>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</si>
  <si>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</si>
  <si>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</si>
  <si>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</si>
  <si>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</si>
  <si>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</si>
  <si>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</si>
  <si>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</si>
  <si>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</si>
  <si>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</si>
  <si>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</si>
  <si>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</si>
  <si>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</si>
  <si>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</si>
  <si>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</si>
  <si>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</si>
  <si>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</si>
  <si>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</si>
  <si>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</si>
  <si>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</si>
  <si>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</si>
  <si>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</si>
  <si>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</si>
  <si>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</si>
  <si>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</si>
  <si>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</si>
  <si>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</si>
  <si>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</si>
  <si>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</si>
  <si>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</si>
  <si>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</si>
  <si>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</si>
  <si>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</si>
  <si>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</si>
  <si>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</si>
  <si>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</si>
  <si>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</si>
  <si>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</si>
  <si>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</si>
  <si>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</si>
  <si>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</si>
  <si>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</si>
  <si>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</si>
  <si>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</si>
  <si>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</si>
  <si>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</si>
  <si>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</si>
  <si>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</si>
  <si>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</si>
  <si>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</si>
  <si>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</si>
  <si>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</si>
  <si>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</si>
  <si>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</si>
  <si>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</si>
  <si>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</si>
  <si>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</si>
  <si>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</si>
  <si>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</si>
  <si>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</si>
  <si>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</si>
  <si>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</si>
  <si>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</si>
  <si>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</si>
  <si>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</si>
  <si>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</si>
  <si>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</si>
  <si>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</si>
  <si>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</si>
  <si>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</si>
  <si>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</si>
  <si>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</si>
  <si>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</si>
  <si>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</si>
  <si>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</si>
  <si>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</si>
  <si>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</si>
  <si>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</si>
  <si>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</si>
  <si>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</si>
  <si>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</si>
  <si>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</si>
  <si>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</si>
  <si>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</si>
  <si>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</si>
  <si>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</si>
  <si>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</si>
  <si>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</si>
  <si>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</si>
  <si>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</si>
  <si>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</si>
  <si>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</si>
  <si>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</si>
  <si>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</si>
  <si>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</si>
  <si>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</si>
  <si>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</si>
  <si>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</si>
  <si>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</si>
  <si>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</si>
  <si>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</si>
  <si>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</si>
  <si>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</si>
  <si>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</si>
  <si>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</si>
  <si>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</si>
  <si>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</si>
  <si>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</si>
  <si>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</si>
  <si>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</si>
  <si>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</si>
  <si>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</si>
  <si>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</si>
  <si>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</si>
  <si>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</si>
  <si>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</si>
  <si>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</si>
  <si>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</si>
  <si>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</si>
  <si>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</si>
  <si>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</si>
  <si>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</si>
  <si>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</si>
  <si>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</si>
  <si>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</si>
  <si>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</si>
  <si>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</si>
  <si>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</si>
  <si>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</si>
  <si>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</si>
  <si>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</si>
  <si>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</si>
  <si>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</si>
  <si>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</si>
  <si>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</si>
  <si>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</si>
  <si>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</si>
  <si>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</si>
  <si>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</si>
  <si>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</si>
  <si>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</si>
  <si>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</si>
  <si>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</si>
  <si>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</si>
  <si>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</si>
  <si>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</si>
  <si>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</si>
  <si>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</si>
  <si>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</si>
  <si>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</si>
  <si>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</si>
  <si>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</si>
  <si>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</si>
  <si>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</si>
  <si>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</si>
  <si>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</si>
  <si>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</si>
  <si>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</si>
  <si>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</si>
  <si>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</si>
  <si>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</si>
  <si>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</si>
  <si>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</si>
  <si>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</si>
  <si>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</si>
  <si>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</si>
  <si>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</si>
  <si>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</si>
  <si>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</si>
  <si>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</si>
  <si>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</si>
  <si>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</si>
  <si>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</si>
  <si>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</si>
  <si>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</si>
  <si>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</si>
  <si>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</si>
  <si>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</si>
  <si>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</si>
  <si>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</si>
  <si>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</si>
  <si>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</si>
  <si>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</si>
  <si>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</si>
  <si>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</si>
  <si>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</si>
  <si>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</si>
  <si>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</si>
  <si>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</si>
  <si>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</si>
  <si>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</si>
  <si>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</si>
  <si>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</si>
  <si>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</si>
  <si>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</si>
  <si>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</si>
  <si>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</si>
  <si>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</si>
  <si>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</si>
  <si>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</si>
  <si>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</si>
  <si>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</si>
  <si>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</si>
  <si>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</si>
  <si>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</si>
  <si>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</si>
  <si>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</si>
  <si>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</si>
  <si>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</si>
  <si>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</si>
  <si>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</si>
  <si>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</si>
  <si>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</si>
  <si>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</si>
  <si>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</si>
  <si>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</si>
  <si>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</si>
  <si>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</si>
  <si>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</si>
  <si>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</si>
  <si>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</si>
  <si>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</si>
  <si>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</si>
  <si>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</si>
  <si>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</si>
  <si>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</si>
  <si>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</si>
  <si>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</si>
  <si>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</si>
  <si>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</si>
  <si>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</si>
  <si>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</si>
  <si>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</si>
  <si>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</si>
  <si>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</si>
  <si>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</si>
  <si>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</si>
  <si>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</si>
  <si>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</si>
  <si>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</si>
  <si>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</si>
  <si>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</si>
  <si>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</si>
  <si>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</si>
  <si>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</si>
  <si>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</si>
  <si>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</si>
  <si>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</si>
  <si>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</si>
  <si>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</si>
  <si>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</si>
  <si>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</si>
  <si>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</si>
  <si>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</si>
  <si>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</si>
  <si>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</si>
  <si>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</si>
  <si>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</si>
  <si>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</si>
  <si>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</si>
  <si>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</si>
  <si>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</si>
  <si>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</si>
  <si>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</si>
  <si>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</si>
  <si>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</si>
  <si>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</si>
  <si>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</si>
  <si>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</si>
  <si>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</si>
  <si>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</si>
  <si>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</si>
  <si>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</si>
  <si>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</si>
  <si>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</si>
  <si>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</si>
  <si>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</si>
  <si>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</si>
  <si>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</si>
  <si>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</si>
  <si>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</si>
  <si>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</si>
  <si>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</si>
  <si>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</si>
  <si>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</si>
  <si>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</si>
  <si>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</si>
  <si>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</si>
  <si>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</si>
  <si>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</si>
  <si>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</si>
  <si>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</si>
  <si>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</si>
  <si>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</si>
  <si>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</si>
  <si>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</si>
  <si>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</si>
  <si>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</si>
  <si>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</si>
  <si>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</si>
  <si>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</si>
  <si>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</si>
  <si>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</si>
  <si>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</si>
  <si>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</si>
  <si>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</si>
  <si>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</si>
  <si>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</si>
  <si>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</si>
  <si>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</si>
  <si>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</si>
  <si>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</si>
  <si>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</si>
  <si>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</si>
  <si>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</si>
  <si>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</si>
  <si>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</si>
  <si>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</si>
  <si>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</si>
  <si>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</si>
  <si>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</si>
  <si>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</si>
  <si>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</si>
  <si>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</si>
  <si>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</si>
  <si>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</si>
  <si>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</si>
  <si>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</si>
  <si>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</si>
  <si>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</si>
  <si>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</si>
  <si>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</si>
  <si>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</si>
  <si>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</si>
  <si>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</si>
  <si>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</si>
  <si>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</si>
  <si>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</si>
  <si>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</si>
  <si>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</si>
  <si>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</si>
  <si>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</si>
  <si>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</si>
  <si>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</si>
  <si>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</si>
  <si>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</si>
  <si>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</si>
  <si>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</si>
  <si>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</si>
  <si>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</si>
  <si>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</si>
  <si>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</si>
  <si>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</si>
  <si>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</si>
  <si>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</si>
  <si>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</si>
  <si>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</si>
  <si>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</si>
  <si>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</si>
  <si>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</si>
  <si>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</si>
  <si>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</si>
  <si>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</si>
  <si>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</si>
  <si>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</si>
  <si>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</si>
  <si>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</si>
  <si>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</si>
  <si>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</si>
  <si>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</si>
  <si>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</si>
  <si>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</si>
  <si>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</si>
  <si>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</si>
  <si>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</si>
  <si>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</si>
  <si>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</si>
  <si>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</si>
  <si>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</si>
  <si>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</si>
  <si>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</si>
  <si>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</si>
  <si>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</si>
  <si>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</si>
  <si>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</si>
  <si>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</si>
  <si>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</si>
  <si>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</si>
  <si>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</si>
  <si>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</si>
  <si>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</si>
  <si>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</si>
  <si>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</si>
  <si>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</si>
  <si>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</si>
  <si>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</si>
  <si>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</si>
  <si>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</si>
  <si>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</si>
  <si>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</si>
  <si>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</si>
  <si>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</si>
  <si>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</si>
  <si>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</si>
  <si>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</si>
  <si>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</si>
  <si>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</si>
  <si>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</si>
  <si>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</si>
  <si>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</si>
  <si>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</si>
  <si>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</si>
  <si>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</si>
  <si>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</si>
  <si>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</si>
  <si>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</si>
  <si>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</si>
  <si>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</si>
  <si>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</si>
  <si>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</si>
  <si>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</si>
  <si>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</si>
  <si>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</si>
  <si>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</si>
  <si>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</si>
  <si>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</si>
  <si>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</si>
  <si>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</si>
  <si>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</si>
  <si>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</si>
  <si>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</si>
  <si>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</si>
  <si>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</si>
  <si>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</si>
  <si>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</si>
  <si>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</si>
  <si>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</si>
  <si>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</si>
  <si>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</si>
  <si>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</si>
  <si>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</si>
  <si>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</si>
  <si>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</si>
  <si>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</si>
  <si>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</si>
  <si>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</si>
  <si>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</si>
  <si>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</si>
  <si>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</si>
  <si>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</si>
  <si>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</si>
  <si>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</si>
  <si>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</si>
  <si>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</si>
  <si>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</si>
  <si>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</si>
  <si>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</si>
  <si>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</si>
  <si>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</si>
  <si>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</si>
  <si>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</si>
  <si>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</si>
  <si>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</si>
  <si>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</si>
  <si>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</si>
  <si>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</si>
  <si>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</si>
  <si>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</si>
  <si>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</si>
  <si>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</si>
  <si>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</si>
  <si>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</si>
  <si>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</si>
  <si>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</si>
  <si>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</si>
  <si>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</si>
  <si>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</si>
  <si>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</si>
  <si>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</si>
  <si>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</si>
  <si>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</si>
  <si>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</si>
  <si>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</si>
  <si>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</si>
  <si>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</si>
  <si>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</si>
  <si>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</si>
  <si>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</si>
  <si>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</si>
  <si>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</si>
  <si>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</si>
  <si>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</si>
  <si>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</si>
  <si>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</si>
  <si>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</si>
  <si>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</si>
  <si>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</si>
  <si>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</si>
  <si>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</si>
  <si>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</si>
  <si>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</si>
  <si>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</si>
  <si>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</si>
  <si>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</si>
  <si>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</si>
  <si>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</si>
  <si>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</si>
  <si>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</si>
  <si>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</si>
  <si>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</si>
  <si>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</si>
  <si>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</si>
  <si>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</si>
  <si>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</si>
  <si>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</si>
  <si>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</si>
  <si>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</si>
  <si>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</si>
  <si>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</si>
  <si>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</si>
  <si>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</si>
  <si>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</si>
  <si>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</si>
  <si>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</si>
  <si>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</si>
  <si>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</si>
  <si>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</si>
  <si>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</si>
  <si>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</si>
  <si>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</si>
  <si>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</si>
  <si>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</si>
  <si>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</si>
  <si>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</si>
  <si>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</si>
  <si>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</si>
  <si>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</si>
  <si>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</si>
  <si>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</si>
  <si>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</si>
  <si>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</si>
  <si>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</si>
  <si>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</si>
  <si>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</si>
  <si>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</si>
  <si>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</si>
  <si>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</si>
  <si>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</si>
  <si>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</si>
  <si>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</si>
  <si>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</si>
  <si>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</si>
  <si>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</si>
  <si>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</si>
  <si>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</si>
  <si>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</si>
  <si>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</si>
  <si>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</si>
  <si>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</si>
  <si>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</si>
  <si>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</si>
  <si>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</si>
  <si>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</si>
  <si>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</si>
  <si>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</si>
  <si>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</si>
  <si>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</si>
  <si>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</si>
  <si>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</si>
  <si>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</si>
  <si>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</si>
  <si>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</si>
  <si>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</si>
  <si>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</si>
  <si>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</si>
  <si>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</si>
  <si>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</si>
  <si>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</si>
  <si>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</si>
  <si>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</si>
  <si>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</si>
  <si>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</si>
  <si>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</si>
  <si>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</si>
  <si>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</si>
  <si>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</si>
  <si>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</si>
  <si>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</si>
  <si>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</si>
  <si>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</si>
  <si>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</si>
  <si>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</si>
  <si>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</si>
  <si>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</si>
  <si>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</si>
  <si>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</si>
  <si>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</si>
  <si>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</si>
  <si>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</si>
  <si>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</si>
  <si>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</si>
  <si>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</si>
  <si>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</si>
  <si>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</si>
  <si>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</si>
  <si>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</si>
  <si>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</si>
  <si>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</si>
  <si>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</si>
  <si>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</si>
  <si>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</si>
  <si>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</si>
  <si>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</si>
  <si>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</si>
  <si>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</si>
  <si>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</si>
  <si>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</si>
  <si>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</si>
  <si>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</si>
  <si>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</si>
  <si>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</si>
  <si>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</si>
  <si>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</si>
  <si>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</si>
  <si>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</si>
  <si>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</si>
  <si>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</si>
  <si>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</si>
  <si>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</si>
  <si>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</si>
  <si>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</si>
  <si>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</si>
  <si>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</si>
  <si>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</si>
  <si>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</si>
  <si>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</si>
  <si>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</si>
  <si>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</si>
  <si>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</si>
  <si>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</si>
  <si>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</si>
  <si>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</si>
  <si>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</si>
  <si>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</si>
  <si>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</si>
  <si>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</si>
  <si>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</si>
  <si>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</si>
  <si>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</si>
  <si>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</si>
  <si>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</si>
  <si>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</si>
  <si>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</si>
  <si>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</si>
  <si>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</si>
  <si>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</si>
  <si>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</si>
  <si>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</si>
  <si>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</si>
  <si>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</si>
  <si>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</si>
  <si>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</si>
  <si>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</si>
  <si>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</si>
  <si>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</si>
  <si>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</si>
  <si>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</si>
  <si>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</si>
  <si>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</si>
  <si>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</si>
  <si>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</si>
  <si>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</si>
  <si>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</si>
  <si>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</si>
  <si>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</si>
  <si>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</si>
  <si>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</si>
  <si>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</si>
  <si>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</si>
  <si>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</si>
  <si>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</si>
  <si>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</si>
  <si>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</si>
  <si>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</si>
  <si>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</si>
  <si>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</si>
  <si>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</si>
  <si>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</si>
  <si>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</si>
  <si>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</si>
  <si>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</si>
  <si>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</si>
  <si>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</si>
  <si>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</si>
  <si>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</si>
  <si>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</si>
  <si>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</si>
  <si>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</si>
  <si>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</si>
  <si>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</si>
  <si>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</si>
  <si>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</si>
  <si>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</si>
  <si>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</si>
  <si>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</si>
  <si>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</si>
  <si>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</si>
  <si>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</si>
  <si>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</si>
  <si>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</si>
  <si>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</si>
  <si>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</si>
  <si>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</si>
  <si>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</si>
  <si>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</si>
  <si>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</si>
  <si>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</si>
  <si>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</si>
  <si>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</si>
  <si>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</si>
  <si>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</si>
  <si>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</si>
  <si>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</si>
  <si>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</si>
  <si>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</si>
  <si>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</si>
  <si>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</si>
  <si>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</si>
  <si>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</si>
  <si>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</si>
  <si>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</si>
  <si>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</si>
  <si>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</si>
  <si>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</si>
  <si>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</si>
  <si>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</si>
  <si>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</si>
  <si>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</si>
  <si>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</si>
  <si>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</si>
  <si>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</si>
  <si>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</si>
  <si>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</si>
  <si>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</si>
  <si>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</si>
  <si>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</si>
  <si>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</si>
  <si>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</si>
  <si>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</si>
  <si>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</si>
  <si>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</si>
  <si>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</si>
  <si>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</si>
  <si>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</si>
  <si>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</si>
  <si>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</si>
  <si>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</si>
  <si>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</si>
  <si>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</si>
  <si>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</si>
  <si>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</si>
  <si>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</si>
  <si>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</si>
  <si>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</si>
  <si>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</si>
  <si>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</si>
  <si>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</si>
  <si>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</si>
  <si>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</si>
  <si>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</si>
  <si>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</si>
  <si>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</si>
  <si>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</si>
  <si>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</si>
  <si>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</si>
  <si>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</si>
  <si>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</si>
  <si>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</si>
  <si>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</si>
  <si>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</si>
  <si>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</si>
  <si>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</si>
  <si>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</si>
  <si>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</si>
  <si>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</si>
  <si>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</si>
  <si>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</si>
  <si>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</si>
  <si>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</si>
  <si>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</si>
  <si>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</si>
  <si>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</si>
  <si>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</si>
  <si>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</si>
  <si>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</si>
  <si>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</si>
  <si>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</si>
  <si>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</si>
  <si>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</si>
  <si>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</si>
  <si>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</si>
  <si>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</si>
  <si>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</si>
  <si>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</si>
  <si>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</si>
  <si>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</si>
  <si>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</si>
  <si>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</si>
  <si>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</si>
  <si>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</si>
  <si>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</si>
  <si>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</si>
  <si>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</si>
  <si>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</si>
  <si>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</si>
  <si>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</si>
  <si>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</si>
  <si>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</si>
  <si>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</si>
  <si>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</si>
  <si>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</si>
  <si>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</si>
  <si>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</si>
  <si>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</si>
  <si>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</si>
  <si>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</si>
  <si>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</si>
  <si>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</si>
  <si>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</si>
  <si>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</si>
  <si>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</si>
  <si>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</si>
  <si>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</si>
  <si>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</si>
  <si>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</si>
  <si>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</si>
  <si>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</si>
  <si>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</si>
  <si>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</si>
  <si>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</si>
  <si>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</si>
  <si>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</si>
  <si>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</si>
  <si>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</si>
  <si>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</si>
  <si>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</si>
  <si>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</si>
  <si>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</si>
  <si>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</si>
  <si>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</si>
  <si>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</si>
  <si>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</si>
  <si>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</si>
  <si>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</si>
  <si>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</si>
  <si>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</si>
  <si>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</si>
  <si>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</si>
  <si>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</si>
  <si>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</si>
  <si>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</si>
  <si>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</si>
  <si>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</si>
  <si>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</si>
  <si>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</si>
  <si>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</si>
  <si>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</si>
  <si>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</si>
  <si>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</si>
  <si>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</si>
  <si>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</si>
  <si>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</si>
  <si>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</si>
  <si>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</si>
  <si>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</si>
  <si>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</si>
  <si>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</si>
  <si>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</si>
  <si>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</si>
  <si>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</si>
  <si>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</si>
  <si>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</si>
  <si>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</si>
  <si>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</si>
  <si>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</si>
  <si>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</si>
  <si>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</si>
  <si>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</si>
  <si>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</si>
  <si>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</si>
  <si>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</si>
  <si>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</si>
  <si>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</si>
  <si>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</si>
  <si>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</si>
  <si>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</si>
  <si>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</si>
  <si>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</si>
  <si>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</si>
  <si>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</si>
  <si>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</si>
  <si>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</si>
  <si>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</si>
  <si>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</si>
  <si>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</si>
  <si>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</si>
  <si>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</si>
  <si>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</si>
  <si>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</si>
  <si>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</si>
  <si>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</si>
  <si>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</si>
  <si>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</si>
  <si>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</si>
  <si>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</si>
  <si>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</si>
  <si>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</si>
  <si>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</si>
  <si>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</si>
  <si>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</si>
  <si>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</si>
  <si>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</si>
  <si>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</si>
  <si>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</si>
  <si>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</si>
  <si>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</si>
  <si>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</si>
  <si>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</si>
  <si>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</si>
  <si>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</si>
  <si>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</si>
  <si>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</si>
  <si>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</si>
  <si>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</si>
  <si>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</si>
  <si>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</si>
  <si>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</si>
  <si>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</si>
  <si>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</si>
  <si>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</si>
  <si>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</si>
  <si>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</si>
  <si>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</si>
  <si>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</si>
  <si>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</si>
  <si>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</si>
  <si>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</si>
  <si>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</si>
  <si>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</si>
  <si>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</si>
  <si>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</si>
  <si>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</si>
  <si>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</si>
  <si>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</si>
  <si>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</si>
  <si>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</si>
  <si>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</si>
  <si>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</si>
  <si>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</si>
  <si>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</si>
  <si>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</si>
  <si>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</si>
  <si>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</si>
  <si>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</si>
  <si>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</si>
  <si>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</si>
  <si>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</si>
  <si>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</si>
  <si>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</si>
  <si>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</si>
  <si>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</si>
  <si>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</si>
  <si>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</si>
  <si>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</si>
  <si>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</si>
  <si>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</si>
  <si>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</si>
  <si>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</si>
  <si>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</si>
  <si>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</si>
  <si>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</si>
  <si>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</si>
  <si>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</si>
  <si>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</si>
  <si>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</si>
  <si>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</si>
  <si>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</si>
  <si>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</si>
  <si>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</si>
  <si>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</si>
  <si>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</si>
  <si>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</si>
  <si>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</si>
  <si>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</si>
  <si>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</si>
  <si>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</si>
  <si>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</si>
  <si>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</si>
  <si>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</si>
  <si>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</si>
  <si>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</si>
  <si>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</si>
  <si>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</si>
  <si>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</si>
  <si>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</si>
  <si>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</si>
  <si>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</si>
  <si>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</si>
  <si>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</si>
  <si>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</si>
  <si>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</si>
  <si>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</si>
  <si>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</si>
  <si>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</si>
  <si>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</si>
  <si>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</si>
  <si>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</si>
  <si>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</si>
  <si>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</si>
  <si>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</si>
  <si>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</si>
  <si>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</si>
  <si>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</si>
  <si>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</si>
  <si>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</si>
  <si>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</si>
  <si>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</si>
  <si>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</si>
  <si>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</si>
  <si>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</si>
  <si>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</si>
  <si>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</si>
  <si>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</si>
  <si>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</si>
  <si>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</si>
  <si>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</si>
  <si>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</si>
  <si>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</si>
  <si>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</si>
  <si>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</si>
  <si>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</si>
  <si>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</si>
  <si>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</si>
  <si>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</si>
  <si>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</si>
  <si>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</si>
  <si>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</si>
  <si>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</si>
  <si>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</si>
  <si>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</si>
  <si>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</si>
  <si>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</si>
  <si>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</si>
  <si>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</si>
  <si>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</si>
  <si>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</si>
  <si>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</si>
  <si>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</si>
  <si>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</si>
  <si>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</si>
  <si>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</si>
  <si>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</si>
  <si>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</si>
  <si>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</si>
  <si>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</si>
  <si>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</si>
  <si>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</si>
  <si>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</si>
  <si>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</si>
  <si>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</si>
  <si>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</si>
  <si>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</si>
  <si>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</si>
  <si>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</si>
  <si>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</si>
  <si>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</si>
  <si>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</si>
  <si>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</si>
  <si>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</si>
  <si>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</si>
  <si>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</si>
  <si>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</si>
  <si>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</si>
  <si>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</si>
  <si>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</si>
  <si>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</si>
  <si>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</si>
  <si>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</si>
  <si>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</si>
  <si>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</si>
  <si>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</si>
  <si>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</si>
  <si>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</si>
  <si>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</si>
  <si>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</si>
  <si>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</si>
  <si>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</si>
  <si>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</si>
  <si>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</si>
  <si>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</si>
  <si>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</si>
  <si>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</si>
  <si>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</si>
  <si>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</si>
  <si>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</si>
  <si>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</si>
  <si>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</si>
  <si>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</si>
  <si>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</si>
  <si>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</si>
  <si>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</si>
  <si>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</si>
  <si>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</si>
  <si>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</si>
  <si>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</si>
  <si>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</si>
  <si>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</si>
  <si>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</si>
  <si>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</si>
  <si>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</si>
  <si>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</si>
  <si>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</si>
  <si>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</si>
  <si>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</si>
  <si>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</si>
  <si>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</si>
  <si>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</si>
  <si>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</si>
  <si>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</si>
  <si>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</si>
  <si>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</si>
  <si>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</si>
  <si>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</si>
  <si>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</si>
  <si>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</si>
  <si>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</si>
  <si>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</si>
  <si>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</si>
  <si>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</si>
  <si>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</si>
  <si>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</si>
  <si>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</si>
  <si>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</si>
  <si>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</si>
  <si>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</si>
  <si>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</si>
  <si>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</si>
  <si>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</si>
  <si>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</si>
  <si>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</si>
  <si>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</si>
  <si>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</si>
  <si>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</si>
  <si>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</si>
  <si>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</si>
  <si>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</si>
  <si>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</si>
  <si>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</si>
  <si>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</si>
  <si>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</si>
  <si>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</si>
  <si>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</si>
  <si>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</si>
  <si>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</si>
  <si>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</si>
  <si>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</si>
  <si>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</si>
  <si>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</si>
  <si>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</si>
  <si>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</si>
  <si>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</si>
  <si>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</si>
  <si>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</si>
  <si>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</si>
  <si>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</si>
  <si>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</si>
  <si>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</si>
  <si>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</si>
  <si>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</si>
  <si>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</si>
  <si>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</si>
  <si>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</si>
  <si>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</si>
  <si>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</si>
  <si>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</si>
  <si>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</si>
  <si>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</si>
  <si>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</si>
  <si>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</si>
  <si>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</si>
  <si>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</si>
  <si>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</si>
  <si>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</si>
  <si>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</si>
  <si>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</si>
  <si>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</si>
  <si>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</si>
  <si>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</si>
  <si>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</si>
  <si>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</si>
  <si>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</si>
  <si>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</si>
  <si>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</si>
  <si>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</si>
  <si>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</si>
  <si>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</si>
  <si>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</si>
  <si>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</si>
  <si>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</si>
  <si>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</si>
  <si>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</si>
  <si>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</si>
  <si>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</si>
  <si>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</si>
  <si>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</si>
  <si>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</si>
  <si>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</si>
  <si>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</si>
  <si>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</si>
  <si>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</si>
  <si>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</si>
  <si>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</si>
  <si>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</si>
  <si>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</si>
  <si>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</si>
  <si>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</si>
  <si>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</si>
  <si>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</si>
  <si>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</si>
  <si>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</si>
  <si>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</si>
  <si>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</si>
  <si>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</si>
  <si>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</si>
  <si>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</si>
  <si>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</si>
  <si>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</si>
  <si>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</si>
  <si>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</si>
  <si>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</si>
  <si>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</si>
  <si>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</si>
  <si>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</si>
  <si>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</si>
  <si>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</si>
  <si>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</si>
  <si>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</si>
  <si>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</si>
  <si>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</si>
  <si>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</si>
  <si>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</si>
  <si>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</si>
  <si>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</si>
  <si>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</si>
  <si>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</si>
  <si>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</si>
  <si>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</si>
  <si>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</si>
  <si>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</si>
  <si>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</si>
  <si>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</si>
  <si>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</si>
  <si>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</si>
  <si>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</si>
  <si>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</si>
  <si>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</si>
  <si>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</si>
  <si>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</si>
  <si>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</si>
  <si>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</si>
  <si>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</si>
  <si>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</si>
  <si>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</si>
  <si>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</si>
  <si>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</si>
  <si>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</si>
  <si>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</si>
  <si>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</si>
  <si>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</si>
  <si>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</si>
  <si>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</si>
  <si>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</si>
  <si>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</si>
  <si>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</si>
  <si>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</si>
  <si>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</si>
  <si>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</si>
  <si>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</si>
  <si>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</si>
  <si>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</si>
  <si>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</si>
  <si>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</si>
  <si>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</si>
  <si>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</si>
  <si>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</si>
  <si>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</si>
  <si>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</si>
  <si>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</si>
  <si>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</si>
  <si>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</si>
  <si>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</si>
  <si>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</si>
  <si>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</si>
  <si>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</si>
  <si>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</si>
  <si>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</si>
  <si>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</si>
  <si>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</si>
  <si>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</si>
  <si>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</si>
  <si>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</si>
  <si>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</si>
  <si>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</si>
  <si>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</si>
  <si>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</si>
  <si>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</si>
  <si>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</si>
  <si>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</si>
  <si>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</si>
  <si>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</si>
  <si>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</si>
  <si>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</si>
  <si>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</si>
  <si>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</si>
  <si>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</si>
  <si>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</si>
  <si>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</si>
  <si>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</si>
  <si>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</si>
  <si>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</si>
  <si>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</si>
  <si>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</si>
  <si>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</si>
  <si>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</si>
  <si>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</si>
  <si>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</si>
  <si>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</si>
  <si>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</si>
  <si>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</si>
  <si>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</si>
  <si>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</si>
  <si>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</si>
  <si>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</si>
  <si>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</si>
  <si>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</si>
  <si>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</si>
  <si>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</si>
  <si>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</si>
  <si>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</si>
  <si>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</si>
  <si>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</si>
  <si>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</si>
  <si>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</si>
  <si>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</si>
  <si>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</si>
  <si>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</si>
  <si>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</si>
  <si>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</si>
  <si>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</si>
  <si>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</si>
  <si>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</si>
  <si>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</si>
  <si>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</si>
  <si>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</si>
  <si>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</si>
  <si>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</si>
  <si>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</si>
  <si>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</si>
  <si>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</si>
  <si>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</si>
  <si>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</si>
  <si>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</si>
  <si>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</si>
  <si>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</si>
  <si>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</si>
  <si>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</si>
  <si>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</si>
  <si>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</si>
  <si>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</si>
  <si>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</si>
  <si>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</si>
  <si>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</si>
  <si>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</si>
  <si>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</si>
  <si>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</si>
  <si>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</si>
  <si>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</si>
  <si>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</si>
  <si>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</si>
  <si>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</si>
  <si>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</si>
  <si>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</si>
  <si>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</si>
  <si>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</si>
  <si>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</si>
  <si>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</si>
  <si>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</si>
  <si>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</si>
  <si>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</si>
  <si>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</si>
  <si>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</si>
  <si>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</si>
  <si>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</si>
  <si>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</si>
  <si>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</si>
  <si>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</si>
  <si>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</si>
  <si>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</si>
  <si>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</si>
  <si>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</si>
  <si>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</si>
  <si>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</si>
  <si>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</si>
  <si>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</si>
  <si>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</si>
  <si>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</si>
  <si>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</si>
  <si>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</si>
  <si>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</si>
  <si>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</si>
  <si>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</si>
  <si>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</si>
  <si>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</si>
  <si>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</si>
  <si>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</si>
  <si>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</si>
  <si>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</si>
  <si>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</si>
  <si>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</si>
  <si>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</si>
  <si>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</si>
  <si>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</si>
  <si>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</si>
  <si>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</si>
  <si>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</si>
  <si>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</si>
  <si>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</si>
  <si>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</si>
  <si>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</si>
  <si>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</si>
  <si>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</si>
  <si>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</si>
  <si>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</si>
  <si>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</si>
  <si>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</si>
  <si>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</si>
  <si>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</si>
  <si>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</si>
  <si>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</si>
  <si>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</si>
  <si>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</si>
  <si>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</si>
  <si>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</si>
  <si>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</si>
  <si>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</si>
  <si>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</si>
  <si>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</si>
  <si>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</si>
  <si>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</si>
  <si>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</si>
  <si>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</si>
  <si>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</si>
  <si>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</si>
  <si>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</si>
  <si>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</si>
  <si>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</si>
  <si>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</si>
  <si>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</si>
  <si>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</si>
  <si>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</si>
  <si>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</si>
  <si>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</si>
  <si>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</si>
  <si>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</si>
  <si>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</si>
  <si>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</si>
  <si>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</si>
  <si>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</si>
  <si>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</si>
  <si>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</si>
  <si>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</si>
  <si>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</si>
  <si>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</si>
  <si>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</si>
  <si>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</si>
  <si>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</si>
  <si>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</si>
  <si>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</si>
  <si>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</si>
  <si>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</si>
  <si>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</si>
  <si>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</si>
  <si>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</si>
  <si>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</si>
  <si>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</si>
  <si>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</si>
  <si>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</si>
  <si>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</si>
  <si>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</si>
  <si>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</si>
  <si>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</si>
  <si>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</si>
  <si>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</si>
  <si>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</si>
  <si>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</si>
  <si>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</si>
  <si>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</si>
  <si>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</si>
  <si>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</si>
  <si>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</si>
  <si>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</si>
  <si>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</si>
  <si>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</si>
  <si>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</si>
  <si>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</si>
  <si>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</si>
  <si>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</si>
  <si>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</si>
  <si>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</si>
  <si>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</si>
  <si>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</si>
  <si>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</si>
  <si>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</si>
  <si>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</si>
  <si>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</si>
  <si>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</si>
  <si>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</si>
  <si>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</si>
  <si>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</si>
  <si>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</si>
  <si>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</si>
  <si>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</si>
  <si>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</si>
  <si>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</si>
  <si>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</si>
  <si>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</si>
  <si>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</si>
  <si>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</si>
  <si>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</si>
  <si>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</si>
  <si>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</si>
  <si>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</si>
  <si>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</si>
  <si>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</si>
  <si>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</si>
  <si>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</si>
  <si>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</si>
  <si>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</si>
  <si>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</si>
  <si>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</si>
  <si>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</si>
  <si>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</si>
  <si>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</si>
  <si>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</si>
  <si>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</si>
  <si>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</si>
  <si>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</si>
  <si>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</si>
  <si>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</si>
  <si>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</si>
  <si>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</si>
  <si>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</si>
  <si>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</si>
  <si>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</si>
  <si>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</si>
  <si>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</si>
  <si>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</si>
  <si>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</si>
  <si>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</si>
  <si>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</si>
  <si>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</si>
  <si>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</si>
  <si>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</si>
  <si>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</si>
  <si>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</si>
  <si>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</si>
  <si>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</si>
  <si>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</si>
  <si>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</si>
  <si>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</si>
  <si>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</si>
  <si>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</si>
  <si>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</si>
  <si>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</si>
  <si>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</si>
  <si>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</si>
  <si>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</si>
  <si>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</si>
  <si>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</si>
  <si>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</si>
  <si>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</si>
  <si>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</si>
  <si>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</si>
  <si>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</si>
  <si>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</si>
  <si>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</si>
  <si>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</si>
  <si>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</si>
  <si>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</si>
  <si>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</si>
  <si>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</si>
  <si>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</si>
  <si>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</si>
  <si>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</si>
  <si>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</si>
  <si>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</si>
  <si>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</si>
  <si>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</si>
  <si>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</si>
  <si>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</si>
  <si>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</si>
  <si>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</si>
  <si>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</si>
  <si>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</si>
  <si>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</si>
  <si>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</si>
  <si>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</si>
  <si>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</si>
  <si>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</si>
  <si>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</si>
  <si>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</si>
  <si>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</si>
  <si>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</si>
  <si>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</si>
  <si>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</si>
  <si>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</si>
  <si>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</si>
  <si>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</si>
  <si>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</si>
  <si>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</si>
  <si>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</si>
  <si>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</si>
  <si>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</si>
  <si>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</si>
  <si>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</si>
  <si>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</si>
  <si>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</si>
  <si>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</si>
  <si>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</si>
  <si>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</si>
  <si>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</si>
  <si>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</si>
  <si>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</si>
  <si>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</si>
  <si>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</si>
  <si>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</si>
  <si>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</si>
  <si>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</si>
  <si>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</si>
  <si>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</si>
  <si>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</si>
  <si>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</si>
  <si>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</si>
  <si>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</si>
  <si>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</si>
  <si>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</si>
  <si>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</si>
  <si>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</si>
  <si>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</si>
  <si>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</si>
  <si>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</si>
  <si>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</si>
  <si>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</si>
  <si>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</si>
  <si>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</si>
  <si>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</si>
  <si>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</si>
  <si>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</si>
  <si>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</si>
  <si>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</si>
  <si>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</si>
  <si>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</si>
  <si>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</si>
  <si>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</si>
  <si>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</si>
  <si>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</si>
  <si>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</si>
  <si>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</si>
  <si>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</si>
  <si>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</si>
  <si>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</si>
  <si>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</si>
  <si>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</si>
  <si>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</si>
  <si>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</si>
  <si>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</si>
  <si>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</si>
  <si>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</si>
  <si>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</si>
  <si>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</si>
  <si>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</si>
  <si>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</si>
  <si>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</si>
  <si>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</si>
  <si>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</si>
  <si>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</si>
  <si>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</si>
  <si>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</si>
  <si>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</si>
  <si>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</si>
  <si>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</si>
  <si>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</si>
  <si>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</si>
  <si>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</si>
  <si>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</si>
  <si>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</si>
  <si>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</si>
  <si>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</si>
  <si>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</si>
  <si>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</si>
  <si>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</si>
  <si>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</si>
  <si>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</si>
  <si>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</si>
  <si>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</si>
  <si>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</si>
  <si>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</si>
  <si>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</si>
  <si>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</si>
  <si>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</si>
  <si>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</si>
  <si>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</si>
  <si>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</si>
  <si>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</si>
  <si>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</si>
  <si>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</si>
  <si>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</si>
  <si>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</si>
  <si>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</si>
  <si>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</si>
  <si>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</si>
  <si>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</si>
  <si>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</si>
  <si>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</si>
  <si>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</si>
  <si>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</si>
  <si>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</si>
  <si>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</si>
  <si>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</si>
  <si>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</si>
  <si>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</si>
  <si>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</si>
  <si>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</si>
  <si>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</si>
  <si>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</si>
  <si>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</si>
  <si>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</si>
  <si>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</si>
  <si>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</si>
  <si>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</si>
  <si>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</si>
  <si>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</si>
  <si>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</si>
  <si>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</si>
  <si>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</si>
  <si>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</si>
  <si>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</si>
  <si>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</si>
  <si>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</si>
  <si>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</si>
  <si>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</si>
  <si>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</si>
  <si>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</si>
  <si>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</si>
  <si>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</si>
  <si>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</si>
  <si>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</si>
  <si>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</si>
  <si>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</si>
  <si>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</si>
  <si>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</si>
  <si>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</si>
  <si>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</si>
  <si>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</si>
  <si>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</si>
  <si>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</si>
  <si>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</si>
  <si>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</si>
  <si>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</si>
  <si>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</si>
  <si>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</si>
  <si>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</si>
  <si>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</si>
  <si>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</si>
  <si>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</si>
  <si>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</si>
  <si>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</si>
  <si>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</si>
  <si>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</si>
  <si>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</si>
  <si>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</si>
  <si>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</si>
  <si>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</si>
  <si>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</si>
  <si>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</si>
  <si>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</si>
  <si>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</si>
  <si>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</si>
  <si>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</si>
  <si>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</si>
  <si>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</si>
  <si>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</si>
  <si>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</si>
  <si>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</si>
  <si>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</si>
  <si>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</si>
  <si>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</si>
  <si>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</si>
  <si>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</si>
  <si>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</si>
  <si>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</si>
  <si>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</si>
  <si>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</si>
  <si>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</si>
  <si>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</si>
  <si>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</si>
  <si>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</si>
  <si>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</si>
  <si>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</si>
  <si>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</si>
  <si>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</si>
  <si>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</si>
  <si>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</si>
  <si>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</si>
  <si>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</si>
  <si>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</si>
  <si>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</si>
  <si>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</si>
  <si>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</si>
  <si>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</si>
  <si>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</si>
  <si>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</si>
  <si>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</si>
  <si>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</si>
  <si>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</si>
  <si>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</si>
  <si>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</si>
  <si>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</si>
  <si>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</si>
  <si>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</si>
  <si>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</si>
  <si>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</si>
  <si>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</si>
  <si>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</si>
  <si>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</si>
  <si>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</si>
  <si>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</si>
  <si>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</si>
  <si>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</si>
  <si>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</si>
  <si>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</si>
  <si>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</si>
  <si>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</si>
  <si>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</si>
  <si>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</si>
  <si>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</si>
  <si>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</si>
  <si>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</si>
  <si>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</si>
  <si>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</si>
  <si>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</si>
  <si>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</si>
  <si>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</si>
  <si>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</si>
  <si>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</si>
  <si>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</si>
  <si>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</si>
  <si>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</si>
  <si>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</si>
  <si>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</si>
  <si>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</si>
  <si>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</si>
  <si>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</si>
  <si>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</si>
  <si>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</si>
  <si>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</si>
  <si>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</si>
  <si>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</si>
  <si>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</si>
  <si>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</si>
  <si>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</si>
  <si>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</si>
  <si>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</si>
  <si>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</si>
  <si>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</si>
  <si>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</si>
  <si>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</si>
  <si>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</si>
  <si>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</si>
  <si>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</si>
  <si>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</si>
  <si>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</si>
  <si>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</si>
  <si>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</si>
  <si>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</si>
  <si>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</si>
  <si>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</si>
  <si>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</si>
  <si>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</si>
  <si>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</si>
  <si>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</si>
  <si>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</si>
  <si>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</si>
  <si>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</si>
  <si>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</si>
  <si>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</si>
  <si>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</si>
  <si>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</si>
  <si>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</si>
  <si>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</si>
  <si>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</si>
  <si>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</si>
  <si>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</si>
  <si>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</si>
  <si>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</si>
  <si>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</si>
  <si>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</si>
  <si>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</si>
  <si>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</si>
  <si>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</si>
  <si>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</si>
  <si>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</si>
  <si>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</si>
  <si>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</si>
  <si>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</si>
  <si>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</si>
  <si>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</si>
  <si>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</si>
  <si>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</si>
  <si>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</si>
  <si>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</si>
  <si>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</si>
  <si>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</si>
  <si>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</si>
  <si>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</si>
  <si>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</si>
  <si>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</si>
  <si>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</si>
  <si>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</si>
  <si>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</si>
  <si>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</si>
  <si>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</si>
  <si>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</si>
  <si>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</si>
  <si>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</si>
  <si>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</si>
  <si>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</si>
  <si>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</si>
  <si>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</si>
  <si>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</si>
  <si>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</si>
  <si>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</si>
  <si>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</si>
  <si>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</si>
  <si>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</si>
  <si>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</si>
  <si>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</si>
  <si>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</si>
  <si>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</si>
  <si>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</si>
  <si>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</si>
  <si>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</si>
  <si>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</si>
  <si>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</si>
  <si>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</si>
  <si>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</si>
  <si>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</si>
  <si>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</si>
  <si>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</si>
  <si>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</si>
  <si>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</si>
  <si>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</si>
  <si>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</si>
  <si>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</si>
  <si>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</si>
  <si>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</si>
  <si>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</si>
  <si>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</si>
  <si>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</si>
  <si>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</si>
  <si>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</si>
  <si>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</si>
  <si>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</si>
  <si>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</si>
  <si>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</si>
  <si>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</si>
  <si>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</si>
  <si>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</si>
  <si>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</si>
  <si>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</si>
  <si>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</si>
  <si>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</si>
  <si>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</si>
  <si>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</si>
  <si>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</si>
  <si>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</si>
  <si>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</si>
  <si>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</si>
  <si>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</si>
  <si>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</si>
  <si>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</si>
  <si>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</si>
  <si>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</si>
  <si>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</si>
  <si>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</si>
  <si>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</si>
  <si>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</si>
  <si>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</si>
  <si>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</si>
  <si>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</si>
  <si>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</si>
  <si>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</si>
  <si>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</si>
  <si>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</si>
  <si>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</si>
  <si>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</si>
  <si>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</si>
  <si>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</si>
  <si>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</si>
  <si>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</si>
  <si>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</si>
  <si>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</si>
  <si>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</si>
  <si>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</si>
  <si>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</si>
  <si>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</si>
  <si>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</si>
  <si>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</si>
  <si>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</si>
  <si>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</si>
  <si>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</si>
  <si>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</si>
  <si>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</si>
  <si>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</si>
  <si>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</si>
  <si>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</si>
  <si>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</si>
  <si>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</si>
  <si>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</si>
  <si>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</si>
  <si>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</si>
  <si>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</si>
  <si>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</si>
  <si>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</si>
  <si>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</si>
  <si>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</si>
  <si>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</si>
  <si>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</si>
  <si>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</si>
  <si>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</si>
  <si>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</si>
  <si>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</si>
  <si>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</si>
  <si>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</si>
  <si>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</si>
  <si>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</si>
  <si>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</si>
  <si>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</si>
  <si>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</si>
  <si>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</si>
  <si>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</si>
  <si>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</si>
  <si>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</si>
  <si>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</si>
  <si>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</si>
  <si>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</si>
  <si>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</si>
  <si>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</si>
  <si>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</si>
  <si>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</si>
  <si>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</si>
  <si>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</si>
  <si>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</si>
  <si>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</si>
  <si>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</si>
  <si>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</si>
  <si>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</si>
  <si>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</si>
  <si>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</si>
  <si>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</si>
  <si>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</si>
  <si>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</si>
  <si>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</si>
  <si>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</si>
  <si>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</si>
  <si>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</si>
  <si>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</si>
  <si>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</si>
  <si>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</si>
  <si>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</si>
  <si>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</si>
  <si>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</si>
  <si>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</si>
  <si>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</si>
  <si>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</si>
  <si>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</si>
  <si>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</si>
  <si>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</si>
  <si>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</si>
  <si>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</si>
  <si>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</si>
  <si>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</si>
  <si>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</si>
  <si>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</si>
  <si>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</si>
  <si>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</si>
  <si>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</si>
  <si>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</si>
  <si>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</si>
  <si>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</si>
  <si>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</si>
  <si>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</si>
  <si>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</si>
  <si>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</si>
  <si>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</si>
  <si>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</si>
  <si>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</si>
  <si>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</si>
  <si>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</si>
  <si>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</si>
  <si>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</si>
  <si>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</si>
  <si>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</si>
  <si>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</si>
  <si>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</si>
  <si>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</si>
  <si>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</si>
  <si>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</si>
  <si>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</si>
  <si>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</si>
  <si>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</si>
  <si>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</si>
  <si>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</si>
  <si>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</si>
  <si>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</si>
  <si>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</si>
  <si>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</si>
  <si>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</si>
  <si>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</si>
  <si>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</si>
  <si>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</si>
  <si>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</si>
  <si>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</si>
  <si>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</si>
  <si>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</si>
  <si>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</si>
  <si>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</si>
  <si>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</si>
  <si>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</si>
  <si>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</si>
  <si>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</si>
  <si>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</si>
  <si>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</si>
  <si>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</si>
  <si>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</si>
  <si>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</si>
  <si>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</si>
  <si>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</si>
  <si>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</si>
  <si>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</si>
  <si>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</si>
  <si>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</si>
  <si>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</si>
  <si>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</si>
  <si>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</si>
  <si>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</si>
  <si>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</si>
  <si>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</si>
  <si>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</si>
  <si>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</si>
  <si>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</si>
  <si>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</si>
  <si>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</si>
  <si>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</si>
  <si>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</si>
  <si>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</si>
  <si>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</si>
  <si>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</si>
  <si>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</si>
  <si>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</si>
  <si>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</si>
  <si>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</si>
  <si>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</si>
  <si>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</si>
  <si>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</si>
  <si>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</si>
  <si>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</si>
  <si>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</si>
  <si>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</si>
  <si>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</si>
  <si>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</si>
  <si>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</si>
  <si>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</si>
  <si>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</si>
  <si>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</si>
  <si>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</si>
  <si>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</si>
  <si>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</si>
  <si>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</si>
  <si>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</si>
  <si>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</si>
  <si>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</si>
  <si>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</si>
  <si>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</si>
  <si>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</si>
  <si>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</si>
  <si>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</si>
  <si>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</si>
  <si>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</si>
  <si>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</si>
  <si>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</si>
  <si>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</si>
  <si>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</si>
  <si>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</si>
  <si>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</si>
  <si>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</si>
  <si>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</si>
  <si>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</si>
  <si>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</si>
  <si>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</si>
  <si>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</si>
  <si>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</si>
  <si>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</si>
  <si>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</si>
  <si>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</si>
  <si>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</si>
  <si>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</si>
  <si>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</si>
  <si>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</si>
  <si>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</si>
  <si>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</si>
  <si>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</si>
  <si>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</si>
  <si>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</si>
  <si>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</si>
  <si>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</si>
  <si>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</si>
  <si>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</si>
  <si>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</si>
  <si>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</si>
  <si>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</si>
  <si>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</si>
  <si>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</si>
  <si>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</si>
  <si>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</si>
  <si>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</si>
  <si>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</si>
  <si>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</si>
  <si>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</si>
  <si>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</si>
  <si>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</si>
  <si>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</si>
  <si>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</si>
  <si>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</si>
  <si>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</si>
  <si>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</si>
  <si>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</si>
  <si>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</si>
  <si>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</si>
  <si>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</si>
  <si>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</si>
  <si>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</si>
  <si>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</si>
  <si>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</si>
  <si>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</si>
  <si>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</si>
  <si>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</si>
  <si>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</si>
  <si>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</si>
  <si>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</si>
  <si>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</si>
  <si>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</si>
  <si>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</si>
  <si>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</si>
  <si>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</si>
  <si>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</si>
  <si>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</si>
  <si>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</si>
  <si>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</si>
  <si>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</si>
  <si>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</si>
  <si>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</si>
  <si>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</si>
  <si>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</si>
  <si>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</si>
  <si>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</si>
  <si>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</si>
  <si>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</si>
  <si>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</si>
  <si>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</si>
  <si>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</si>
  <si>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</si>
  <si>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</si>
  <si>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</si>
  <si>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</si>
  <si>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</si>
  <si>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</si>
  <si>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</si>
  <si>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</si>
  <si>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</si>
  <si>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</si>
  <si>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</si>
  <si>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</si>
  <si>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</si>
  <si>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</si>
  <si>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</si>
  <si>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</si>
  <si>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</si>
  <si>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</si>
  <si>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</si>
  <si>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</si>
  <si>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</si>
  <si>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</si>
  <si>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</si>
  <si>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</si>
  <si>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</si>
  <si>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</si>
  <si>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</si>
  <si>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</si>
  <si>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</si>
  <si>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</si>
  <si>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</si>
  <si>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</si>
  <si>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</si>
  <si>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</si>
  <si>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</si>
  <si>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</si>
  <si>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</si>
  <si>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</si>
  <si>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</si>
  <si>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</si>
  <si>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</si>
  <si>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</si>
  <si>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</si>
  <si>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</si>
  <si>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</si>
  <si>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</si>
  <si>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</si>
  <si>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</si>
  <si>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</si>
  <si>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</si>
  <si>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</si>
  <si>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</si>
  <si>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</si>
  <si>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</si>
  <si>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</si>
  <si>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</si>
  <si>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</si>
  <si>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</si>
  <si>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</si>
  <si>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</si>
  <si>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</si>
  <si>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</si>
  <si>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</si>
  <si>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</si>
  <si>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</si>
  <si>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</si>
  <si>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</si>
  <si>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</si>
  <si>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</si>
  <si>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</si>
  <si>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</si>
  <si>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</si>
  <si>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</si>
  <si>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</si>
  <si>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</si>
  <si>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</si>
  <si>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</si>
  <si>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</si>
  <si>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</si>
  <si>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</si>
  <si>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</si>
  <si>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</si>
  <si>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</si>
  <si>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</si>
  <si>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</si>
  <si>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</si>
  <si>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</si>
  <si>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</si>
  <si>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</si>
  <si>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</si>
  <si>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</si>
  <si>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</si>
  <si>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</si>
  <si>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</si>
  <si>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</si>
  <si>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</si>
  <si>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</si>
  <si>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</si>
  <si>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</si>
  <si>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</si>
  <si>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</si>
  <si>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</si>
  <si>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</si>
  <si>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</si>
  <si>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</si>
  <si>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</si>
  <si>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</si>
  <si>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</si>
  <si>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</si>
  <si>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</si>
  <si>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</si>
  <si>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</si>
  <si>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</si>
  <si>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</si>
  <si>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</si>
  <si>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</si>
  <si>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</si>
  <si>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</si>
  <si>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</si>
  <si>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</si>
  <si>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</si>
  <si>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</si>
  <si>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</si>
  <si>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</si>
  <si>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</si>
  <si>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</si>
  <si>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</si>
  <si>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</si>
  <si>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</si>
  <si>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</si>
  <si>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</si>
  <si>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</si>
  <si>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</si>
  <si>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</si>
  <si>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</si>
  <si>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</si>
  <si>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</si>
  <si>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</si>
  <si>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</si>
  <si>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</si>
  <si>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</si>
  <si>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</si>
  <si>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</si>
  <si>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</si>
  <si>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</si>
  <si>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</si>
  <si>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</si>
  <si>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</si>
  <si>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</si>
  <si>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</si>
  <si>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</si>
  <si>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</si>
  <si>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</si>
  <si>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</si>
  <si>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</si>
  <si>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</si>
  <si>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</si>
  <si>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</si>
  <si>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</si>
  <si>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</si>
  <si>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</si>
  <si>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</si>
  <si>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</si>
  <si>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</si>
  <si>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</si>
  <si>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</si>
  <si>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</si>
  <si>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</si>
  <si>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</si>
  <si>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</si>
  <si>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</si>
  <si>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</si>
  <si>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</si>
  <si>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</si>
  <si>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</si>
  <si>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</si>
  <si>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</si>
  <si>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</si>
  <si>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</si>
  <si>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</si>
  <si>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</si>
  <si>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</si>
  <si>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</si>
  <si>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</si>
  <si>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</si>
  <si>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</si>
  <si>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</si>
  <si>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</si>
  <si>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</si>
  <si>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</si>
  <si>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</si>
  <si>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</si>
  <si>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</si>
  <si>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</si>
  <si>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</si>
  <si>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</si>
  <si>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</si>
  <si>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</si>
  <si>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</si>
  <si>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</si>
  <si>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</si>
  <si>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</si>
  <si>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</si>
  <si>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</si>
  <si>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</si>
  <si>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</si>
  <si>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</si>
  <si>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</si>
  <si>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</si>
  <si>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</si>
  <si>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</si>
  <si>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</si>
  <si>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</si>
  <si>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</si>
  <si>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</si>
  <si>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</si>
  <si>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</si>
  <si>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</si>
  <si>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</si>
  <si>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</si>
  <si>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</si>
  <si>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</si>
  <si>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</si>
  <si>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</si>
  <si>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</si>
  <si>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</si>
  <si>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</si>
  <si>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</si>
  <si>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</si>
  <si>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</si>
  <si>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</si>
  <si>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</si>
  <si>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</si>
  <si>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</si>
  <si>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</si>
  <si>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</si>
  <si>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</si>
  <si>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</si>
  <si>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</si>
  <si>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</si>
  <si>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</si>
  <si>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</si>
  <si>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</si>
  <si>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</si>
  <si>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</si>
  <si>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</si>
  <si>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</si>
  <si>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</si>
  <si>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</si>
  <si>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</si>
  <si>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</si>
  <si>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</si>
  <si>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</si>
  <si>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</si>
  <si>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</si>
  <si>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</si>
  <si>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</si>
  <si>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</si>
  <si>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</si>
  <si>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</si>
  <si>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</si>
  <si>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</si>
  <si>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</si>
  <si>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</si>
  <si>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</si>
  <si>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</si>
  <si>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</si>
  <si>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</si>
  <si>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</si>
  <si>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</si>
  <si>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</si>
  <si>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</si>
  <si>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</si>
  <si>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</si>
  <si>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</si>
  <si>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</si>
  <si>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</si>
  <si>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</si>
  <si>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</si>
  <si>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</si>
  <si>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</si>
  <si>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</si>
  <si>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</si>
  <si>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</si>
  <si>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</si>
  <si>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</si>
  <si>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</si>
  <si>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</si>
  <si>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</si>
  <si>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</si>
  <si>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</si>
  <si>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</si>
  <si>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</si>
  <si>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</si>
  <si>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</si>
  <si>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</si>
  <si>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</si>
  <si>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</si>
  <si>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</si>
  <si>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</si>
  <si>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</si>
  <si>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</si>
  <si>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</si>
  <si>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</si>
  <si>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</si>
  <si>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</si>
  <si>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</si>
  <si>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</si>
  <si>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</si>
  <si>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</si>
  <si>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</si>
  <si>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</si>
  <si>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</si>
  <si>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</si>
  <si>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</si>
  <si>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</si>
  <si>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</si>
  <si>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</si>
  <si>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</si>
  <si>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</si>
  <si>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</si>
  <si>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</si>
  <si>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</si>
  <si>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</si>
  <si>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</si>
  <si>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</si>
  <si>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</si>
  <si>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</si>
  <si>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</si>
  <si>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</si>
  <si>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</si>
  <si>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</si>
  <si>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</si>
  <si>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</si>
  <si>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</si>
  <si>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</si>
  <si>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</si>
  <si>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</si>
  <si>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</si>
  <si>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</si>
  <si>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</si>
  <si>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</si>
  <si>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</si>
  <si>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</si>
  <si>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</si>
  <si>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</si>
  <si>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</si>
  <si>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</si>
  <si>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</si>
  <si>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</si>
  <si>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</si>
  <si>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</si>
  <si>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</si>
  <si>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</si>
  <si>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</si>
  <si>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</si>
  <si>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</si>
  <si>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</si>
  <si>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</si>
  <si>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</si>
  <si>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</si>
  <si>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</si>
  <si>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</si>
  <si>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</si>
  <si>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</si>
  <si>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</si>
  <si>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</si>
  <si>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</si>
  <si>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</si>
  <si>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</si>
  <si>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</si>
  <si>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</si>
  <si>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</si>
  <si>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</si>
  <si>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</si>
  <si>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</si>
  <si>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</si>
  <si>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</si>
  <si>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</si>
  <si>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</si>
  <si>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</si>
  <si>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</si>
  <si>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</si>
  <si>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</si>
  <si>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</si>
  <si>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</si>
  <si>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</si>
  <si>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</si>
  <si>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</si>
  <si>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</si>
  <si>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</si>
  <si>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</si>
  <si>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</si>
  <si>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</si>
  <si>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</si>
  <si>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</si>
  <si>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</si>
  <si>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</si>
  <si>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</si>
  <si>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</si>
  <si>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</si>
  <si>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</si>
  <si>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</si>
  <si>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</si>
  <si>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</si>
  <si>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</si>
  <si>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</si>
  <si>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</si>
  <si>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</si>
  <si>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</si>
  <si>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</si>
  <si>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</si>
  <si>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</si>
  <si>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</si>
  <si>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</si>
  <si>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</si>
  <si>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</si>
  <si>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</si>
  <si>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</si>
  <si>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</si>
  <si>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</si>
  <si>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</si>
  <si>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</si>
  <si>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</si>
  <si>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</si>
  <si>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</si>
  <si>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</si>
  <si>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</si>
  <si>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</si>
  <si>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</si>
  <si>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</si>
  <si>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</si>
  <si>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</si>
  <si>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</si>
  <si>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</si>
  <si>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</si>
  <si>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</si>
  <si>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</si>
  <si>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</si>
  <si>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</si>
  <si>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</si>
  <si>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</si>
  <si>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</si>
  <si>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</si>
  <si>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</si>
  <si>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</si>
  <si>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</si>
  <si>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</si>
  <si>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</si>
  <si>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</si>
  <si>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</si>
  <si>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</si>
  <si>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</si>
  <si>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</si>
  <si>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</si>
  <si>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</si>
  <si>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</si>
  <si>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</si>
  <si>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</si>
  <si>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</si>
  <si>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</si>
  <si>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</si>
  <si>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</si>
  <si>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</si>
  <si>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</si>
  <si>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</si>
  <si>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</si>
  <si>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</si>
  <si>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</si>
  <si>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</si>
  <si>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</si>
  <si>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</si>
  <si>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</si>
  <si>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</si>
  <si>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</si>
  <si>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</si>
  <si>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</si>
  <si>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</si>
  <si>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</si>
  <si>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</si>
  <si>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</si>
  <si>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</si>
  <si>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</si>
  <si>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</si>
  <si>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</si>
  <si>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</si>
  <si>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</si>
  <si>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</si>
  <si>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</si>
  <si>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</si>
  <si>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</si>
  <si>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</si>
  <si>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</si>
  <si>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</si>
  <si>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</si>
  <si>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</si>
  <si>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</si>
  <si>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</si>
  <si>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</si>
  <si>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</si>
  <si>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</si>
  <si>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</si>
  <si>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</si>
  <si>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</si>
  <si>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</si>
  <si>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</si>
  <si>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</si>
  <si>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</si>
  <si>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</si>
  <si>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</si>
  <si>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</si>
  <si>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</si>
  <si>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</si>
  <si>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</si>
  <si>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</si>
  <si>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</si>
  <si>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</si>
  <si>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</si>
  <si>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</si>
  <si>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</si>
  <si>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</si>
  <si>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</si>
  <si>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</si>
  <si>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</si>
  <si>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</si>
  <si>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</si>
  <si>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</si>
  <si>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</si>
  <si>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</si>
  <si>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</si>
  <si>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</si>
  <si>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</si>
  <si>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</si>
  <si>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</si>
  <si>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</si>
  <si>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</si>
  <si>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</si>
  <si>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</si>
  <si>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</si>
  <si>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</si>
  <si>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</si>
  <si>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</si>
  <si>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</si>
  <si>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</si>
  <si>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</si>
  <si>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</si>
  <si>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</si>
  <si>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</si>
  <si>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</si>
  <si>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</si>
  <si>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</si>
  <si>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</si>
  <si>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</si>
  <si>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</si>
  <si>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</si>
  <si>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</si>
  <si>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</si>
  <si>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</si>
  <si>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</si>
  <si>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</si>
  <si>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</si>
  <si>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</si>
  <si>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</si>
  <si>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</si>
  <si>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</si>
  <si>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</si>
  <si>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</si>
  <si>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</si>
  <si>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</si>
  <si>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</si>
  <si>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</si>
  <si>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</si>
  <si>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</si>
  <si>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</si>
  <si>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</si>
  <si>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</si>
  <si>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</si>
  <si>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</si>
  <si>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</si>
  <si>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</si>
  <si>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</si>
  <si>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</si>
  <si>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</si>
  <si>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</si>
  <si>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</si>
  <si>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</si>
  <si>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</si>
  <si>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</si>
  <si>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</si>
  <si>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</si>
  <si>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</si>
  <si>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</si>
  <si>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</si>
  <si>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</si>
  <si>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</si>
  <si>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</si>
  <si>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</si>
  <si>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</si>
  <si>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</si>
  <si>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</si>
  <si>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</si>
  <si>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</si>
  <si>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</si>
  <si>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</si>
  <si>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</si>
  <si>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</si>
  <si>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</si>
  <si>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</si>
  <si>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</si>
  <si>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</si>
  <si>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</si>
  <si>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</si>
  <si>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</si>
  <si>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</si>
  <si>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</si>
  <si>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</si>
  <si>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</si>
  <si>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</si>
  <si>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</si>
  <si>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</si>
  <si>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</si>
  <si>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</si>
  <si>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</si>
  <si>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</si>
  <si>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</si>
  <si>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</si>
  <si>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</si>
  <si>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</si>
  <si>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</si>
  <si>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</si>
  <si>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</si>
  <si>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</si>
  <si>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</si>
  <si>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</si>
  <si>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</si>
  <si>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</si>
  <si>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</si>
  <si>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</si>
  <si>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</si>
  <si>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</si>
  <si>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</si>
  <si>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</si>
  <si>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</si>
  <si>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</si>
  <si>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</si>
  <si>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</si>
  <si>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</si>
  <si>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</si>
  <si>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</si>
  <si>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</si>
  <si>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</si>
  <si>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</si>
  <si>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</si>
  <si>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</si>
  <si>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</si>
  <si>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</si>
  <si>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</si>
  <si>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</si>
  <si>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</si>
  <si>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</si>
  <si>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</si>
  <si>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</si>
  <si>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</si>
  <si>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</si>
  <si>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</si>
  <si>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</si>
  <si>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</si>
  <si>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</si>
  <si>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</si>
  <si>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</si>
  <si>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</si>
  <si>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</si>
  <si>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</si>
  <si>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</si>
  <si>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</si>
  <si>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</si>
  <si>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</si>
  <si>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</si>
  <si>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</si>
  <si>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</si>
  <si>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</si>
  <si>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</si>
  <si>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</si>
  <si>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</si>
  <si>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</si>
  <si>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</si>
  <si>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</si>
  <si>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</si>
  <si>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</si>
  <si>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</si>
  <si>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</si>
  <si>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</si>
  <si>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</si>
  <si>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</si>
  <si>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</si>
  <si>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</si>
  <si>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</si>
  <si>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</si>
  <si>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</si>
  <si>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</si>
  <si>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</si>
  <si>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</si>
  <si>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</si>
  <si>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</si>
  <si>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</si>
  <si>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</si>
  <si>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</si>
  <si>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</si>
  <si>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</si>
  <si>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</si>
  <si>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</si>
  <si>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</si>
  <si>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</si>
  <si>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</si>
  <si>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</si>
  <si>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</si>
  <si>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</si>
  <si>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</si>
  <si>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</si>
  <si>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</si>
  <si>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</si>
  <si>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</si>
  <si>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</si>
  <si>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</si>
  <si>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</si>
  <si>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</si>
  <si>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</si>
  <si>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</si>
  <si>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</si>
  <si>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</si>
  <si>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</si>
  <si>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</si>
  <si>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</si>
  <si>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</si>
  <si>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</si>
  <si>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</si>
  <si>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</si>
  <si>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</si>
  <si>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</si>
  <si>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</si>
  <si>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</si>
  <si>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</si>
  <si>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</si>
  <si>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</si>
  <si>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</si>
  <si>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</si>
  <si>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</si>
  <si>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</si>
  <si>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</si>
  <si>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</si>
  <si>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</si>
  <si>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</si>
  <si>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</si>
  <si>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</si>
  <si>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</si>
  <si>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</si>
  <si>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</si>
  <si>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</si>
  <si>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</si>
  <si>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</si>
  <si>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</si>
  <si>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</si>
  <si>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</si>
  <si>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</si>
  <si>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</si>
  <si>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</si>
  <si>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</si>
  <si>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</si>
  <si>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</si>
  <si>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</si>
  <si>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</si>
  <si>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</si>
  <si>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</si>
  <si>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</si>
  <si>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</si>
  <si>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</si>
  <si>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</si>
  <si>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</si>
  <si>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</si>
  <si>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</si>
  <si>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</si>
  <si>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</si>
  <si>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</si>
  <si>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</si>
  <si>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</si>
  <si>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</si>
  <si>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</si>
  <si>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</si>
  <si>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</si>
  <si>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</si>
  <si>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</si>
  <si>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</si>
  <si>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</si>
  <si>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</si>
  <si>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</si>
  <si>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</si>
  <si>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</si>
  <si>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</si>
  <si>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</si>
  <si>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</si>
  <si>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</si>
  <si>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</si>
  <si>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</si>
  <si>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</si>
  <si>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</si>
  <si>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</si>
  <si>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</si>
  <si>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</si>
  <si>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</si>
  <si>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</si>
  <si>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</si>
  <si>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</si>
  <si>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</si>
  <si>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</si>
  <si>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</si>
  <si>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</si>
  <si>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</si>
  <si>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</si>
  <si>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</si>
  <si>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</si>
  <si>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</si>
  <si>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</si>
  <si>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</si>
  <si>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</si>
  <si>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</si>
  <si>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</si>
  <si>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</si>
  <si>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</si>
  <si>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</si>
  <si>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</si>
  <si>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</si>
  <si>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</si>
  <si>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</si>
  <si>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</si>
  <si>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</si>
  <si>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</si>
  <si>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</si>
  <si>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</si>
  <si>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</si>
  <si>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</si>
  <si>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</si>
  <si>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</si>
  <si>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</si>
  <si>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</si>
  <si>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</si>
  <si>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</si>
  <si>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</si>
  <si>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</si>
  <si>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</si>
  <si>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</si>
  <si>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</si>
  <si>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</si>
  <si>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</si>
  <si>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</si>
  <si>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</si>
  <si>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</si>
  <si>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</si>
  <si>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</si>
  <si>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</si>
  <si>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</si>
  <si>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</si>
  <si>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</si>
  <si>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</si>
  <si>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</si>
  <si>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</si>
  <si>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</si>
  <si>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</si>
  <si>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</si>
  <si>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</si>
  <si>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</si>
  <si>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</si>
  <si>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</si>
  <si>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</si>
  <si>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</si>
  <si>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</si>
  <si>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</si>
  <si>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</si>
  <si>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</si>
  <si>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</si>
  <si>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</si>
  <si>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</si>
  <si>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</si>
  <si>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</si>
  <si>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</si>
  <si>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</si>
  <si>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</si>
  <si>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</si>
  <si>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</si>
  <si>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</si>
  <si>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</si>
  <si>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</si>
  <si>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</si>
  <si>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</si>
  <si>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</si>
  <si>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</si>
  <si>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</si>
  <si>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</si>
  <si>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</si>
  <si>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</si>
  <si>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</si>
  <si>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</si>
  <si>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</si>
  <si>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</si>
  <si>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</si>
  <si>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</si>
  <si>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</si>
  <si>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</si>
  <si>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</si>
  <si>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</si>
  <si>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</si>
  <si>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</si>
  <si>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</si>
  <si>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</si>
  <si>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</si>
  <si>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</si>
  <si>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</si>
  <si>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</si>
  <si>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</si>
  <si>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</si>
  <si>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</si>
  <si>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</si>
  <si>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</si>
  <si>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</si>
  <si>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</si>
  <si>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</si>
  <si>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</si>
  <si>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</si>
  <si>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</si>
  <si>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</si>
  <si>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</si>
  <si>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</si>
  <si>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</si>
  <si>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</si>
  <si>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</si>
  <si>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</si>
  <si>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</si>
  <si>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</si>
  <si>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</si>
  <si>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</si>
  <si>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</si>
  <si>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</si>
  <si>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</si>
  <si>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</si>
  <si>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</si>
  <si>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</si>
  <si>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</si>
  <si>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</si>
  <si>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</si>
  <si>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</si>
  <si>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</si>
  <si>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</si>
  <si>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</si>
  <si>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</si>
  <si>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</si>
  <si>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</si>
  <si>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</si>
  <si>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</si>
  <si>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</si>
  <si>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</si>
  <si>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</si>
  <si>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</si>
  <si>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</si>
  <si>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</si>
  <si>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</si>
  <si>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</si>
  <si>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</si>
  <si>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</si>
  <si>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</si>
  <si>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</si>
  <si>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</si>
  <si>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</si>
  <si>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</si>
  <si>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</si>
  <si>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</si>
  <si>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</si>
  <si>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</si>
  <si>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</si>
  <si>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</si>
  <si>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</si>
  <si>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</si>
  <si>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</si>
  <si>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</si>
  <si>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</si>
  <si>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</si>
  <si>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</si>
  <si>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</si>
  <si>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</si>
  <si>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</si>
  <si>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</si>
  <si>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</si>
  <si>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</si>
  <si>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</si>
  <si>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</si>
  <si>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</si>
  <si>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</si>
  <si>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</si>
  <si>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</si>
  <si>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</si>
  <si>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</si>
  <si>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</si>
  <si>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</si>
  <si>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</si>
  <si>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</si>
  <si>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</si>
  <si>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</si>
  <si>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</si>
  <si>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</si>
  <si>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</si>
  <si>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</si>
  <si>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</si>
  <si>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</si>
  <si>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</si>
  <si>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</si>
  <si>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</si>
  <si>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</si>
  <si>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</si>
  <si>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</si>
  <si>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</si>
  <si>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</si>
  <si>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</si>
  <si>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</si>
  <si>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</si>
  <si>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</si>
  <si>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</si>
  <si>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</si>
  <si>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</si>
  <si>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</si>
  <si>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</si>
  <si>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</si>
  <si>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</si>
  <si>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</si>
  <si>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</si>
  <si>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</si>
  <si>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</si>
  <si>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</si>
  <si>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</si>
  <si>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</si>
  <si>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</si>
  <si>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</si>
  <si>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</si>
  <si>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</si>
  <si>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</si>
  <si>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</si>
  <si>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</si>
  <si>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</si>
  <si>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</si>
  <si>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</si>
  <si>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</si>
  <si>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</si>
  <si>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</si>
  <si>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</si>
  <si>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</si>
  <si>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</si>
  <si>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</si>
  <si>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</si>
  <si>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</si>
  <si>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</si>
  <si>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</si>
  <si>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</si>
  <si>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</si>
  <si>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</si>
  <si>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</si>
  <si>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</si>
  <si>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</si>
  <si>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</si>
  <si>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</si>
  <si>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</si>
  <si>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</si>
  <si>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</si>
  <si>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</si>
  <si>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</si>
  <si>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</si>
  <si>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</si>
  <si>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</si>
  <si>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</si>
  <si>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</si>
  <si>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</si>
  <si>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</si>
  <si>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</si>
  <si>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</si>
  <si>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</si>
  <si>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</si>
  <si>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</si>
  <si>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</si>
  <si>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</si>
  <si>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</si>
  <si>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</si>
  <si>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</si>
  <si>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</si>
  <si>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</si>
  <si>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</si>
  <si>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</si>
  <si>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</si>
  <si>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</si>
  <si>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</si>
  <si>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</si>
  <si>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</si>
  <si>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</si>
  <si>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</si>
  <si>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</si>
  <si>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</si>
  <si>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</si>
  <si>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</si>
  <si>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</si>
  <si>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</si>
  <si>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</si>
  <si>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</si>
  <si>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</si>
  <si>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</si>
  <si>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</si>
  <si>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</si>
  <si>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</si>
  <si>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</si>
  <si>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</si>
  <si>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</si>
  <si>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</si>
  <si>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</si>
  <si>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</si>
  <si>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</si>
  <si>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</si>
  <si>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</si>
  <si>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</si>
  <si>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</si>
  <si>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</si>
  <si>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</si>
  <si>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</si>
  <si>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</si>
  <si>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</si>
  <si>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</si>
  <si>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</si>
  <si>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</si>
  <si>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</si>
  <si>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</si>
  <si>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</si>
  <si>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</si>
  <si>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</si>
  <si>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</si>
  <si>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</si>
  <si>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</si>
  <si>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</si>
  <si>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</si>
  <si>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</si>
  <si>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</si>
  <si>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</si>
  <si>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</si>
  <si>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</si>
  <si>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</si>
  <si>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</si>
  <si>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</si>
  <si>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</si>
  <si>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</si>
  <si>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</si>
  <si>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</si>
  <si>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</si>
  <si>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</si>
  <si>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</si>
  <si>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</si>
  <si>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</si>
  <si>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</si>
  <si>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</si>
  <si>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</si>
  <si>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</si>
  <si>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</si>
  <si>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</si>
  <si>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</si>
  <si>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</si>
  <si>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</si>
  <si>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</si>
  <si>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</si>
  <si>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</si>
  <si>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</si>
  <si>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</si>
  <si>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</si>
  <si>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</si>
  <si>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</si>
  <si>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</si>
  <si>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</si>
  <si>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</si>
  <si>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</si>
  <si>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</si>
  <si>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</si>
  <si>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</si>
  <si>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</si>
  <si>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</si>
  <si>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</si>
  <si>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</si>
  <si>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</si>
  <si>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</si>
  <si>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</si>
  <si>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</si>
  <si>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</si>
  <si>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</si>
  <si>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</si>
  <si>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</si>
  <si>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</si>
  <si>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</si>
  <si>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</si>
  <si>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</si>
  <si>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</si>
  <si>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</si>
  <si>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</si>
  <si>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</si>
  <si>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</si>
  <si>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</si>
  <si>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</si>
  <si>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</si>
  <si>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</si>
  <si>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</si>
  <si>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</si>
  <si>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</si>
  <si>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</si>
  <si>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</si>
  <si>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</si>
  <si>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</si>
  <si>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</si>
  <si>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</si>
  <si>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</si>
  <si>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</si>
  <si>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</si>
  <si>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</si>
  <si>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</si>
  <si>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</si>
  <si>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</si>
  <si>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</si>
  <si>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</si>
  <si>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</si>
  <si>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</si>
  <si>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</si>
  <si>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</si>
  <si>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</si>
  <si>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</si>
  <si>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</si>
  <si>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</si>
  <si>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</si>
  <si>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</si>
  <si>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</si>
  <si>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</si>
  <si>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</si>
  <si>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</si>
  <si>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</si>
  <si>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</si>
  <si>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</si>
  <si>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</si>
  <si>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</si>
  <si>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</si>
  <si>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</si>
  <si>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</si>
  <si>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</si>
  <si>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</si>
  <si>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</si>
  <si>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</si>
  <si>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</si>
  <si>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</si>
  <si>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</si>
  <si>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</si>
  <si>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</si>
  <si>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</si>
  <si>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</si>
  <si>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</si>
  <si>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</si>
  <si>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</si>
  <si>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</si>
  <si>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</si>
  <si>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</si>
  <si>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</si>
  <si>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</si>
  <si>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</si>
  <si>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</si>
  <si>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</si>
  <si>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</si>
  <si>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</si>
  <si>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</si>
  <si>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</si>
  <si>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</si>
  <si>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</si>
  <si>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</si>
  <si>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</si>
  <si>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</si>
  <si>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</si>
  <si>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</si>
  <si>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</si>
  <si>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</si>
  <si>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</si>
  <si>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</si>
  <si>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</si>
  <si>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</si>
  <si>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</si>
  <si>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</si>
  <si>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</si>
  <si>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</si>
  <si>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</si>
  <si>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</si>
  <si>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</si>
  <si>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</si>
  <si>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</si>
  <si>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</si>
  <si>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</si>
  <si>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</si>
  <si>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</si>
  <si>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</si>
  <si>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</si>
  <si>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</si>
  <si>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</si>
  <si>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</si>
  <si>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</si>
  <si>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</si>
  <si>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</si>
  <si>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</si>
  <si>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</si>
  <si>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</si>
  <si>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</si>
  <si>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</si>
  <si>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</si>
  <si>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</si>
  <si>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</si>
  <si>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</si>
  <si>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</si>
  <si>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</si>
  <si>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</si>
  <si>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</si>
  <si>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</si>
  <si>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</si>
  <si>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</si>
  <si>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</si>
  <si>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</si>
  <si>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</si>
  <si>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</si>
  <si>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</si>
  <si>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</si>
  <si>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</si>
  <si>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</si>
  <si>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</si>
  <si>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</si>
  <si>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</si>
  <si>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</si>
  <si>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</si>
  <si>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</si>
  <si>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</si>
  <si>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</si>
  <si>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</si>
  <si>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</si>
  <si>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</si>
  <si>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</si>
  <si>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</si>
  <si>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</si>
  <si>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</si>
  <si>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</si>
  <si>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</si>
  <si>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</si>
  <si>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</si>
  <si>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</si>
  <si>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</si>
  <si>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</si>
  <si>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</si>
  <si>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</si>
  <si>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</si>
  <si>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</si>
  <si>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</si>
  <si>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</si>
  <si>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</si>
  <si>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</si>
  <si>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</si>
  <si>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</si>
  <si>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</si>
  <si>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</si>
  <si>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</si>
  <si>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</si>
  <si>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</si>
  <si>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</si>
  <si>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</si>
  <si>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</si>
  <si>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</si>
  <si>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</si>
  <si>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</si>
  <si>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</si>
  <si>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</si>
  <si>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</si>
  <si>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</si>
  <si>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</si>
  <si>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</si>
  <si>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</si>
  <si>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</si>
  <si>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</si>
  <si>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</si>
  <si>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</si>
  <si>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</si>
  <si>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</si>
  <si>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</si>
  <si>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</si>
  <si>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</si>
  <si>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</si>
  <si>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</si>
  <si>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</si>
  <si>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</si>
  <si>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</si>
  <si>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</si>
  <si>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</si>
  <si>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</si>
  <si>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</si>
  <si>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</si>
  <si>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</si>
  <si>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</si>
  <si>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</si>
  <si>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</si>
  <si>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</si>
  <si>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</si>
  <si>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</si>
  <si>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</si>
  <si>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</si>
  <si>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</si>
  <si>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</si>
  <si>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</si>
  <si>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</si>
  <si>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</si>
  <si>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</si>
  <si>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</si>
  <si>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</si>
  <si>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</si>
  <si>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</si>
  <si>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</si>
  <si>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</si>
  <si>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</si>
  <si>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</si>
  <si>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</si>
  <si>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</si>
  <si>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</si>
  <si>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</si>
  <si>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</si>
  <si>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</si>
  <si>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</si>
  <si>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</si>
  <si>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</si>
  <si>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</si>
  <si>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</si>
  <si>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</si>
  <si>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</si>
  <si>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</si>
  <si>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</si>
  <si>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</si>
  <si>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</si>
  <si>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</si>
  <si>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</si>
  <si>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</si>
  <si>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</si>
  <si>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</si>
  <si>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</si>
  <si>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</si>
  <si>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</si>
  <si>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</si>
  <si>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</si>
  <si>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</si>
  <si>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</si>
  <si>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</si>
  <si>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</si>
  <si>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</si>
  <si>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</si>
  <si>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</si>
  <si>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</si>
  <si>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</si>
  <si>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</si>
  <si>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</si>
  <si>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</si>
  <si>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</si>
  <si>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</si>
  <si>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</si>
  <si>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</si>
  <si>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</si>
  <si>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</si>
  <si>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</si>
  <si>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</si>
  <si>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</si>
  <si>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</si>
  <si>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</si>
  <si>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</si>
  <si>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</si>
  <si>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</si>
  <si>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</si>
  <si>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</si>
  <si>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</si>
  <si>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</si>
  <si>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</si>
  <si>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</si>
  <si>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</si>
  <si>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</si>
  <si>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</si>
  <si>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</si>
  <si>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</si>
  <si>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</si>
  <si>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</si>
  <si>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</si>
  <si>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</si>
  <si>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</si>
  <si>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</si>
  <si>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</si>
  <si>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</si>
  <si>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</si>
  <si>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</si>
  <si>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</si>
  <si>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</si>
  <si>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</si>
  <si>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</si>
  <si>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</si>
  <si>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</si>
  <si>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</si>
  <si>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</si>
  <si>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</si>
  <si>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</si>
  <si>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</si>
  <si>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</si>
  <si>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</si>
  <si>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</si>
  <si>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</si>
  <si>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</si>
  <si>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</si>
  <si>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</si>
  <si>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</si>
  <si>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</si>
  <si>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</si>
  <si>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</si>
  <si>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</si>
  <si>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</si>
  <si>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</si>
  <si>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</si>
  <si>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</si>
  <si>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</si>
  <si>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</si>
  <si>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</si>
  <si>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</si>
  <si>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</si>
  <si>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</si>
  <si>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</si>
  <si>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</si>
  <si>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</si>
  <si>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</si>
  <si>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</si>
  <si>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</si>
  <si>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</si>
  <si>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</si>
  <si>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</si>
  <si>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</si>
  <si>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</si>
  <si>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</si>
  <si>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</si>
  <si>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</si>
  <si>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</si>
  <si>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</si>
  <si>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</si>
  <si>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</si>
  <si>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</si>
  <si>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</si>
  <si>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</si>
  <si>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</si>
  <si>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</si>
  <si>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</si>
  <si>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</si>
  <si>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</si>
  <si>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</si>
  <si>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</si>
  <si>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</si>
  <si>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</si>
  <si>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</si>
  <si>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</si>
  <si>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</si>
  <si>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</si>
  <si>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</si>
  <si>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</si>
  <si>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</si>
  <si>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</si>
  <si>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</si>
  <si>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</si>
  <si>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</si>
  <si>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</si>
  <si>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</si>
  <si>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</si>
  <si>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</si>
  <si>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</si>
  <si>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</si>
  <si>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</si>
  <si>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</si>
  <si>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</si>
  <si>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</si>
  <si>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</si>
  <si>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</si>
  <si>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</si>
  <si>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</si>
  <si>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</si>
  <si>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</si>
  <si>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</si>
  <si>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</si>
  <si>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</si>
  <si>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</si>
  <si>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</si>
  <si>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</si>
  <si>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</si>
  <si>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</si>
  <si>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</si>
  <si>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</si>
  <si>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</si>
  <si>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</si>
  <si>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</si>
  <si>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</si>
  <si>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</si>
  <si>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</si>
  <si>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</si>
  <si>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</si>
  <si>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</si>
  <si>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</si>
  <si>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</si>
  <si>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</si>
  <si>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</si>
  <si>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</si>
  <si>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</si>
  <si>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</si>
  <si>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</si>
  <si>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</si>
  <si>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</si>
  <si>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</si>
  <si>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</si>
  <si>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</si>
  <si>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</si>
  <si>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</si>
  <si>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</si>
  <si>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</si>
  <si>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</si>
  <si>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</si>
  <si>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</si>
  <si>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</si>
  <si>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</si>
  <si>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</si>
  <si>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</si>
  <si>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</si>
  <si>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</si>
  <si>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</si>
  <si>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</si>
  <si>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</si>
  <si>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</si>
  <si>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</si>
  <si>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</si>
  <si>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</si>
  <si>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</si>
  <si>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</si>
  <si>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</si>
  <si>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</si>
  <si>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</si>
  <si>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</si>
  <si>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</si>
  <si>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</si>
  <si>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</si>
  <si>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</si>
  <si>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</si>
  <si>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</si>
  <si>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</si>
  <si>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</si>
  <si>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</si>
  <si>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</si>
  <si>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</si>
  <si>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</si>
  <si>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</si>
  <si>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</si>
  <si>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</si>
  <si>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</si>
  <si>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</si>
  <si>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</si>
  <si>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</si>
  <si>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</si>
  <si>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</si>
  <si>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</si>
  <si>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</si>
  <si>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</si>
  <si>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</si>
  <si>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</si>
  <si>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</si>
  <si>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</si>
  <si>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</si>
  <si>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</si>
  <si>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</si>
  <si>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</si>
  <si>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</si>
  <si>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</si>
  <si>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</si>
  <si>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</si>
  <si>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</si>
  <si>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</si>
  <si>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</si>
  <si>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</si>
  <si>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</si>
  <si>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</si>
  <si>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</si>
  <si>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</si>
  <si>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</si>
  <si>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</si>
  <si>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</si>
  <si>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</si>
  <si>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</si>
  <si>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</si>
  <si>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</si>
  <si>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</si>
  <si>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</si>
  <si>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</si>
  <si>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</si>
  <si>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</si>
  <si>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</si>
  <si>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</si>
  <si>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</si>
  <si>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</si>
  <si>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</si>
  <si>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</si>
  <si>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</si>
  <si>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</si>
  <si>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</si>
  <si>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</si>
  <si>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</si>
  <si>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</si>
  <si>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</si>
  <si>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</si>
  <si>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</si>
  <si>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</si>
  <si>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</si>
  <si>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</si>
  <si>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</si>
  <si>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</si>
  <si>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</si>
  <si>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</si>
  <si>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</si>
  <si>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</si>
  <si>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</si>
  <si>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</si>
  <si>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</si>
  <si>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</si>
  <si>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</si>
  <si>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</si>
  <si>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</si>
  <si>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</si>
  <si>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</si>
  <si>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</si>
  <si>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</si>
  <si>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</si>
  <si>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</si>
  <si>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</si>
  <si>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</si>
  <si>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</si>
  <si>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</si>
  <si>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</si>
  <si>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</si>
  <si>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</si>
  <si>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</si>
  <si>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</si>
  <si>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</si>
  <si>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</si>
  <si>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</si>
  <si>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</si>
  <si>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</si>
  <si>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</si>
  <si>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</si>
  <si>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</si>
  <si>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</si>
  <si>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</si>
  <si>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</si>
  <si>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</si>
  <si>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</si>
  <si>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</si>
  <si>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</si>
  <si>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</si>
  <si>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</si>
  <si>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</si>
  <si>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</si>
  <si>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</si>
  <si>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</si>
  <si>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</si>
  <si>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</si>
  <si>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</si>
  <si>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</si>
  <si>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</si>
  <si>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</si>
  <si>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</si>
  <si>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</si>
  <si>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</si>
  <si>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</si>
  <si>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</si>
  <si>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</si>
  <si>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</si>
  <si>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</si>
  <si>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</si>
  <si>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</si>
  <si>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</si>
  <si>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</si>
  <si>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</si>
  <si>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</si>
  <si>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</si>
  <si>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</si>
  <si>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</si>
  <si>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</si>
  <si>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</si>
  <si>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</si>
  <si>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</si>
  <si>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</si>
  <si>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</si>
  <si>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</si>
  <si>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</si>
  <si>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</si>
  <si>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</si>
  <si>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</si>
  <si>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</si>
  <si>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</si>
  <si>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</si>
  <si>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</si>
  <si>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</si>
  <si>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</si>
  <si>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</si>
  <si>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</si>
  <si>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</si>
  <si>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</si>
  <si>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</si>
  <si>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</si>
  <si>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</si>
  <si>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</si>
  <si>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</si>
  <si>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</si>
  <si>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</si>
  <si>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</si>
  <si>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</si>
  <si>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</si>
  <si>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</si>
  <si>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</si>
  <si>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</si>
  <si>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</si>
  <si>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</si>
  <si>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</si>
  <si>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</si>
  <si>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</si>
  <si>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</si>
  <si>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</si>
  <si>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</si>
  <si>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</si>
  <si>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</si>
  <si>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</si>
  <si>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</si>
  <si>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</si>
  <si>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</si>
  <si>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</si>
  <si>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</si>
  <si>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</si>
  <si>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</si>
  <si>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</si>
  <si>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</si>
  <si>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</si>
  <si>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</si>
  <si>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</si>
  <si>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</si>
  <si>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</si>
  <si>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</si>
  <si>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</si>
  <si>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</si>
  <si>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</si>
  <si>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</si>
  <si>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</si>
  <si>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</si>
  <si>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</si>
  <si>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</si>
  <si>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</si>
  <si>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</si>
  <si>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</si>
  <si>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</si>
  <si>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</si>
  <si>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</si>
  <si>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</si>
  <si>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</si>
  <si>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</si>
  <si>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</si>
  <si>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</si>
  <si>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</si>
  <si>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</si>
  <si>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</si>
  <si>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</si>
  <si>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</si>
  <si>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</si>
  <si>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</si>
  <si>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</si>
  <si>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</si>
  <si>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</si>
  <si>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</si>
  <si>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</si>
  <si>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</si>
  <si>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</si>
  <si>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</si>
  <si>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</si>
  <si>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</si>
  <si>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</si>
  <si>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</si>
  <si>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</si>
  <si>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</si>
  <si>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</si>
  <si>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</si>
  <si>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</si>
  <si>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</si>
  <si>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</si>
  <si>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</si>
  <si>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</si>
  <si>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</si>
  <si>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</si>
  <si>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</si>
  <si>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</si>
  <si>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</si>
  <si>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</si>
  <si>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</si>
  <si>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</si>
  <si>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</si>
  <si>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</si>
  <si>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</si>
  <si>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</si>
  <si>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</si>
  <si>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</si>
  <si>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</si>
  <si>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</si>
  <si>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</si>
  <si>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</si>
  <si>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</si>
  <si>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</si>
  <si>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</si>
  <si>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</si>
  <si>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</si>
  <si>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</si>
  <si>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</si>
  <si>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</si>
  <si>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</si>
  <si>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</si>
  <si>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</si>
  <si>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</si>
  <si>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</si>
  <si>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</si>
  <si>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</si>
  <si>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</si>
  <si>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</si>
  <si>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</si>
  <si>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</si>
  <si>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</si>
  <si>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</si>
  <si>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</si>
  <si>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</si>
  <si>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</si>
  <si>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</si>
  <si>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</si>
  <si>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</si>
  <si>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</si>
  <si>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</si>
  <si>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</si>
  <si>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</si>
  <si>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</si>
  <si>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</si>
  <si>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</si>
  <si>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</si>
  <si>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</si>
  <si>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</si>
  <si>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</si>
  <si>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</si>
  <si>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</si>
  <si>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</si>
  <si>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</si>
  <si>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</si>
  <si>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</si>
  <si>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</si>
  <si>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</si>
  <si>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</si>
  <si>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</si>
  <si>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</si>
  <si>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</si>
  <si>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</si>
  <si>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</si>
  <si>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</si>
  <si>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</si>
  <si>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</si>
  <si>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</si>
  <si>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</si>
  <si>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</si>
  <si>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</si>
  <si>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</si>
  <si>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</si>
  <si>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</si>
  <si>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</si>
  <si>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</si>
  <si>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</si>
  <si>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</si>
  <si>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</si>
  <si>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</si>
  <si>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</si>
  <si>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</si>
  <si>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</si>
  <si>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</si>
  <si>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</si>
  <si>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</si>
  <si>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</si>
  <si>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</si>
  <si>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</si>
  <si>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</si>
  <si>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</si>
  <si>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</si>
  <si>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</si>
  <si>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</si>
  <si>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</si>
  <si>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</si>
  <si>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</si>
  <si>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</si>
  <si>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</si>
  <si>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</si>
  <si>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</si>
  <si>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</si>
  <si>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</si>
  <si>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</si>
  <si>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</si>
  <si>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</si>
  <si>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</si>
  <si>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</si>
  <si>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</si>
  <si>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</si>
  <si>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</si>
  <si>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</si>
  <si>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</si>
  <si>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</si>
  <si>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</si>
  <si>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</si>
  <si>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</si>
  <si>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</si>
  <si>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</si>
  <si>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</si>
  <si>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</si>
  <si>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</si>
  <si>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</si>
  <si>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</si>
  <si>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</si>
  <si>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</si>
  <si>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</si>
  <si>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</si>
  <si>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</si>
  <si>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</si>
  <si>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</si>
  <si>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</si>
  <si>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</si>
  <si>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</si>
  <si>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</si>
  <si>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</si>
  <si>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</si>
  <si>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</si>
  <si>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</si>
  <si>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</si>
  <si>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</si>
  <si>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</si>
  <si>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</si>
  <si>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</si>
  <si>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</si>
  <si>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</si>
  <si>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</si>
  <si>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</si>
  <si>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</si>
  <si>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</si>
  <si>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</si>
  <si>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</si>
  <si>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</si>
  <si>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</si>
  <si>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</si>
  <si>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</si>
  <si>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</si>
  <si>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</si>
  <si>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</si>
  <si>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</si>
  <si>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</si>
  <si>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</si>
  <si>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</si>
  <si>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</si>
  <si>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</si>
  <si>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</si>
  <si>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</si>
  <si>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</si>
  <si>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</si>
  <si>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</si>
  <si>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</si>
  <si>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</si>
  <si>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</si>
  <si>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</si>
  <si>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</si>
  <si>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</si>
  <si>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</si>
  <si>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</si>
  <si>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</si>
  <si>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</si>
  <si>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</si>
  <si>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</si>
  <si>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</si>
  <si>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</si>
  <si>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</si>
  <si>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</si>
  <si>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</si>
  <si>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</si>
  <si>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</si>
  <si>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</si>
  <si>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</si>
  <si>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</si>
  <si>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</si>
  <si>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</si>
  <si>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</si>
  <si>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</si>
  <si>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</si>
  <si>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</si>
  <si>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</si>
  <si>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</si>
  <si>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</si>
  <si>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</si>
  <si>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</si>
  <si>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</si>
  <si>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</si>
  <si>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</si>
  <si>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</si>
  <si>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</si>
  <si>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</si>
  <si>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</si>
  <si>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</si>
  <si>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</si>
  <si>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</si>
  <si>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</si>
  <si>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</si>
  <si>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</si>
  <si>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</si>
  <si>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</si>
  <si>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</si>
  <si>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</si>
  <si>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</si>
  <si>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</si>
  <si>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</si>
  <si>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</si>
  <si>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</si>
  <si>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</si>
  <si>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</si>
  <si>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</si>
  <si>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</si>
  <si>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</si>
  <si>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</si>
  <si>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</si>
  <si>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</si>
  <si>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</si>
  <si>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</si>
  <si>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</si>
  <si>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</si>
  <si>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</si>
  <si>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</si>
  <si>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</si>
  <si>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</si>
  <si>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</si>
  <si>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</si>
  <si>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</si>
  <si>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</si>
  <si>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</si>
  <si>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</si>
  <si>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</si>
  <si>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</si>
  <si>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</si>
  <si>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</si>
  <si>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</si>
  <si>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</si>
  <si>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</si>
  <si>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</si>
  <si>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</si>
  <si>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</si>
  <si>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</si>
  <si>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</si>
  <si>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</si>
  <si>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</si>
  <si>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</si>
  <si>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</si>
  <si>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</si>
  <si>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</si>
  <si>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</si>
  <si>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</si>
  <si>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</si>
  <si>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</si>
  <si>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</si>
  <si>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</si>
  <si>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</si>
  <si>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</si>
  <si>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</si>
  <si>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</si>
  <si>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</si>
  <si>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</si>
  <si>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</si>
  <si>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</si>
  <si>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</si>
  <si>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</si>
  <si>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</si>
  <si>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</si>
  <si>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</si>
  <si>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</si>
  <si>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</si>
  <si>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</si>
  <si>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</si>
  <si>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</si>
  <si>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</si>
  <si>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</si>
  <si>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</si>
  <si>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</si>
  <si>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</si>
  <si>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</si>
  <si>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</si>
  <si>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</si>
  <si>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</si>
  <si>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</si>
  <si>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</si>
  <si>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</si>
  <si>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</si>
  <si>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</si>
  <si>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</si>
  <si>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</si>
  <si>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</si>
  <si>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</si>
  <si>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</si>
  <si>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</si>
  <si>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</si>
  <si>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</si>
  <si>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</si>
  <si>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</si>
  <si>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</si>
  <si>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</si>
  <si>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</si>
  <si>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</si>
  <si>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</si>
  <si>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</si>
  <si>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</si>
  <si>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</si>
  <si>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</si>
  <si>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</si>
  <si>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</si>
  <si>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</si>
  <si>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</si>
  <si>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</si>
  <si>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</si>
  <si>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</si>
  <si>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</si>
  <si>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</si>
  <si>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</si>
  <si>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</si>
  <si>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</si>
  <si>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</si>
  <si>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</si>
  <si>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</si>
  <si>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</si>
  <si>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</si>
  <si>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</si>
  <si>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</si>
  <si>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</si>
  <si>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</si>
  <si>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</si>
  <si>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</si>
  <si>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</si>
  <si>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</si>
  <si>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</si>
  <si>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</si>
  <si>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</si>
  <si>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</si>
  <si>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</si>
  <si>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</si>
  <si>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</si>
  <si>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</si>
  <si>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</si>
  <si>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</si>
  <si>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</si>
  <si>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</si>
  <si>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</si>
  <si>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</si>
  <si>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</si>
  <si>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</si>
  <si>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</si>
  <si>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</si>
  <si>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</si>
  <si>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</si>
  <si>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</si>
  <si>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</si>
  <si>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</si>
  <si>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</si>
  <si>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</si>
  <si>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</si>
  <si>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</si>
  <si>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</si>
  <si>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</si>
  <si>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</si>
  <si>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</si>
  <si>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</si>
  <si>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</si>
  <si>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</si>
  <si>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</si>
  <si>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</si>
  <si>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</si>
  <si>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</si>
  <si>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</si>
  <si>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</si>
  <si>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</si>
  <si>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</si>
  <si>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</si>
  <si>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</si>
  <si>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</si>
  <si>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</si>
  <si>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</si>
  <si>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</si>
  <si>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</si>
  <si>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</si>
  <si>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</si>
  <si>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</si>
  <si>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</si>
  <si>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</si>
  <si>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</si>
  <si>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</si>
  <si>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</si>
  <si>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</si>
  <si>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</si>
  <si>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</si>
  <si>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</si>
  <si>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</si>
  <si>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</si>
  <si>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</si>
  <si>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</si>
  <si>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</si>
  <si>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</si>
  <si>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</si>
  <si>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</si>
  <si>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</si>
  <si>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</si>
  <si>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</si>
  <si>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</si>
  <si>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</si>
  <si>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</si>
  <si>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</si>
  <si>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</si>
  <si>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</si>
  <si>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</si>
  <si>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</si>
  <si>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</si>
  <si>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</si>
  <si>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</si>
  <si>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</si>
  <si>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</si>
  <si>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</si>
  <si>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</si>
  <si>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</si>
  <si>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</si>
  <si>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</si>
  <si>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</si>
  <si>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</si>
  <si>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</si>
  <si>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</si>
  <si>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</si>
  <si>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</si>
  <si>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</si>
  <si>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</si>
  <si>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</si>
  <si>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</si>
  <si>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</si>
  <si>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</si>
  <si>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</si>
  <si>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</si>
  <si>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</si>
  <si>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</si>
  <si>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</si>
  <si>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</si>
  <si>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</si>
  <si>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</si>
  <si>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</si>
  <si>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</si>
  <si>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</si>
  <si>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</si>
  <si>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</si>
  <si>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</si>
  <si>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</si>
  <si>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</si>
  <si>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</si>
  <si>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</si>
  <si>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</si>
  <si>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</si>
  <si>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</si>
  <si>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</si>
  <si>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</si>
  <si>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</si>
  <si>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</si>
  <si>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</si>
  <si>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</si>
  <si>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</si>
  <si>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</si>
  <si>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</si>
  <si>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</si>
  <si>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</si>
  <si>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</si>
  <si>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</si>
  <si>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</si>
  <si>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</si>
  <si>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</si>
  <si>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</si>
  <si>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</si>
  <si>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</si>
  <si>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</si>
  <si>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</si>
  <si>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</si>
  <si>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</si>
  <si>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</si>
  <si>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</si>
  <si>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</si>
  <si>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</si>
  <si>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</si>
  <si>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</si>
  <si>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</si>
  <si>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</si>
  <si>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</si>
  <si>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</si>
  <si>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</si>
  <si>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</si>
  <si>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</si>
  <si>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</si>
  <si>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</si>
  <si>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</si>
  <si>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</si>
  <si>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</si>
  <si>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</si>
  <si>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</si>
  <si>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</si>
  <si>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</si>
  <si>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</si>
  <si>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</si>
  <si>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</si>
  <si>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</si>
  <si>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</si>
  <si>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</si>
  <si>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</si>
  <si>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</si>
  <si>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</si>
  <si>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</si>
  <si>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</si>
  <si>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</si>
  <si>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</si>
  <si>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</si>
  <si>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</si>
  <si>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</si>
  <si>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</si>
  <si>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</si>
  <si>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</si>
  <si>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</si>
  <si>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</si>
  <si>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</si>
  <si>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</si>
  <si>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</si>
  <si>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</si>
  <si>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</si>
  <si>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</si>
  <si>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</si>
  <si>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</si>
  <si>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</si>
  <si>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</si>
  <si>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</si>
  <si>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</si>
  <si>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</si>
  <si>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</si>
  <si>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</si>
  <si>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</si>
  <si>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</si>
  <si>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</si>
  <si>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</si>
  <si>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</si>
  <si>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</si>
  <si>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</si>
  <si>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</si>
  <si>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</si>
  <si>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</si>
  <si>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</si>
  <si>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</si>
  <si>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</si>
  <si>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</si>
  <si>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</si>
  <si>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</si>
  <si>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</si>
  <si>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</si>
  <si>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</si>
  <si>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</si>
  <si>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</si>
  <si>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</si>
  <si>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</si>
  <si>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</si>
  <si>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</si>
  <si>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</si>
  <si>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</si>
  <si>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</si>
  <si>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</si>
  <si>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</si>
  <si>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</si>
  <si>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</si>
  <si>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</si>
  <si>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</si>
  <si>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</si>
  <si>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</si>
  <si>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</si>
  <si>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</si>
  <si>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</si>
  <si>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</si>
  <si>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</si>
  <si>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</si>
  <si>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</si>
  <si>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</si>
  <si>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</si>
  <si>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</si>
  <si>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</si>
  <si>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</si>
  <si>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</si>
  <si>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</si>
  <si>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</si>
  <si>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</si>
  <si>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</si>
  <si>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</si>
  <si>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</si>
  <si>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</si>
  <si>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</si>
  <si>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</si>
  <si>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</si>
  <si>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</si>
  <si>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</si>
  <si>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</si>
  <si>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</si>
  <si>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</si>
  <si>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</si>
  <si>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</si>
  <si>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</si>
  <si>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</si>
  <si>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</si>
  <si>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</si>
  <si>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</si>
  <si>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</si>
  <si>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</si>
  <si>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</si>
  <si>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</si>
  <si>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</si>
  <si>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</si>
  <si>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</si>
  <si>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</si>
  <si>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</si>
  <si>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</si>
  <si>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</si>
  <si>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</si>
  <si>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</si>
  <si>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</si>
  <si>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</si>
  <si>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</si>
  <si>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</si>
  <si>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</si>
  <si>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</si>
  <si>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</si>
  <si>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</si>
  <si>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</si>
  <si>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</si>
  <si>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</si>
  <si>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</si>
  <si>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</si>
  <si>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</si>
  <si>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</si>
  <si>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</si>
  <si>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</si>
  <si>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</si>
  <si>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</si>
  <si>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</si>
  <si>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</si>
  <si>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</si>
  <si>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</si>
  <si>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</si>
  <si>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</si>
  <si>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</si>
  <si>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</si>
  <si>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</si>
  <si>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</si>
  <si>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</si>
  <si>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</si>
  <si>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</si>
  <si>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</si>
  <si>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</si>
  <si>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</si>
  <si>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</si>
  <si>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</si>
  <si>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</si>
  <si>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</si>
  <si>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</si>
  <si>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</si>
  <si>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</si>
  <si>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</si>
  <si>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</si>
  <si>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</si>
  <si>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</si>
  <si>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</si>
  <si>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</si>
  <si>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</si>
  <si>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</si>
  <si>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</si>
  <si>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</si>
  <si>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</si>
  <si>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</si>
  <si>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</si>
  <si>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</si>
  <si>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</si>
  <si>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</si>
  <si>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</si>
  <si>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</si>
  <si>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</si>
  <si>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</si>
  <si>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</si>
  <si>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</si>
  <si>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</si>
  <si>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</si>
  <si>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</si>
  <si>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</si>
  <si>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</si>
  <si>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</si>
  <si>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</si>
  <si>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</si>
  <si>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</si>
  <si>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</si>
  <si>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</si>
  <si>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</si>
  <si>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</si>
  <si>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</si>
  <si>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</si>
  <si>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</si>
  <si>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</si>
  <si>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</si>
  <si>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</si>
  <si>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</si>
  <si>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</si>
  <si>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</si>
  <si>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</si>
  <si>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</si>
  <si>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</si>
  <si>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</si>
  <si>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</si>
  <si>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</si>
  <si>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</si>
  <si>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</si>
  <si>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</si>
  <si>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</si>
  <si>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</si>
  <si>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</si>
  <si>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</si>
  <si>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</si>
  <si>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</si>
  <si>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</si>
  <si>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</si>
  <si>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</si>
  <si>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</si>
  <si>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</si>
  <si>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</si>
  <si>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</si>
  <si>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</si>
  <si>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</si>
  <si>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</si>
  <si>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</si>
  <si>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</si>
  <si>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</si>
  <si>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</si>
  <si>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</si>
  <si>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</si>
  <si>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</si>
  <si>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</si>
  <si>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</si>
  <si>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</si>
  <si>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</si>
  <si>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</si>
  <si>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</si>
  <si>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</si>
  <si>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</si>
  <si>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</si>
  <si>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</si>
  <si>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</si>
  <si>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</si>
  <si>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</si>
  <si>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</si>
  <si>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</si>
  <si>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</si>
  <si>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</si>
  <si>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</si>
  <si>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</si>
  <si>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</si>
  <si>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</si>
  <si>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</si>
  <si>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</si>
  <si>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</si>
  <si>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</si>
  <si>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</si>
  <si>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</si>
  <si>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</si>
  <si>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</si>
  <si>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</si>
  <si>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</si>
  <si>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</si>
  <si>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</si>
  <si>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</si>
  <si>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</si>
  <si>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</si>
  <si>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</si>
  <si>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</si>
  <si>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</si>
  <si>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</si>
  <si>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</si>
  <si>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</si>
  <si>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</si>
  <si>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</si>
  <si>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</si>
  <si>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</si>
  <si>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</si>
  <si>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</si>
  <si>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</si>
  <si>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</si>
  <si>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</si>
  <si>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</si>
  <si>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</si>
  <si>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</si>
  <si>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</si>
  <si>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</si>
  <si>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</si>
  <si>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</si>
  <si>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</si>
  <si>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</si>
  <si>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</si>
  <si>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</si>
  <si>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</si>
  <si>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</si>
  <si>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</si>
  <si>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</si>
  <si>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</si>
  <si>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</si>
  <si>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</si>
  <si>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</si>
  <si>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</si>
  <si>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</si>
  <si>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</si>
  <si>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</si>
  <si>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</si>
  <si>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</si>
  <si>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</si>
  <si>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</si>
  <si>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</si>
  <si>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</si>
  <si>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</si>
  <si>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</si>
  <si>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</si>
  <si>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</si>
  <si>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</si>
  <si>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</si>
  <si>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</si>
  <si>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</si>
  <si>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</si>
  <si>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</si>
  <si>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</si>
  <si>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</si>
  <si>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</si>
  <si>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</si>
  <si>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</si>
  <si>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</si>
  <si>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</si>
  <si>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</si>
  <si>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</si>
  <si>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</si>
  <si>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</si>
  <si>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</si>
  <si>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</si>
  <si>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</si>
  <si>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</si>
  <si>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</si>
  <si>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</si>
  <si>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</si>
  <si>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</si>
  <si>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</si>
  <si>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</si>
  <si>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</si>
  <si>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</si>
  <si>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</si>
  <si>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</si>
  <si>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</si>
  <si>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</si>
  <si>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</si>
  <si>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</si>
  <si>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</si>
  <si>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</si>
  <si>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</si>
  <si>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</si>
  <si>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</si>
  <si>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</si>
  <si>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</si>
  <si>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</si>
  <si>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</si>
  <si>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</si>
  <si>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</si>
  <si>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</si>
  <si>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</si>
  <si>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</si>
  <si>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</si>
  <si>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</si>
  <si>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</si>
  <si>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</si>
  <si>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</si>
  <si>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</si>
  <si>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</si>
  <si>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</si>
  <si>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</si>
  <si>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</si>
  <si>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</si>
  <si>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</si>
  <si>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</si>
  <si>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</si>
  <si>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</si>
  <si>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</si>
  <si>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</si>
  <si>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</si>
  <si>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</si>
  <si>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</si>
  <si>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</si>
  <si>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</si>
  <si>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</si>
  <si>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</si>
  <si>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</si>
  <si>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</si>
  <si>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</si>
  <si>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</si>
  <si>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</si>
  <si>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</si>
  <si>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</si>
  <si>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</si>
  <si>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</si>
  <si>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</si>
  <si>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</si>
  <si>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</si>
  <si>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</si>
  <si>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</si>
  <si>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</si>
  <si>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</si>
  <si>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</si>
  <si>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</si>
  <si>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</si>
  <si>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</si>
  <si>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</si>
  <si>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</si>
  <si>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</si>
  <si>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</si>
  <si>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</si>
  <si>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</si>
  <si>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</si>
  <si>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</si>
  <si>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</si>
  <si>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</si>
  <si>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</si>
  <si>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</si>
  <si>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</si>
  <si>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</si>
  <si>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</si>
  <si>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</si>
  <si>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</si>
  <si>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</si>
  <si>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</si>
  <si>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</si>
  <si>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</si>
  <si>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</si>
  <si>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</si>
  <si>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</si>
  <si>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</si>
  <si>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</si>
  <si>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</si>
  <si>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</si>
  <si>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</si>
  <si>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</si>
  <si>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</si>
  <si>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</si>
  <si>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</si>
  <si>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</si>
  <si>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</si>
  <si>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</si>
  <si>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</si>
  <si>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</si>
  <si>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</si>
  <si>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</si>
  <si>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</si>
  <si>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</si>
  <si>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</si>
  <si>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</si>
  <si>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</si>
  <si>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</si>
  <si>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</si>
  <si>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</si>
  <si>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</si>
  <si>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</si>
  <si>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</si>
  <si>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</si>
  <si>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</si>
  <si>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</si>
  <si>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</si>
  <si>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</si>
  <si>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</si>
  <si>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</si>
  <si>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</si>
  <si>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</si>
  <si>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</si>
  <si>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</si>
  <si>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</si>
  <si>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</si>
  <si>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</si>
  <si>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</si>
  <si>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</si>
  <si>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</si>
  <si>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</si>
  <si>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</si>
  <si>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</si>
  <si>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</si>
  <si>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</si>
  <si>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</si>
  <si>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</si>
  <si>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</si>
  <si>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</si>
  <si>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</si>
  <si>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</si>
  <si>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</si>
  <si>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</si>
  <si>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</si>
  <si>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</si>
  <si>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</si>
  <si>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</si>
  <si>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</si>
  <si>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</si>
  <si>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</si>
  <si>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</si>
  <si>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</si>
  <si>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</si>
  <si>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</si>
  <si>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</si>
  <si>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</si>
  <si>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</si>
  <si>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</si>
  <si>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</si>
  <si>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</si>
  <si>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</si>
  <si>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</si>
  <si>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</si>
  <si>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</si>
  <si>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</si>
  <si>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</si>
  <si>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</si>
  <si>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</si>
  <si>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</si>
  <si>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</si>
  <si>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</si>
  <si>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</si>
  <si>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</si>
  <si>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</si>
  <si>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</si>
  <si>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</si>
  <si>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</si>
  <si>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</si>
  <si>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</si>
  <si>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</si>
  <si>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</si>
  <si>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</si>
  <si>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</si>
  <si>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</si>
  <si>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</si>
  <si>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</si>
  <si>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</si>
  <si>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</si>
  <si>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</si>
  <si>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</si>
  <si>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</si>
  <si>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</si>
  <si>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</si>
  <si>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</si>
  <si>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</si>
  <si>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</si>
  <si>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</si>
  <si>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</si>
  <si>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</si>
  <si>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</si>
  <si>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</si>
  <si>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</si>
  <si>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</si>
  <si>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</si>
  <si>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</si>
  <si>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</si>
  <si>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</si>
  <si>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</si>
  <si>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</si>
  <si>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</si>
  <si>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</si>
  <si>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</si>
  <si>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</si>
  <si>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</si>
  <si>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</si>
  <si>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</si>
  <si>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</si>
  <si>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</si>
  <si>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</si>
  <si>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</si>
  <si>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</si>
  <si>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</si>
  <si>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</si>
  <si>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</si>
  <si>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</si>
  <si>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</si>
  <si>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</si>
  <si>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</si>
  <si>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</si>
  <si>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</si>
  <si>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</si>
  <si>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</si>
  <si>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</si>
  <si>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</si>
  <si>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</si>
  <si>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</si>
  <si>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</si>
  <si>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</si>
  <si>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</si>
  <si>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</si>
  <si>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</si>
  <si>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</si>
  <si>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</si>
  <si>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</si>
  <si>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</si>
  <si>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</si>
  <si>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</si>
  <si>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</si>
  <si>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</si>
  <si>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</si>
  <si>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</si>
  <si>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</si>
  <si>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</si>
  <si>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</si>
  <si>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</si>
  <si>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</si>
  <si>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</si>
  <si>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</si>
  <si>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</si>
  <si>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</si>
  <si>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</si>
  <si>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</si>
  <si>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</si>
  <si>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</si>
  <si>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</si>
  <si>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</si>
  <si>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</si>
  <si>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</si>
  <si>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</si>
  <si>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</si>
  <si>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</si>
  <si>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</si>
  <si>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</si>
  <si>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</si>
  <si>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</si>
  <si>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</si>
  <si>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</si>
  <si>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</si>
  <si>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</si>
  <si>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</si>
  <si>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</si>
  <si>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</si>
  <si>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</si>
  <si>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</si>
  <si>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</si>
  <si>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</si>
  <si>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</si>
  <si>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</si>
  <si>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</si>
  <si>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</si>
  <si>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</si>
  <si>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</si>
  <si>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</si>
  <si>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</si>
  <si>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</si>
  <si>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</si>
  <si>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</si>
  <si>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</si>
  <si>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</si>
  <si>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</si>
  <si>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</si>
  <si>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</si>
  <si>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</si>
  <si>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</si>
  <si>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</si>
  <si>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</si>
  <si>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</si>
  <si>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</si>
  <si>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</si>
  <si>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</si>
  <si>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</si>
  <si>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</si>
  <si>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</si>
  <si>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</si>
  <si>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</si>
  <si>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</si>
  <si>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</si>
  <si>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</si>
  <si>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</si>
  <si>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</si>
  <si>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</si>
  <si>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</si>
  <si>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</si>
  <si>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</si>
  <si>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</si>
  <si>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</si>
  <si>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</si>
  <si>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</si>
  <si>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</si>
  <si>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</si>
  <si>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</si>
  <si>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</si>
  <si>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</si>
  <si>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</si>
  <si>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</si>
  <si>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</si>
  <si>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</si>
  <si>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</si>
  <si>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</si>
  <si>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</si>
  <si>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</si>
  <si>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</si>
  <si>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</si>
  <si>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</si>
  <si>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</si>
  <si>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</si>
  <si>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</si>
  <si>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</si>
  <si>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</si>
  <si>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</si>
  <si>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</si>
  <si>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</si>
  <si>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</si>
  <si>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</si>
  <si>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</si>
  <si>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</si>
  <si>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</si>
  <si>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</si>
  <si>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</si>
  <si>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</si>
  <si>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</si>
  <si>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</si>
  <si>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</si>
  <si>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</si>
  <si>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</si>
  <si>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</si>
  <si>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</si>
  <si>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</si>
  <si>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</si>
  <si>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</si>
  <si>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</si>
  <si>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</si>
  <si>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</si>
  <si>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</si>
  <si>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</si>
  <si>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</si>
  <si>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</si>
  <si>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</si>
  <si>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</si>
  <si>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</si>
  <si>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</si>
  <si>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</si>
  <si>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</si>
  <si>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</si>
  <si>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</si>
  <si>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</si>
  <si>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</si>
  <si>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</si>
  <si>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</si>
  <si>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</si>
  <si>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</si>
  <si>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</si>
  <si>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</si>
  <si>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</si>
  <si>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</si>
  <si>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</si>
  <si>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</si>
  <si>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</si>
  <si>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</si>
  <si>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</si>
  <si>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</si>
  <si>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</si>
  <si>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</si>
  <si>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</si>
  <si>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</si>
  <si>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</si>
  <si>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</si>
  <si>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</si>
  <si>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</si>
  <si>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</si>
  <si>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</si>
  <si>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</si>
  <si>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</si>
  <si>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</si>
  <si>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</si>
  <si>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</si>
  <si>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</si>
  <si>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</si>
  <si>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</si>
  <si>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</si>
  <si>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</si>
  <si>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</si>
  <si>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</si>
  <si>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</si>
  <si>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</si>
  <si>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</si>
  <si>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</si>
  <si>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</si>
  <si>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</si>
  <si>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</si>
  <si>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</si>
  <si>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</si>
  <si>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</si>
  <si>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</si>
  <si>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</si>
  <si>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</si>
  <si>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</si>
  <si>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</si>
  <si>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</si>
  <si>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</si>
  <si>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</si>
  <si>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</si>
  <si>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</si>
  <si>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</si>
  <si>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</si>
  <si>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</si>
  <si>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</si>
  <si>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</si>
  <si>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</si>
  <si>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</si>
  <si>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</si>
  <si>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</si>
  <si>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</si>
  <si>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</si>
  <si>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</si>
  <si>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</si>
  <si>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</si>
  <si>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</si>
  <si>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</si>
  <si>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</si>
  <si>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</si>
  <si>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</si>
  <si>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</si>
  <si>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</si>
  <si>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</si>
  <si>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</si>
  <si>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</si>
  <si>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</si>
  <si>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</si>
  <si>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</si>
  <si>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</si>
  <si>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</si>
  <si>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</si>
  <si>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</si>
  <si>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</si>
  <si>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</si>
  <si>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</si>
  <si>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</si>
  <si>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</si>
  <si>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</si>
  <si>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</si>
  <si>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</si>
  <si>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</si>
  <si>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</si>
  <si>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</si>
  <si>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</si>
  <si>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</si>
  <si>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</si>
  <si>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</si>
  <si>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</si>
  <si>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</si>
  <si>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</si>
  <si>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</si>
  <si>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</si>
  <si>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</si>
  <si>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</si>
  <si>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</si>
  <si>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</si>
  <si>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</si>
  <si>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</si>
  <si>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</si>
  <si>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</si>
  <si>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</si>
  <si>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</si>
  <si>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</si>
  <si>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</si>
  <si>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</si>
  <si>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</si>
  <si>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</si>
  <si>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</si>
  <si>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</si>
  <si>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</si>
  <si>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</si>
  <si>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</si>
  <si>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</si>
  <si>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</si>
  <si>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</si>
  <si>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</si>
  <si>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</si>
  <si>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</si>
  <si>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</si>
  <si>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</si>
  <si>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</si>
  <si>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</si>
  <si>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</si>
  <si>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</si>
  <si>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</si>
  <si>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</si>
  <si>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</si>
  <si>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</si>
  <si>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</si>
  <si>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</si>
  <si>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</si>
  <si>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</si>
  <si>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</si>
  <si>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</si>
  <si>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</si>
  <si>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</si>
  <si>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</si>
  <si>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</si>
  <si>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</si>
  <si>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</si>
  <si>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</si>
  <si>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</si>
  <si>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</si>
  <si>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</si>
  <si>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</si>
  <si>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</si>
  <si>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</si>
  <si>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</si>
  <si>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</si>
  <si>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</si>
  <si>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</si>
  <si>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</si>
  <si>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</si>
  <si>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</si>
  <si>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</si>
  <si>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</si>
  <si>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</si>
  <si>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</si>
  <si>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</si>
  <si>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</si>
  <si>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</si>
  <si>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</si>
  <si>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</si>
  <si>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</si>
  <si>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</si>
  <si>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</si>
  <si>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</si>
  <si>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</si>
  <si>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</si>
  <si>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</si>
  <si>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</si>
  <si>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</si>
  <si>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</si>
  <si>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</si>
  <si>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</si>
  <si>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</si>
  <si>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</si>
  <si>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</si>
  <si>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</si>
  <si>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</si>
  <si>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</si>
  <si>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</si>
  <si>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</si>
  <si>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</si>
  <si>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</si>
  <si>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</si>
  <si>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</si>
  <si>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</si>
  <si>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</si>
  <si>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</si>
  <si>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</si>
  <si>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</si>
  <si>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</si>
  <si>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</si>
  <si>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</si>
  <si>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</si>
  <si>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</si>
  <si>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</si>
  <si>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</si>
  <si>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</si>
  <si>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</si>
  <si>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</si>
  <si>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</si>
  <si>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</si>
  <si>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</si>
  <si>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</si>
  <si>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</si>
  <si>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</si>
  <si>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</si>
  <si>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</si>
  <si>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</si>
  <si>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</si>
  <si>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</si>
  <si>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</si>
  <si>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</si>
  <si>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</si>
  <si>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</si>
  <si>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</si>
  <si>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</si>
  <si>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</si>
  <si>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</si>
  <si>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</si>
  <si>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</si>
  <si>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</si>
  <si>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</si>
  <si>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</si>
  <si>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</si>
  <si>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</si>
  <si>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</si>
  <si>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</si>
  <si>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</si>
  <si>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</si>
  <si>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</si>
  <si>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</si>
  <si>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</si>
  <si>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</si>
  <si>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</si>
  <si>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</si>
  <si>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</si>
  <si>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</si>
  <si>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</si>
  <si>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</si>
  <si>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</si>
  <si>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</si>
  <si>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</si>
  <si>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</si>
  <si>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</si>
  <si>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</si>
  <si>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</si>
  <si>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</si>
  <si>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</si>
  <si>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</si>
  <si>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</si>
  <si>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</si>
  <si>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</si>
  <si>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</si>
  <si>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</si>
  <si>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</si>
  <si>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</si>
  <si>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</si>
  <si>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</si>
  <si>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</si>
  <si>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</si>
  <si>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</si>
  <si>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</si>
  <si>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</si>
  <si>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</si>
  <si>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</si>
  <si>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</si>
  <si>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</si>
  <si>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</si>
  <si>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</si>
  <si>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</si>
  <si>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</si>
  <si>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</si>
  <si>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</si>
  <si>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</si>
  <si>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</si>
  <si>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</si>
  <si>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</si>
  <si>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</si>
  <si>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</si>
  <si>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</si>
  <si>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</si>
  <si>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</si>
  <si>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</si>
  <si>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</si>
  <si>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</si>
  <si>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</si>
  <si>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</si>
  <si>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</si>
  <si>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</si>
  <si>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</si>
  <si>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</si>
  <si>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</si>
  <si>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</si>
  <si>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</si>
  <si>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</si>
  <si>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</si>
  <si>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</si>
  <si>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</si>
  <si>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</si>
  <si>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</si>
  <si>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</si>
  <si>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</si>
  <si>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</si>
  <si>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</si>
  <si>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</si>
  <si>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</si>
  <si>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</si>
  <si>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</si>
  <si>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</si>
  <si>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</si>
  <si>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</si>
  <si>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</si>
  <si>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</si>
  <si>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</si>
  <si>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</si>
  <si>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</si>
  <si>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</si>
  <si>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</si>
  <si>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</si>
  <si>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</si>
  <si>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</si>
  <si>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</si>
  <si>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</si>
  <si>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</si>
  <si>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</si>
  <si>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</si>
  <si>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</si>
  <si>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</si>
  <si>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</si>
  <si>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</si>
  <si>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</si>
  <si>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</si>
  <si>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</si>
  <si>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</si>
  <si>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</si>
  <si>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</si>
  <si>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</si>
  <si>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</si>
  <si>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</si>
  <si>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</si>
  <si>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</si>
  <si>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</si>
  <si>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</si>
  <si>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</si>
  <si>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</si>
  <si>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</si>
  <si>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</si>
  <si>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</si>
  <si>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</si>
  <si>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</si>
  <si>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</si>
  <si>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</si>
  <si>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</si>
  <si>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</si>
  <si>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</si>
  <si>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</si>
  <si>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</si>
  <si>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</si>
  <si>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</si>
  <si>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</si>
  <si>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</si>
  <si>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</si>
  <si>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</si>
  <si>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</si>
  <si>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</si>
  <si>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</si>
  <si>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</si>
  <si>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</si>
  <si>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</si>
  <si>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</si>
  <si>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</si>
  <si>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</si>
  <si>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</si>
  <si>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</si>
  <si>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</si>
  <si>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</si>
  <si>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</si>
  <si>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</si>
  <si>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</si>
  <si>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</si>
  <si>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</si>
  <si>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</si>
  <si>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</si>
  <si>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</si>
  <si>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</si>
  <si>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</si>
  <si>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</si>
  <si>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</si>
  <si>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</si>
  <si>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</si>
  <si>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</si>
  <si>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</si>
  <si>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</si>
  <si>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</si>
  <si>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</si>
  <si>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</si>
  <si>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</si>
  <si>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</si>
  <si>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</si>
  <si>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</si>
  <si>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</si>
  <si>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</si>
  <si>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</si>
  <si>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</si>
  <si>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</si>
  <si>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</si>
  <si>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</si>
  <si>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</si>
  <si>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</si>
  <si>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</si>
  <si>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</si>
  <si>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</si>
  <si>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</si>
  <si>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</si>
  <si>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</si>
  <si>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</si>
  <si>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</si>
  <si>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</si>
  <si>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</si>
  <si>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</si>
  <si>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</si>
  <si>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</si>
  <si>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</si>
  <si>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</si>
  <si>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</si>
  <si>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</si>
  <si>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</si>
  <si>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</si>
  <si>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</si>
  <si>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</si>
  <si>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</si>
  <si>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</si>
  <si>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</si>
  <si>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</si>
  <si>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</si>
  <si>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</si>
  <si>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</si>
  <si>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</si>
  <si>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</si>
  <si>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</si>
  <si>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</si>
  <si>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</si>
  <si>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</si>
  <si>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</si>
  <si>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</si>
  <si>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</si>
  <si>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</si>
  <si>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</si>
  <si>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</si>
  <si>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</si>
  <si>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</si>
  <si>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</si>
  <si>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</si>
  <si>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</si>
  <si>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</si>
  <si>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</si>
  <si>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</si>
  <si>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</si>
  <si>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</si>
  <si>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</si>
  <si>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</si>
  <si>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</si>
  <si>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</si>
  <si>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</si>
  <si>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</si>
  <si>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</si>
  <si>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</si>
  <si>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</si>
  <si>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</si>
  <si>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</si>
  <si>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</si>
  <si>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</si>
  <si>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</si>
  <si>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</si>
  <si>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</si>
  <si>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</si>
  <si>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</si>
  <si>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</si>
  <si>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</si>
  <si>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</si>
  <si>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</si>
  <si>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</si>
  <si>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</si>
  <si>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</si>
  <si>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</si>
  <si>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</si>
  <si>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</si>
  <si>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</si>
  <si>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</si>
  <si>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</si>
  <si>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</si>
  <si>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</si>
  <si>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</si>
  <si>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</si>
  <si>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</si>
  <si>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</si>
  <si>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</si>
  <si>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</si>
  <si>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</si>
  <si>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</si>
  <si>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</si>
  <si>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</si>
  <si>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</si>
  <si>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</si>
  <si>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</si>
  <si>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</si>
  <si>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</si>
  <si>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</si>
  <si>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</si>
  <si>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</si>
  <si>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</si>
  <si>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</si>
  <si>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</si>
  <si>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</si>
  <si>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</si>
  <si>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</si>
  <si>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</si>
  <si>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</si>
  <si>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</si>
  <si>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</si>
  <si>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</si>
  <si>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</si>
  <si>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</si>
  <si>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</si>
  <si>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</si>
  <si>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</si>
  <si>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</si>
  <si>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</si>
  <si>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</si>
  <si>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</si>
  <si>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</si>
  <si>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</si>
  <si>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</si>
  <si>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</si>
  <si>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</si>
  <si>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</si>
  <si>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</si>
  <si>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</si>
  <si>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</si>
  <si>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</si>
  <si>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</si>
  <si>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</si>
  <si>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</si>
  <si>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</si>
  <si>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</si>
  <si>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</si>
  <si>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</si>
  <si>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</si>
  <si>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</si>
  <si>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</si>
  <si>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</si>
  <si>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</si>
  <si>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</si>
  <si>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</si>
  <si>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</si>
  <si>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</si>
  <si>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</si>
  <si>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</si>
  <si>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</si>
  <si>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</si>
  <si>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</si>
  <si>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</si>
  <si>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</si>
  <si>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</si>
  <si>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</si>
  <si>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</si>
  <si>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</si>
  <si>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</si>
  <si>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</si>
  <si>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</si>
  <si>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</si>
  <si>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</si>
  <si>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</si>
  <si>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</si>
  <si>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</si>
  <si>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</si>
  <si>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</si>
  <si>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</si>
  <si>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</si>
  <si>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</si>
  <si>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</si>
  <si>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</si>
  <si>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</si>
  <si>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</si>
  <si>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</si>
  <si>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</si>
  <si>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</si>
  <si>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</si>
  <si>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</si>
  <si>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</si>
  <si>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</si>
  <si>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</si>
  <si>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</si>
  <si>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</si>
  <si>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</si>
  <si>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</si>
  <si>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</si>
  <si>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</si>
  <si>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</si>
  <si>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</si>
  <si>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</si>
  <si>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</si>
  <si>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</si>
  <si>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</si>
  <si>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</si>
  <si>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</si>
  <si>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</si>
  <si>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</si>
  <si>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</si>
  <si>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</si>
  <si>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</si>
  <si>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</si>
  <si>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</si>
  <si>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</si>
  <si>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</si>
  <si>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</si>
  <si>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</si>
  <si>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</si>
  <si>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</si>
  <si>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</si>
  <si>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</si>
  <si>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</si>
  <si>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</si>
  <si>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</si>
  <si>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</si>
  <si>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</si>
  <si>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</si>
  <si>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</si>
  <si>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</si>
  <si>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</si>
  <si>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</si>
  <si>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</si>
  <si>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</si>
  <si>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</si>
  <si>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</si>
  <si>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</si>
  <si>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</si>
  <si>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</si>
  <si>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</si>
  <si>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</si>
  <si>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</si>
  <si>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</si>
  <si>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</si>
  <si>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</si>
  <si>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</si>
  <si>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</si>
  <si>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</si>
  <si>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</si>
  <si>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</si>
  <si>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</si>
  <si>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</si>
  <si>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</si>
  <si>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</si>
  <si>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</si>
  <si>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</si>
  <si>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</si>
  <si>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</si>
  <si>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</si>
  <si>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</si>
  <si>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</si>
  <si>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</si>
  <si>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</si>
  <si>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</si>
  <si>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</si>
  <si>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</si>
  <si>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</si>
  <si>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</si>
  <si>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</si>
  <si>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</si>
  <si>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</si>
  <si>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</si>
  <si>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</si>
  <si>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</si>
  <si>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</si>
  <si>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</si>
  <si>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</si>
  <si>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</si>
  <si>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</si>
  <si>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</si>
  <si>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</si>
  <si>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</si>
  <si>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</si>
  <si>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</si>
  <si>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</si>
  <si>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</si>
  <si>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</si>
  <si>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</si>
  <si>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</si>
  <si>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</si>
  <si>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</si>
  <si>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</si>
  <si>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</si>
  <si>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</si>
  <si>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</si>
  <si>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</si>
  <si>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</si>
  <si>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</si>
  <si>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</si>
  <si>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</si>
  <si>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</si>
  <si>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</si>
  <si>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</si>
  <si>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</si>
  <si>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</si>
  <si>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</si>
  <si>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</si>
  <si>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</si>
  <si>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</si>
  <si>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</si>
  <si>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</si>
  <si>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</si>
  <si>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</si>
  <si>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</si>
  <si>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</si>
  <si>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</si>
  <si>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</si>
  <si>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</si>
  <si>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</si>
  <si>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</si>
  <si>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</si>
  <si>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</si>
  <si>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</si>
  <si>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</si>
  <si>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</si>
  <si>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</si>
  <si>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</si>
  <si>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</si>
  <si>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</si>
  <si>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</si>
  <si>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</si>
  <si>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</si>
  <si>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</si>
  <si>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</si>
  <si>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</si>
  <si>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</si>
  <si>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</si>
  <si>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</si>
  <si>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</si>
  <si>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</si>
  <si>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</si>
  <si>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</si>
  <si>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</si>
  <si>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</si>
  <si>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</si>
  <si>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</si>
  <si>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</si>
  <si>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</si>
  <si>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</si>
  <si>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</si>
  <si>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</si>
  <si>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</si>
  <si>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</si>
  <si>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</si>
  <si>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</si>
  <si>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</si>
  <si>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</si>
  <si>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</si>
  <si>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</si>
  <si>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</si>
  <si>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</si>
  <si>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</si>
  <si>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</si>
  <si>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</si>
  <si>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</si>
  <si>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</si>
  <si>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</si>
  <si>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</si>
  <si>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</si>
  <si>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</si>
  <si>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</si>
  <si>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</si>
  <si>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</si>
  <si>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</si>
  <si>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</si>
  <si>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</si>
  <si>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</si>
  <si>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</si>
  <si>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</si>
  <si>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</si>
  <si>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</si>
  <si>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</si>
  <si>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</si>
  <si>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</si>
  <si>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</si>
  <si>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</si>
  <si>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</si>
  <si>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</si>
  <si>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</si>
  <si>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</si>
  <si>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</si>
  <si>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</si>
  <si>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</si>
  <si>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</si>
  <si>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</si>
  <si>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</si>
  <si>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</si>
  <si>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</si>
  <si>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</si>
  <si>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</si>
  <si>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</si>
  <si>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</si>
  <si>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</si>
  <si>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</si>
  <si>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</si>
  <si>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</si>
  <si>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</si>
  <si>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</si>
  <si>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</si>
  <si>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</si>
  <si>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</si>
  <si>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</si>
  <si>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</si>
  <si>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</si>
  <si>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</si>
  <si>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</si>
  <si>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</si>
  <si>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</si>
  <si>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</si>
  <si>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</si>
  <si>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</si>
  <si>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</si>
  <si>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</si>
  <si>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</si>
  <si>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</si>
  <si>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</si>
  <si>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</si>
  <si>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</si>
  <si>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</si>
  <si>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</si>
  <si>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</si>
  <si>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</si>
  <si>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</si>
  <si>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</si>
  <si>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</si>
  <si>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</si>
  <si>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</si>
  <si>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</si>
  <si>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</si>
  <si>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</si>
  <si>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</si>
  <si>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</si>
  <si>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</si>
  <si>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</si>
  <si>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</si>
  <si>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</si>
  <si>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</si>
  <si>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</si>
  <si>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</si>
  <si>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</si>
  <si>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</si>
  <si>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</si>
  <si>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</si>
  <si>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</si>
  <si>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</si>
  <si>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</si>
  <si>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</si>
  <si>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</si>
  <si>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</si>
  <si>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</si>
  <si>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</si>
  <si>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</si>
  <si>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</si>
  <si>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</si>
  <si>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</si>
  <si>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</si>
  <si>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</si>
  <si>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</si>
  <si>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</si>
  <si>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</si>
  <si>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</si>
  <si>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</si>
  <si>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</si>
  <si>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</si>
  <si>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</si>
  <si>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</si>
  <si>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</si>
  <si>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</si>
  <si>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</si>
  <si>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</si>
  <si>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</si>
  <si>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</si>
  <si>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</si>
  <si>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</si>
  <si>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</si>
  <si>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</si>
  <si>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</si>
  <si>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</si>
  <si>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</si>
  <si>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</si>
  <si>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</si>
  <si>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</si>
  <si>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</si>
  <si>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</si>
  <si>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</si>
  <si>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</si>
  <si>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</si>
  <si>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</si>
  <si>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</si>
  <si>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</si>
  <si>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</si>
  <si>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</si>
  <si>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</si>
  <si>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</si>
  <si>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</si>
  <si>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</si>
  <si>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</si>
  <si>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</si>
  <si>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</si>
  <si>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</si>
  <si>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</si>
  <si>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</si>
  <si>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</si>
  <si>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</si>
  <si>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</si>
  <si>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</si>
  <si>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</si>
  <si>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</si>
  <si>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</si>
  <si>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</si>
  <si>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</si>
  <si>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</si>
  <si>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</si>
  <si>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</si>
  <si>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</si>
  <si>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</si>
  <si>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</si>
  <si>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</si>
  <si>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</si>
  <si>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</si>
  <si>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</si>
  <si>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</si>
  <si>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</si>
  <si>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</si>
  <si>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</si>
  <si>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</si>
  <si>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</si>
  <si>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</si>
  <si>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</si>
  <si>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</si>
  <si>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</si>
  <si>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</si>
  <si>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</si>
  <si>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</si>
  <si>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</si>
  <si>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</si>
  <si>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</si>
  <si>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</si>
  <si>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</si>
  <si>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</si>
  <si>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</si>
  <si>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</si>
  <si>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</si>
  <si>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</si>
  <si>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</si>
  <si>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</si>
  <si>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</si>
  <si>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</si>
  <si>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</si>
  <si>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</si>
  <si>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</si>
  <si>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</si>
  <si>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</si>
  <si>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</si>
  <si>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</si>
  <si>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</si>
  <si>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</si>
  <si>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</si>
  <si>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</si>
  <si>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</si>
  <si>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</si>
  <si>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</si>
  <si>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</si>
  <si>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</si>
  <si>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</si>
  <si>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</si>
  <si>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</si>
  <si>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</si>
  <si>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</si>
  <si>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</si>
  <si>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</si>
  <si>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</si>
  <si>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</si>
  <si>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</si>
  <si>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</si>
  <si>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</si>
  <si>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</si>
  <si>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</si>
  <si>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</si>
  <si>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</si>
  <si>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</si>
  <si>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</si>
  <si>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</si>
  <si>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</si>
  <si>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</si>
  <si>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</si>
  <si>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</si>
  <si>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</si>
  <si>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</si>
  <si>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</si>
  <si>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</si>
  <si>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</si>
  <si>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</si>
  <si>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</si>
  <si>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</si>
  <si>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</si>
  <si>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</si>
  <si>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</si>
  <si>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</si>
  <si>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</si>
  <si>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</si>
  <si>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</si>
  <si>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</si>
  <si>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</si>
  <si>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</si>
  <si>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</si>
  <si>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</si>
  <si>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</si>
  <si>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</si>
  <si>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</si>
  <si>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</si>
  <si>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</si>
  <si>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</si>
  <si>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</si>
  <si>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</si>
  <si>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</si>
  <si>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</si>
  <si>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</si>
  <si>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</si>
  <si>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</si>
  <si>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</si>
  <si>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</si>
  <si>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</si>
  <si>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</si>
  <si>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</si>
  <si>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</si>
  <si>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</si>
  <si>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</si>
  <si>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</si>
  <si>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</si>
  <si>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</si>
  <si>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</si>
  <si>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</si>
  <si>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</si>
  <si>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</si>
  <si>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</si>
  <si>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</si>
  <si>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</si>
  <si>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</si>
  <si>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</si>
  <si>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</si>
  <si>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</si>
  <si>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</si>
  <si>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</si>
  <si>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</si>
  <si>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</si>
  <si>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</si>
  <si>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</si>
  <si>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</si>
  <si>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</si>
  <si>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</si>
  <si>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</si>
  <si>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</si>
  <si>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</si>
  <si>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</si>
  <si>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</si>
  <si>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</si>
  <si>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</si>
  <si>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</si>
  <si>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</si>
  <si>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</si>
  <si>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</si>
  <si>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</si>
  <si>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</si>
  <si>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</si>
  <si>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</si>
  <si>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</si>
  <si>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</si>
  <si>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</si>
  <si>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</si>
  <si>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</si>
  <si>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</si>
  <si>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</si>
  <si>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</si>
  <si>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</si>
  <si>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</si>
  <si>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</si>
  <si>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</si>
  <si>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</si>
  <si>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</si>
  <si>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</si>
  <si>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</si>
  <si>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</si>
  <si>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</si>
  <si>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</si>
  <si>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</si>
  <si>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</si>
  <si>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</si>
  <si>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</si>
  <si>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</si>
  <si>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</si>
  <si>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</si>
  <si>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</si>
  <si>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</si>
  <si>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</si>
  <si>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</si>
  <si>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</si>
  <si>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</si>
  <si>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</si>
  <si>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</si>
  <si>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</si>
  <si>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</si>
  <si>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</si>
  <si>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</si>
  <si>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</si>
  <si>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</si>
  <si>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</si>
  <si>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</si>
  <si>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</si>
  <si>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</si>
  <si>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</si>
  <si>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</si>
  <si>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</si>
  <si>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</si>
  <si>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</si>
  <si>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</si>
  <si>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</si>
  <si>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</si>
  <si>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</si>
  <si>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</si>
  <si>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</si>
  <si>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</si>
  <si>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</si>
  <si>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</si>
  <si>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</si>
  <si>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</si>
  <si>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</si>
  <si>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</si>
  <si>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</si>
  <si>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</si>
  <si>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</si>
  <si>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</si>
  <si>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</si>
  <si>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</si>
  <si>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</si>
  <si>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</si>
  <si>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</si>
  <si>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</si>
  <si>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</si>
  <si>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</si>
  <si>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</si>
  <si>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</si>
  <si>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</si>
  <si>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</si>
  <si>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</si>
  <si>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</si>
  <si>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</si>
  <si>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</si>
  <si>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</si>
  <si>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</si>
  <si>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</si>
  <si>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</si>
  <si>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</si>
  <si>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</si>
  <si>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</si>
  <si>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</si>
  <si>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</si>
  <si>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</si>
  <si>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</si>
  <si>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</si>
  <si>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</si>
  <si>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</si>
  <si>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</si>
  <si>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</si>
  <si>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</si>
  <si>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</si>
  <si>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</si>
  <si>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</si>
  <si>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</si>
  <si>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</si>
  <si>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</si>
  <si>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</si>
  <si>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</si>
  <si>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</si>
  <si>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</si>
  <si>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</si>
  <si>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</si>
  <si>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</si>
  <si>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</si>
  <si>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</si>
  <si>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</si>
  <si>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</si>
  <si>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</si>
  <si>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</si>
  <si>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</si>
  <si>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</si>
  <si>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</si>
  <si>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</si>
  <si>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</si>
  <si>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</si>
  <si>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</si>
  <si>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</si>
  <si>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</si>
  <si>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</si>
  <si>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</si>
  <si>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</si>
  <si>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</si>
  <si>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</si>
  <si>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</si>
  <si>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</si>
  <si>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</si>
  <si>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</si>
  <si>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</si>
  <si>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</si>
  <si>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</si>
  <si>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</si>
  <si>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</si>
  <si>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</si>
  <si>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</si>
  <si>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</si>
  <si>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</si>
  <si>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</si>
  <si>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</si>
  <si>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</si>
  <si>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</si>
  <si>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</si>
  <si>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</si>
  <si>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</si>
  <si>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</si>
  <si>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</si>
  <si>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</si>
  <si>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</si>
  <si>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</si>
  <si>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</si>
  <si>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</si>
  <si>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</si>
  <si>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</si>
  <si>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</si>
  <si>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</si>
  <si>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</si>
  <si>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</si>
  <si>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</si>
  <si>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</si>
  <si>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</si>
  <si>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</si>
  <si>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</si>
  <si>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</si>
  <si>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</si>
  <si>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</si>
  <si>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</si>
  <si>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</si>
  <si>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</si>
  <si>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</si>
  <si>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</si>
  <si>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</si>
  <si>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</si>
  <si>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</si>
  <si>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</si>
  <si>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</si>
  <si>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</si>
  <si>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</si>
  <si>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</si>
  <si>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</si>
  <si>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</si>
  <si>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</si>
  <si>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</si>
  <si>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</si>
  <si>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</si>
  <si>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</si>
  <si>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</si>
  <si>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</si>
  <si>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</si>
  <si>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</si>
  <si>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</si>
  <si>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</si>
  <si>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</si>
  <si>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</si>
  <si>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</si>
  <si>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</si>
  <si>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</si>
  <si>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</si>
  <si>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</si>
  <si>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</si>
  <si>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</si>
  <si>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</si>
  <si>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</si>
  <si>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</si>
  <si>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</si>
  <si>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</si>
  <si>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</si>
  <si>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</si>
  <si>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</si>
  <si>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</si>
  <si>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</si>
  <si>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</si>
  <si>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</si>
  <si>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</si>
  <si>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</si>
  <si>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</si>
  <si>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</si>
  <si>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</si>
  <si>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</si>
  <si>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</si>
  <si>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</si>
  <si>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</si>
  <si>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</si>
  <si>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</si>
  <si>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</si>
  <si>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</si>
  <si>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</si>
  <si>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</si>
  <si>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</si>
  <si>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</si>
  <si>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</si>
  <si>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</si>
  <si>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</si>
  <si>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</si>
  <si>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</si>
  <si>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</si>
  <si>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</si>
  <si>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</si>
  <si>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</si>
  <si>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</si>
  <si>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</si>
  <si>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</si>
  <si>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</si>
  <si>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</si>
  <si>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</si>
  <si>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</si>
  <si>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</si>
  <si>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</si>
  <si>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</si>
  <si>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</si>
  <si>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</si>
  <si>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</si>
  <si>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</si>
  <si>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</si>
  <si>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</si>
  <si>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</si>
  <si>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</si>
  <si>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</si>
  <si>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</si>
  <si>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</si>
  <si>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</si>
  <si>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</si>
  <si>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</si>
  <si>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</si>
  <si>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</si>
  <si>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</si>
  <si>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</si>
  <si>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</si>
  <si>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</si>
  <si>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</si>
  <si>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</si>
  <si>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</si>
  <si>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</si>
  <si>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</si>
  <si>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</si>
  <si>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</si>
  <si>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</si>
  <si>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</si>
  <si>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</si>
  <si>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</si>
  <si>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</si>
  <si>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</si>
  <si>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</si>
  <si>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</si>
  <si>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</si>
  <si>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</si>
  <si>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</si>
  <si>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</si>
  <si>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</si>
  <si>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</si>
  <si>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</si>
  <si>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</si>
  <si>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</si>
  <si>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</si>
  <si>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</si>
  <si>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</si>
  <si>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</si>
  <si>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</si>
  <si>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</si>
  <si>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</si>
  <si>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</si>
  <si>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</si>
  <si>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</si>
  <si>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</si>
  <si>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</si>
  <si>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</si>
  <si>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</si>
  <si>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</si>
  <si>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</si>
  <si>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</si>
  <si>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</si>
  <si>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</si>
  <si>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</si>
  <si>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</si>
  <si>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</si>
  <si>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</si>
  <si>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</si>
  <si>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</si>
  <si>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</si>
  <si>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</si>
  <si>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</si>
  <si>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</si>
  <si>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</si>
  <si>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</si>
  <si>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</si>
  <si>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</si>
  <si>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</si>
  <si>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</si>
  <si>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</si>
  <si>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</si>
  <si>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</si>
  <si>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</si>
  <si>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</si>
  <si>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</si>
  <si>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</si>
  <si>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</si>
  <si>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</si>
  <si>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</si>
  <si>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</si>
  <si>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</si>
  <si>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</si>
  <si>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</si>
  <si>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</si>
  <si>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</si>
  <si>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</si>
  <si>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</si>
  <si>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</si>
  <si>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</si>
  <si>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</si>
  <si>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</si>
  <si>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</si>
  <si>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</si>
  <si>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</si>
  <si>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</si>
  <si>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</si>
  <si>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</si>
  <si>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</si>
  <si>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</si>
  <si>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</si>
  <si>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</si>
  <si>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</si>
  <si>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</si>
  <si>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</si>
  <si>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</si>
  <si>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</si>
  <si>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</si>
  <si>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</si>
  <si>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</si>
  <si>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</si>
  <si>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</si>
  <si>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</si>
  <si>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</si>
  <si>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</si>
  <si>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</si>
  <si>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</si>
  <si>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</si>
  <si>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</si>
  <si>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</si>
  <si>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</si>
  <si>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</si>
  <si>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</si>
  <si>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</si>
  <si>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</si>
  <si>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</si>
  <si>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</si>
  <si>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</si>
  <si>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</si>
  <si>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</si>
  <si>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</si>
  <si>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</si>
  <si>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</si>
  <si>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</si>
  <si>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</si>
  <si>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</si>
  <si>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</si>
  <si>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</si>
  <si>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</si>
  <si>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</si>
  <si>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</si>
  <si>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</si>
  <si>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</si>
  <si>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</si>
  <si>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</si>
  <si>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</si>
  <si>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</si>
  <si>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</si>
  <si>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</si>
  <si>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</si>
  <si>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</si>
  <si>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</si>
  <si>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</si>
  <si>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</si>
  <si>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</si>
  <si>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</si>
  <si>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</si>
  <si>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</si>
  <si>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</si>
  <si>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</si>
  <si>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</si>
  <si>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</si>
  <si>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</si>
  <si>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</si>
  <si>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</si>
  <si>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</si>
  <si>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</si>
  <si>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</si>
  <si>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</si>
  <si>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</si>
  <si>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</si>
  <si>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</si>
  <si>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</si>
  <si>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</si>
  <si>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</si>
  <si>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</si>
  <si>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</si>
  <si>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</si>
  <si>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</si>
  <si>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</si>
  <si>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</si>
  <si>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</si>
  <si>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</si>
  <si>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</si>
  <si>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</si>
  <si>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</si>
  <si>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</si>
  <si>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</si>
  <si>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</si>
  <si>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</si>
  <si>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</si>
  <si>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</si>
  <si>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</si>
  <si>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</si>
  <si>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</si>
  <si>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</si>
  <si>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</si>
  <si>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</si>
  <si>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</si>
  <si>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</si>
  <si>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</si>
  <si>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</si>
  <si>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</si>
  <si>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</si>
  <si>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</si>
  <si>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</si>
  <si>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</si>
  <si>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</si>
  <si>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</si>
  <si>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</si>
  <si>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</si>
  <si>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</si>
  <si>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</si>
  <si>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</si>
  <si>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</si>
  <si>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</si>
  <si>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</si>
  <si>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</si>
  <si>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</si>
  <si>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</si>
  <si>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</si>
  <si>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</si>
  <si>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</si>
  <si>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</si>
  <si>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</si>
  <si>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</si>
  <si>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</si>
  <si>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</si>
  <si>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</si>
  <si>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</si>
  <si>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</si>
  <si>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</si>
  <si>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</si>
  <si>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</si>
  <si>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</si>
  <si>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</si>
  <si>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</si>
  <si>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</si>
  <si>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</si>
  <si>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</si>
  <si>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</si>
  <si>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</si>
  <si>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</si>
  <si>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</si>
  <si>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</si>
  <si>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</si>
  <si>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</si>
  <si>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</si>
  <si>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</si>
  <si>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</si>
  <si>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</si>
  <si>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</si>
  <si>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</si>
  <si>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</si>
  <si>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</si>
  <si>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</si>
  <si>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</si>
  <si>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</si>
  <si>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</si>
  <si>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</si>
  <si>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</si>
  <si>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</si>
  <si>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</si>
  <si>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</si>
  <si>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</si>
  <si>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</si>
  <si>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</si>
  <si>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</si>
  <si>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</si>
  <si>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</si>
  <si>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</si>
  <si>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</si>
  <si>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</si>
  <si>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</si>
  <si>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</si>
  <si>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</si>
  <si>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</si>
  <si>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</si>
  <si>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</si>
  <si>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</si>
  <si>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</si>
  <si>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</si>
  <si>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</si>
  <si>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</si>
  <si>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</si>
  <si>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</si>
  <si>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</si>
  <si>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</si>
  <si>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</si>
  <si>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</si>
  <si>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</si>
  <si>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</si>
  <si>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</si>
  <si>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</si>
  <si>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</si>
  <si>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</si>
  <si>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</si>
  <si>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</si>
  <si>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</si>
  <si>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</si>
  <si>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</si>
  <si>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</si>
  <si>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</si>
  <si>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</si>
  <si>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</si>
  <si>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</si>
  <si>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</si>
  <si>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</si>
  <si>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</si>
  <si>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</si>
  <si>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</si>
  <si>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</si>
  <si>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</si>
  <si>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</si>
  <si>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</si>
  <si>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</si>
  <si>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</si>
  <si>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</si>
  <si>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</si>
  <si>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</si>
  <si>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</si>
  <si>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</si>
  <si>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</si>
  <si>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</si>
  <si>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</si>
  <si>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</si>
  <si>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</si>
  <si>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</si>
  <si>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</si>
  <si>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</si>
  <si>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</si>
  <si>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</si>
  <si>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</si>
  <si>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</si>
  <si>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</si>
  <si>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</si>
  <si>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</si>
  <si>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</si>
  <si>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</si>
  <si>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</si>
  <si>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</si>
  <si>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</si>
  <si>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</si>
  <si>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</si>
  <si>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</si>
  <si>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</si>
  <si>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</si>
  <si>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</si>
  <si>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</si>
  <si>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</si>
  <si>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</si>
  <si>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</si>
  <si>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</si>
  <si>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</si>
  <si>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</si>
  <si>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</si>
  <si>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</si>
  <si>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</si>
  <si>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</si>
  <si>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</si>
  <si>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</si>
  <si>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</si>
  <si>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</si>
  <si>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</si>
  <si>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</si>
  <si>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</si>
  <si>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</si>
  <si>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</si>
  <si>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</si>
  <si>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</si>
  <si>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</si>
  <si>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</si>
  <si>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</si>
  <si>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</si>
  <si>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</si>
  <si>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</si>
  <si>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</si>
  <si>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</si>
  <si>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</si>
  <si>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</si>
  <si>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</si>
  <si>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</si>
  <si>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</si>
  <si>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</si>
  <si>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</si>
  <si>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</si>
  <si>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</si>
  <si>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</si>
  <si>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</si>
  <si>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</si>
  <si>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</si>
  <si>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</si>
  <si>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</si>
  <si>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</si>
  <si>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</si>
  <si>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</si>
  <si>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</si>
  <si>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</si>
  <si>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</si>
  <si>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</si>
  <si>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</si>
  <si>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</si>
  <si>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</si>
  <si>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</si>
  <si>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</si>
  <si>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</si>
  <si>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</si>
  <si>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</si>
  <si>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</si>
  <si>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</si>
  <si>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</si>
  <si>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</si>
  <si>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</si>
  <si>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</si>
  <si>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</si>
  <si>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</si>
  <si>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</si>
  <si>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</si>
  <si>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</si>
  <si>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</si>
  <si>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</si>
  <si>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</si>
  <si>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</si>
  <si>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</si>
  <si>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</si>
  <si>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</si>
  <si>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</si>
  <si>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</si>
  <si>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</si>
  <si>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</si>
  <si>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</si>
  <si>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</si>
  <si>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</si>
  <si>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</si>
  <si>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</si>
  <si>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</si>
  <si>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</si>
  <si>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</si>
  <si>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</si>
  <si>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</si>
  <si>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</si>
  <si>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</si>
  <si>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</si>
  <si>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</si>
  <si>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</si>
  <si>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</si>
  <si>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</si>
  <si>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</si>
  <si>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</si>
  <si>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</si>
  <si>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</si>
  <si>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</si>
  <si>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</si>
  <si>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</si>
  <si>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</si>
  <si>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</si>
  <si>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</si>
  <si>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</si>
  <si>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</si>
  <si>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</si>
  <si>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</si>
  <si>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</si>
  <si>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</si>
  <si>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</si>
  <si>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</si>
  <si>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</si>
  <si>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</si>
  <si>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</si>
  <si>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</si>
  <si>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</si>
  <si>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</si>
  <si>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</si>
  <si>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</si>
  <si>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</si>
  <si>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</si>
  <si>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</si>
  <si>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</si>
  <si>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</si>
  <si>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</si>
  <si>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</si>
  <si>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</si>
  <si>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</si>
  <si>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</si>
  <si>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</si>
  <si>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</si>
  <si>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</si>
  <si>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</si>
  <si>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</si>
  <si>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</si>
  <si>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</si>
  <si>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</si>
  <si>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</si>
  <si>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</si>
  <si>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</si>
  <si>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</si>
  <si>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</si>
  <si>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</si>
  <si>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</si>
  <si>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</si>
  <si>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</si>
  <si>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</si>
  <si>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</si>
  <si>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</si>
  <si>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</si>
  <si>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</si>
  <si>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</si>
  <si>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</si>
  <si>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</si>
  <si>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</si>
  <si>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</si>
  <si>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</si>
  <si>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</si>
  <si>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</si>
  <si>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</si>
  <si>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</si>
  <si>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</si>
  <si>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</si>
  <si>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</si>
  <si>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</si>
  <si>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</si>
  <si>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</si>
  <si>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</si>
  <si>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</si>
  <si>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</si>
  <si>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</si>
  <si>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</si>
  <si>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</si>
  <si>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</si>
  <si>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</si>
  <si>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</si>
  <si>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</si>
  <si>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</si>
  <si>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</si>
  <si>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</si>
  <si>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</si>
  <si>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</si>
  <si>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</si>
  <si>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</si>
  <si>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</si>
  <si>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</si>
  <si>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</si>
  <si>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</si>
  <si>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</si>
  <si>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</si>
  <si>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</si>
  <si>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</si>
  <si>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</si>
  <si>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</si>
  <si>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</si>
  <si>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</si>
  <si>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</si>
  <si>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</si>
  <si>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</si>
  <si>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</si>
  <si>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</si>
  <si>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</si>
  <si>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</si>
  <si>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</si>
  <si>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</si>
  <si>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</si>
  <si>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</si>
  <si>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</si>
  <si>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</si>
  <si>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</si>
  <si>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</si>
  <si>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</si>
  <si>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</si>
  <si>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</si>
  <si>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</si>
  <si>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</si>
  <si>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</si>
  <si>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</si>
  <si>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</si>
  <si>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</si>
  <si>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</si>
  <si>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</si>
  <si>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</si>
  <si>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</si>
  <si>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</si>
  <si>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</si>
  <si>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</si>
  <si>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</si>
  <si>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</si>
  <si>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</si>
  <si>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</si>
  <si>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</si>
  <si>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</si>
  <si>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</si>
  <si>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</si>
  <si>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</si>
  <si>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</si>
  <si>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</si>
  <si>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</si>
  <si>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</si>
  <si>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</si>
  <si>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</si>
  <si>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</si>
  <si>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</si>
  <si>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</si>
  <si>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</si>
  <si>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</si>
  <si>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</si>
  <si>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</si>
  <si>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</si>
  <si>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</si>
  <si>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</si>
  <si>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</si>
  <si>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</si>
  <si>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</si>
  <si>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</si>
  <si>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</si>
  <si>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</si>
  <si>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</si>
  <si>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</si>
  <si>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</si>
  <si>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</si>
  <si>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</si>
  <si>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</si>
  <si>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</si>
  <si>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</si>
  <si>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</si>
  <si>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</si>
  <si>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</si>
  <si>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</si>
  <si>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</si>
  <si>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</si>
  <si>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</si>
  <si>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</si>
  <si>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</si>
  <si>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</si>
  <si>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</si>
  <si>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</si>
  <si>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</si>
  <si>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</si>
  <si>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</si>
  <si>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</si>
  <si>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</si>
  <si>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</si>
  <si>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</si>
  <si>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</si>
  <si>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</si>
  <si>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</si>
  <si>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</si>
  <si>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</si>
  <si>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</si>
  <si>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</si>
  <si>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</si>
  <si>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</si>
  <si>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</si>
  <si>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</si>
  <si>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</si>
  <si>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</si>
  <si>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</si>
  <si>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</si>
  <si>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</si>
  <si>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</si>
  <si>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</si>
  <si>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</si>
  <si>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</si>
  <si>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</si>
  <si>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</si>
  <si>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</si>
  <si>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</si>
  <si>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</si>
  <si>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</si>
  <si>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</si>
  <si>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</si>
  <si>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</si>
  <si>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</si>
  <si>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</si>
  <si>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</si>
  <si>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</si>
  <si>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</si>
  <si>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</si>
  <si>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</si>
  <si>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</si>
  <si>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</si>
  <si>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</si>
  <si>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</si>
  <si>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</si>
  <si>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</si>
  <si>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</si>
  <si>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</si>
  <si>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</si>
  <si>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</si>
  <si>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</si>
  <si>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</si>
  <si>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</si>
  <si>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</si>
  <si>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</si>
  <si>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</si>
  <si>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</si>
  <si>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</si>
  <si>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</si>
  <si>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</si>
  <si>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</si>
  <si>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</si>
  <si>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</si>
  <si>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</si>
  <si>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</si>
  <si>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</si>
  <si>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</si>
  <si>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</si>
  <si>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</si>
  <si>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</si>
  <si>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</si>
  <si>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</si>
  <si>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</si>
  <si>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</si>
  <si>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</si>
  <si>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</si>
  <si>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</si>
  <si>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</si>
  <si>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</si>
  <si>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</si>
  <si>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</si>
  <si>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</si>
  <si>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</si>
  <si>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</si>
  <si>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</si>
  <si>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</si>
  <si>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</si>
  <si>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</si>
  <si>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</si>
  <si>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</si>
  <si>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</si>
  <si>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</si>
  <si>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</si>
  <si>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</si>
  <si>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</si>
  <si>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</si>
  <si>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</si>
  <si>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</si>
  <si>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</si>
  <si>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</si>
  <si>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</si>
  <si>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</si>
  <si>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</si>
  <si>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</si>
  <si>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</si>
  <si>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</si>
  <si>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</si>
  <si>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</si>
  <si>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</si>
  <si>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</si>
  <si>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</si>
  <si>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</si>
  <si>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</si>
  <si>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</si>
  <si>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</si>
  <si>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</si>
  <si>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</si>
  <si>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</si>
  <si>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</si>
  <si>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</si>
  <si>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</si>
  <si>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</si>
  <si>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</si>
  <si>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</si>
  <si>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</si>
  <si>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</si>
  <si>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</si>
  <si>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</si>
  <si>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</si>
  <si>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</si>
  <si>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</si>
  <si>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</si>
  <si>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</si>
  <si>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</si>
  <si>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</si>
  <si>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</si>
  <si>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</si>
  <si>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</si>
  <si>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</si>
  <si>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</si>
  <si>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</si>
  <si>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</si>
  <si>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</si>
  <si>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</si>
  <si>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</si>
  <si>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</si>
  <si>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</si>
  <si>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</si>
  <si>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</si>
  <si>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</si>
  <si>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</si>
  <si>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</si>
  <si>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</si>
  <si>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</si>
  <si>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</si>
  <si>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</si>
  <si>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</si>
  <si>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</si>
  <si>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</si>
  <si>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</si>
  <si>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</si>
  <si>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</si>
  <si>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</si>
  <si>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</si>
  <si>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</si>
  <si>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</si>
  <si>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</si>
  <si>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</si>
  <si>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</si>
  <si>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</si>
  <si>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</si>
  <si>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</si>
  <si>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</si>
  <si>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</si>
  <si>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</si>
  <si>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</si>
  <si>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</si>
  <si>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</si>
  <si>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</si>
  <si>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</si>
  <si>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</si>
  <si>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</si>
  <si>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</si>
  <si>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</si>
  <si>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</si>
  <si>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</si>
  <si>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</si>
  <si>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</si>
  <si>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</si>
  <si>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</si>
  <si>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</si>
  <si>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</si>
  <si>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</si>
  <si>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</si>
  <si>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</si>
  <si>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</si>
  <si>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</si>
  <si>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</si>
  <si>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</si>
  <si>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</si>
  <si>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</si>
  <si>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</si>
  <si>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</si>
  <si>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</si>
  <si>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</si>
  <si>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</si>
  <si>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</si>
  <si>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</si>
  <si>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</si>
  <si>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</si>
  <si>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</si>
  <si>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</si>
  <si>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</si>
  <si>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</si>
  <si>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</si>
  <si>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</si>
  <si>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</si>
  <si>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</si>
  <si>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</si>
  <si>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</si>
  <si>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</si>
  <si>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</si>
  <si>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</si>
  <si>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</si>
  <si>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</si>
  <si>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</si>
  <si>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</si>
  <si>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</si>
  <si>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</si>
  <si>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</si>
  <si>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</si>
  <si>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</si>
  <si>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</si>
  <si>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</si>
  <si>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</si>
  <si>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</si>
  <si>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</si>
  <si>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</si>
  <si>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</si>
  <si>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</si>
  <si>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</si>
  <si>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</si>
  <si>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</si>
  <si>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</si>
  <si>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</si>
  <si>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</si>
  <si>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</si>
  <si>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</si>
  <si>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</si>
  <si>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</si>
  <si>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</si>
  <si>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</si>
  <si>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</si>
  <si>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</si>
  <si>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</si>
  <si>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</si>
  <si>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</si>
  <si>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</si>
  <si>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</si>
  <si>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</si>
  <si>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</si>
  <si>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</si>
  <si>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</si>
  <si>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</si>
  <si>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</si>
  <si>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</si>
  <si>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</si>
  <si>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</si>
  <si>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</si>
  <si>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</si>
  <si>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</si>
  <si>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</si>
  <si>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</si>
  <si>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</si>
  <si>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</si>
  <si>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</si>
  <si>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</si>
  <si>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</si>
  <si>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</si>
  <si>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</si>
  <si>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</si>
  <si>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</si>
  <si>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</si>
  <si>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</si>
  <si>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</si>
  <si>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</si>
  <si>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</si>
  <si>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</si>
  <si>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</si>
  <si>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</si>
  <si>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</si>
  <si>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</si>
  <si>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</si>
  <si>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</si>
  <si>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</si>
  <si>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</si>
  <si>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</si>
  <si>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</si>
  <si>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</si>
  <si>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</si>
  <si>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</si>
  <si>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</si>
  <si>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</si>
  <si>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</si>
  <si>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</si>
  <si>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</si>
  <si>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</si>
  <si>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</si>
  <si>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</si>
  <si>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</si>
  <si>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</si>
  <si>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</si>
  <si>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</si>
  <si>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</si>
  <si>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</si>
  <si>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</si>
  <si>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</si>
  <si>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</si>
  <si>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</si>
  <si>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</si>
  <si>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</si>
  <si>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</si>
  <si>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</si>
  <si>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</si>
  <si>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</si>
  <si>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</si>
  <si>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</si>
  <si>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</si>
  <si>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</si>
  <si>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</si>
  <si>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</si>
  <si>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</si>
  <si>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</si>
  <si>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</si>
  <si>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</si>
  <si>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</si>
  <si>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</si>
  <si>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</si>
  <si>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</si>
  <si>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</si>
  <si>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</si>
  <si>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</si>
  <si>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</si>
  <si>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</si>
  <si>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</si>
  <si>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</si>
  <si>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</si>
  <si>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</si>
  <si>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</si>
  <si>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</si>
  <si>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</si>
  <si>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</si>
  <si>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</si>
  <si>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</si>
  <si>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</si>
  <si>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</si>
  <si>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</si>
  <si>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</si>
  <si>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</si>
  <si>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</si>
  <si>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</si>
  <si>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</si>
  <si>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</si>
  <si>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</si>
  <si>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</si>
  <si>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</si>
  <si>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</si>
  <si>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</si>
  <si>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</si>
  <si>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</si>
  <si>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</si>
  <si>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</si>
  <si>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</si>
  <si>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</si>
  <si>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</si>
  <si>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</si>
  <si>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</si>
  <si>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</si>
  <si>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</si>
  <si>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</si>
  <si>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</si>
  <si>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</si>
  <si>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</si>
  <si>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</si>
  <si>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</si>
  <si>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</si>
  <si>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</si>
  <si>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</si>
  <si>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</si>
  <si>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</si>
  <si>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</si>
  <si>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</si>
  <si>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</si>
  <si>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</si>
  <si>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</si>
  <si>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</si>
  <si>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</si>
  <si>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</si>
  <si>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</si>
  <si>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</si>
  <si>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</si>
  <si>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</si>
  <si>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</si>
  <si>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</si>
  <si>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</si>
  <si>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</si>
  <si>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</si>
  <si>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</si>
  <si>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</si>
  <si>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</si>
  <si>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</si>
  <si>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</si>
  <si>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</si>
  <si>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</si>
  <si>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</si>
  <si>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</si>
  <si>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</si>
  <si>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</si>
  <si>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</si>
  <si>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</si>
  <si>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</si>
  <si>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</si>
  <si>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</si>
  <si>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</si>
  <si>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</si>
  <si>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</si>
  <si>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</si>
  <si>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</si>
  <si>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</si>
  <si>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</si>
  <si>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</si>
  <si>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</si>
  <si>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</si>
  <si>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</si>
  <si>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</si>
  <si>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</si>
  <si>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</si>
  <si>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</si>
  <si>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</si>
  <si>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</si>
  <si>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</si>
  <si>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</si>
  <si>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</si>
  <si>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</si>
  <si>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</si>
  <si>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</si>
  <si>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</si>
  <si>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</si>
  <si>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</si>
  <si>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</si>
  <si>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</si>
  <si>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</si>
  <si>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</si>
  <si>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</si>
  <si>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</si>
  <si>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</si>
  <si>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</si>
  <si>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</si>
  <si>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</si>
  <si>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</si>
  <si>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</si>
  <si>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</si>
  <si>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</si>
  <si>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</si>
  <si>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</si>
  <si>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</si>
  <si>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</si>
  <si>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</si>
  <si>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</si>
  <si>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</si>
  <si>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</si>
  <si>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</si>
  <si>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</si>
  <si>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</si>
  <si>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</si>
  <si>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</si>
  <si>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</si>
  <si>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</si>
  <si>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</si>
  <si>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</si>
  <si>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</si>
  <si>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</si>
  <si>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</si>
  <si>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</si>
  <si>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</si>
  <si>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</si>
  <si>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</si>
  <si>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</si>
  <si>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</si>
  <si>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</si>
  <si>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</si>
  <si>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</si>
  <si>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</si>
  <si>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</si>
  <si>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</si>
  <si>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</si>
  <si>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</si>
  <si>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</si>
  <si>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</si>
  <si>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</si>
  <si>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</si>
  <si>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</si>
  <si>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</si>
  <si>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</si>
  <si>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</si>
  <si>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</si>
  <si>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</si>
  <si>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</si>
  <si>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</si>
  <si>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</si>
  <si>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</si>
  <si>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</si>
  <si>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</si>
  <si>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</si>
  <si>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</si>
  <si>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</si>
  <si>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</si>
  <si>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</si>
  <si>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</si>
  <si>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</si>
  <si>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</si>
  <si>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</si>
  <si>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</si>
  <si>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</si>
  <si>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</si>
  <si>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</si>
  <si>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</si>
  <si>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</si>
  <si>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</si>
  <si>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</si>
  <si>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</si>
  <si>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</si>
  <si>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</si>
  <si>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</si>
  <si>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</si>
  <si>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</si>
  <si>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</si>
  <si>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</si>
  <si>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</si>
  <si>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</si>
  <si>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</si>
  <si>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</si>
  <si>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</si>
  <si>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</si>
  <si>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</si>
  <si>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</si>
  <si>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</si>
  <si>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</si>
  <si>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</si>
  <si>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</si>
  <si>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</si>
  <si>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</si>
  <si>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</si>
  <si>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</si>
  <si>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</si>
  <si>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</si>
  <si>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</si>
  <si>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</si>
  <si>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</si>
  <si>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</si>
  <si>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</si>
  <si>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</si>
  <si>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</si>
  <si>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</si>
  <si>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</si>
  <si>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</si>
  <si>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</si>
  <si>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</si>
  <si>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</si>
  <si>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</si>
  <si>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</si>
  <si>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</si>
  <si>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</si>
  <si>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</si>
  <si>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</si>
  <si>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</si>
  <si>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</si>
  <si>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</si>
  <si>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</si>
  <si>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</si>
  <si>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</si>
  <si>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</si>
  <si>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</si>
  <si>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</si>
  <si>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</si>
  <si>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</si>
  <si>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</si>
  <si>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</si>
  <si>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</si>
  <si>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</si>
  <si>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</si>
  <si>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</si>
  <si>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</si>
  <si>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</si>
  <si>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</si>
  <si>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</si>
  <si>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</si>
  <si>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</si>
  <si>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</si>
  <si>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</si>
  <si>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</si>
  <si>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</si>
  <si>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</si>
  <si>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</si>
  <si>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</si>
  <si>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</si>
  <si>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</si>
  <si>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</si>
  <si>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</si>
  <si>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</si>
  <si>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</si>
  <si>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</si>
  <si>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</si>
  <si>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</si>
  <si>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</si>
  <si>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</si>
  <si>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</si>
  <si>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</si>
  <si>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</si>
  <si>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</si>
  <si>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</si>
  <si>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</si>
  <si>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</si>
  <si>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</si>
  <si>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</si>
  <si>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</si>
  <si>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</si>
  <si>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</si>
  <si>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</si>
  <si>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</si>
  <si>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</si>
  <si>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</si>
  <si>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</si>
  <si>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</si>
  <si>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</si>
  <si>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</si>
  <si>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</si>
  <si>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</si>
  <si>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</si>
  <si>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</si>
  <si>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</si>
  <si>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</si>
  <si>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</si>
  <si>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</si>
  <si>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</si>
  <si>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</si>
  <si>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</si>
  <si>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</si>
  <si>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</si>
  <si>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</si>
  <si>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</si>
  <si>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</si>
  <si>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</si>
  <si>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</si>
  <si>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</si>
  <si>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</si>
  <si>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</si>
  <si>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</si>
  <si>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</si>
  <si>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</si>
  <si>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</si>
  <si>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</si>
  <si>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</si>
  <si>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</si>
  <si>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</si>
  <si>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</si>
  <si>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</si>
  <si>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</si>
  <si>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</si>
  <si>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</si>
  <si>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</si>
  <si>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</si>
  <si>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</si>
  <si>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</si>
  <si>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</si>
  <si>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</si>
  <si>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</si>
  <si>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</si>
  <si>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</si>
  <si>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</si>
  <si>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</si>
  <si>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</si>
  <si>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</si>
  <si>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</si>
  <si>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</si>
  <si>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</si>
  <si>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</si>
  <si>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</si>
  <si>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</si>
  <si>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</si>
  <si>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</si>
  <si>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</si>
  <si>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</si>
  <si>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</si>
  <si>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</si>
  <si>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</si>
  <si>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</si>
  <si>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</si>
  <si>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</si>
  <si>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</si>
  <si>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</si>
  <si>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</si>
  <si>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</si>
  <si>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</si>
  <si>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</si>
  <si>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</si>
  <si>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</si>
  <si>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</si>
  <si>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</si>
  <si>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</si>
  <si>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</si>
  <si>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</si>
  <si>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</si>
  <si>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</si>
  <si>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</si>
  <si>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</si>
  <si>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</si>
  <si>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</si>
  <si>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</si>
  <si>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</si>
  <si>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</si>
  <si>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</si>
  <si>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</si>
  <si>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</si>
  <si>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</si>
  <si>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</si>
  <si>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</si>
  <si>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</si>
  <si>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</si>
  <si>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</si>
  <si>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</si>
  <si>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</si>
  <si>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</si>
  <si>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</si>
  <si>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</si>
  <si>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</si>
  <si>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</si>
  <si>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</si>
  <si>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</si>
  <si>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</si>
  <si>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</si>
  <si>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</si>
  <si>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</si>
  <si>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</si>
  <si>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</si>
  <si>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</si>
  <si>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</si>
  <si>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</si>
  <si>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</si>
  <si>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</si>
  <si>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</si>
  <si>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</si>
  <si>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</si>
  <si>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</si>
  <si>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</si>
  <si>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</si>
  <si>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</si>
  <si>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</si>
  <si>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</si>
  <si>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</si>
  <si>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</si>
  <si>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</si>
  <si>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</si>
  <si>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</si>
  <si>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</si>
  <si>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</si>
  <si>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</si>
  <si>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</si>
  <si>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</si>
  <si>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</si>
  <si>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</si>
  <si>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</si>
  <si>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</si>
  <si>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</si>
  <si>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</si>
  <si>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</si>
  <si>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</si>
  <si>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</si>
  <si>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</si>
  <si>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</si>
  <si>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</si>
  <si>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</si>
  <si>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</si>
  <si>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</si>
  <si>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</si>
  <si>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</si>
  <si>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</si>
  <si>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</si>
  <si>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</si>
  <si>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</si>
  <si>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</si>
  <si>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</si>
  <si>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</si>
  <si>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</si>
  <si>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</si>
  <si>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</si>
  <si>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</si>
  <si>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</si>
  <si>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</si>
  <si>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</si>
  <si>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</si>
  <si>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</si>
  <si>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</si>
  <si>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</si>
  <si>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</si>
  <si>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</si>
  <si>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</si>
  <si>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</si>
  <si>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</si>
  <si>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</si>
  <si>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</si>
  <si>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</si>
  <si>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</si>
  <si>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</si>
  <si>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</si>
  <si>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</si>
  <si>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</si>
  <si>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</si>
  <si>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</si>
  <si>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</si>
  <si>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</si>
  <si>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</si>
  <si>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</si>
  <si>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</si>
  <si>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</si>
  <si>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</si>
  <si>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</si>
  <si>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</si>
  <si>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</si>
  <si>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</si>
  <si>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</si>
  <si>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</si>
  <si>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</si>
  <si>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</si>
  <si>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</si>
  <si>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</si>
  <si>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</si>
  <si>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</si>
  <si>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</si>
  <si>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</si>
  <si>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</si>
  <si>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</si>
  <si>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</si>
  <si>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</si>
  <si>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</si>
  <si>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</si>
  <si>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</si>
  <si>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</si>
  <si>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</si>
  <si>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</si>
  <si>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</si>
  <si>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</si>
  <si>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</si>
  <si>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</si>
  <si>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</si>
  <si>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</si>
  <si>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</si>
  <si>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</si>
  <si>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</si>
  <si>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</si>
  <si>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</si>
  <si>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</si>
  <si>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</si>
  <si>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</si>
  <si>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</si>
  <si>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</si>
  <si>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</si>
  <si>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</si>
  <si>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</si>
  <si>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</si>
  <si>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</si>
  <si>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</si>
  <si>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</si>
  <si>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</si>
  <si>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</si>
  <si>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</si>
  <si>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</si>
  <si>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</si>
  <si>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</si>
  <si>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</si>
  <si>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</si>
  <si>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</si>
  <si>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</si>
  <si>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</si>
  <si>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</si>
  <si>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</si>
  <si>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</si>
  <si>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</si>
  <si>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</si>
  <si>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</si>
  <si>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</si>
  <si>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</si>
  <si>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</si>
  <si>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</si>
  <si>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</si>
  <si>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</si>
  <si>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</si>
  <si>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</si>
  <si>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</si>
  <si>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</si>
  <si>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</si>
  <si>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</si>
  <si>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</si>
  <si>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</si>
  <si>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</si>
  <si>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</si>
  <si>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</si>
  <si>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</si>
  <si>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</si>
  <si>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</si>
  <si>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</si>
  <si>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</si>
  <si>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</si>
  <si>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</si>
  <si>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</si>
  <si>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</si>
  <si>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</si>
  <si>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</si>
  <si>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</si>
  <si>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</si>
  <si>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</si>
  <si>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</si>
  <si>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</si>
  <si>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</si>
  <si>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</si>
  <si>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</si>
  <si>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</si>
  <si>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</si>
  <si>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</si>
  <si>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</si>
  <si>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</si>
  <si>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</si>
  <si>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</si>
  <si>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</si>
  <si>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</si>
  <si>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</si>
  <si>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</si>
  <si>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</si>
  <si>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</si>
  <si>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</si>
  <si>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</si>
  <si>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</si>
  <si>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</si>
  <si>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</si>
  <si>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</si>
  <si>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</si>
  <si>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</si>
  <si>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</si>
  <si>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</si>
  <si>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</si>
  <si>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</si>
  <si>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</si>
  <si>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</si>
  <si>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</si>
  <si>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</si>
  <si>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</si>
  <si>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</si>
  <si>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</si>
  <si>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</si>
  <si>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</si>
  <si>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</si>
  <si>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</si>
  <si>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</si>
  <si>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</si>
  <si>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</si>
  <si>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</si>
  <si>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</si>
  <si>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</si>
  <si>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</si>
  <si>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</si>
  <si>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</si>
  <si>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</si>
  <si>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</si>
  <si>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</si>
  <si>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</si>
  <si>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</si>
  <si>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</si>
  <si>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</si>
  <si>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</si>
  <si>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</si>
  <si>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</si>
  <si>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</si>
  <si>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</si>
  <si>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</si>
  <si>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</si>
  <si>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</si>
  <si>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</si>
  <si>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</si>
  <si>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</si>
  <si>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</si>
  <si>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</si>
  <si>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</si>
  <si>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</si>
  <si>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</si>
  <si>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</si>
  <si>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</si>
  <si>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</si>
  <si>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</si>
  <si>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</si>
  <si>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</si>
  <si>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</si>
  <si>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</si>
  <si>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</si>
  <si>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</si>
  <si>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</si>
  <si>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</si>
  <si>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</si>
  <si>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</si>
  <si>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</si>
  <si>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</si>
  <si>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</si>
  <si>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</si>
  <si>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</si>
  <si>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</si>
  <si>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</si>
  <si>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</si>
  <si>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</si>
  <si>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</si>
  <si>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</si>
  <si>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</si>
  <si>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</si>
  <si>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</si>
  <si>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</si>
  <si>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</si>
  <si>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</si>
  <si>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</si>
  <si>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</si>
  <si>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</si>
  <si>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</si>
  <si>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</si>
  <si>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</si>
  <si>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</si>
  <si>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</si>
  <si>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</si>
  <si>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</si>
  <si>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</si>
  <si>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</si>
  <si>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</si>
  <si>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</si>
  <si>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</si>
  <si>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</si>
  <si>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</si>
  <si>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</si>
  <si>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</si>
  <si>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</si>
  <si>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</si>
  <si>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</si>
  <si>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</si>
  <si>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</si>
  <si>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</si>
  <si>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</si>
  <si>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</si>
  <si>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</si>
  <si>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</si>
  <si>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</si>
  <si>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</si>
  <si>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</si>
  <si>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</si>
  <si>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</si>
  <si>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</si>
  <si>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</si>
  <si>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</si>
  <si>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</si>
  <si>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</si>
  <si>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</si>
  <si>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</si>
  <si>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</si>
  <si>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</si>
  <si>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</si>
  <si>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</si>
  <si>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</si>
  <si>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</si>
  <si>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</si>
  <si>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</si>
  <si>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</si>
  <si>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</si>
  <si>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</si>
  <si>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</si>
  <si>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</si>
  <si>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</si>
  <si>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</si>
  <si>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</si>
  <si>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</si>
  <si>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</si>
  <si>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</si>
  <si>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</si>
  <si>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</si>
  <si>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</si>
  <si>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</si>
  <si>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</si>
  <si>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</si>
  <si>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</si>
  <si>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</si>
  <si>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</si>
  <si>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</si>
  <si>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</si>
  <si>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</si>
  <si>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</si>
  <si>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</si>
  <si>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</si>
  <si>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</si>
  <si>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</si>
  <si>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</si>
  <si>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</si>
  <si>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</si>
  <si>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</si>
  <si>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</si>
  <si>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</si>
  <si>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</si>
  <si>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</si>
  <si>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</si>
  <si>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</si>
  <si>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</si>
  <si>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</si>
  <si>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</si>
  <si>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</si>
  <si>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</si>
  <si>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</si>
  <si>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</si>
  <si>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</si>
  <si>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</si>
  <si>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</si>
  <si>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</si>
  <si>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</si>
  <si>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</si>
  <si>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</si>
  <si>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</si>
  <si>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</si>
  <si>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</si>
  <si>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</si>
  <si>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</si>
  <si>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</si>
  <si>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</si>
  <si>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</si>
  <si>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</si>
  <si>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</si>
  <si>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</si>
  <si>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</si>
  <si>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</si>
  <si>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</si>
  <si>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</si>
  <si>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</si>
  <si>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</si>
  <si>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</si>
  <si>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</si>
  <si>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</si>
  <si>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</si>
  <si>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</si>
  <si>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</si>
  <si>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</si>
  <si>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</si>
  <si>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</si>
  <si>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</si>
  <si>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</si>
  <si>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</si>
  <si>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</si>
  <si>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</si>
  <si>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</si>
  <si>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</si>
  <si>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</si>
  <si>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</si>
  <si>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</si>
  <si>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</si>
  <si>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</si>
  <si>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</si>
  <si>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</si>
  <si>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</si>
  <si>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</si>
  <si>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</si>
  <si>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</si>
  <si>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</si>
  <si>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</si>
  <si>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</si>
  <si>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</si>
  <si>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</si>
  <si>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</si>
  <si>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</si>
  <si>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</si>
  <si>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</si>
  <si>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</si>
  <si>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</si>
  <si>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</si>
  <si>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</si>
  <si>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</si>
  <si>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</si>
  <si>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</si>
  <si>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</si>
  <si>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</si>
  <si>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</si>
  <si>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</si>
  <si>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</si>
  <si>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</si>
  <si>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</si>
  <si>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</si>
  <si>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</si>
  <si>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</si>
  <si>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</si>
  <si>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</si>
  <si>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</si>
  <si>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</si>
  <si>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</si>
  <si>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</si>
  <si>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</si>
  <si>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</si>
  <si>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</si>
  <si>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</si>
  <si>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</si>
  <si>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</si>
  <si>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</si>
  <si>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</si>
  <si>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</si>
  <si>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</si>
  <si>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</si>
  <si>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</si>
  <si>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</si>
  <si>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</si>
  <si>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</si>
  <si>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</si>
  <si>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</si>
  <si>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</si>
  <si>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</si>
  <si>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</si>
  <si>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</si>
  <si>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</si>
  <si>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</si>
  <si>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</si>
  <si>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</si>
  <si>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</si>
  <si>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</si>
  <si>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</si>
  <si>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</si>
  <si>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</si>
  <si>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</si>
  <si>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</si>
  <si>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</si>
  <si>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</si>
  <si>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</si>
  <si>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</si>
  <si>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</si>
  <si>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</si>
  <si>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</si>
  <si>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</si>
  <si>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</si>
  <si>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</si>
  <si>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</si>
  <si>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</si>
  <si>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</si>
  <si>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</si>
  <si>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</si>
  <si>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</si>
  <si>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</si>
  <si>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</si>
  <si>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</si>
  <si>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</si>
  <si>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</si>
  <si>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</si>
  <si>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</si>
  <si>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</si>
  <si>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</si>
  <si>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</si>
  <si>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</si>
  <si>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</si>
  <si>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</si>
  <si>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</si>
  <si>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</si>
  <si>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</si>
  <si>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</si>
  <si>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</si>
  <si>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</si>
  <si>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</si>
  <si>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</si>
  <si>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</si>
  <si>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</si>
  <si>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</si>
  <si>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</si>
  <si>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</si>
  <si>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</si>
  <si>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</si>
  <si>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</si>
  <si>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</si>
  <si>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</si>
  <si>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</si>
  <si>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</si>
  <si>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</si>
  <si>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</si>
  <si>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</si>
  <si>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</si>
  <si>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</si>
  <si>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</si>
  <si>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</si>
  <si>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</si>
  <si>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</si>
  <si>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</si>
  <si>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</si>
  <si>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</si>
  <si>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</si>
  <si>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</si>
  <si>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</si>
  <si>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</si>
  <si>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</si>
  <si>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</si>
  <si>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</si>
  <si>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</si>
  <si>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</si>
  <si>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</si>
  <si>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</si>
  <si>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</si>
  <si>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</si>
  <si>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</si>
  <si>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</si>
  <si>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</si>
  <si>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</si>
  <si>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</si>
  <si>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</si>
  <si>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</si>
  <si>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</si>
  <si>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</si>
  <si>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</si>
  <si>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</si>
  <si>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</si>
  <si>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</si>
  <si>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</si>
  <si>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</si>
  <si>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</si>
  <si>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</si>
  <si>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</si>
  <si>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</si>
  <si>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</si>
  <si>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</si>
  <si>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</si>
  <si>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</si>
  <si>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</si>
  <si>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</si>
  <si>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</si>
  <si>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</si>
  <si>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</si>
  <si>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</si>
  <si>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</si>
  <si>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</si>
  <si>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</si>
  <si>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</si>
  <si>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</si>
  <si>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</si>
  <si>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</si>
  <si>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</si>
  <si>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</si>
  <si>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</si>
  <si>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</si>
  <si>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</si>
  <si>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</si>
  <si>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</si>
  <si>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</si>
  <si>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</si>
  <si>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</si>
  <si>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</si>
  <si>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</si>
  <si>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</si>
  <si>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</si>
  <si>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</si>
  <si>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</si>
  <si>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</si>
  <si>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</si>
  <si>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</si>
  <si>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</si>
  <si>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</si>
  <si>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</si>
  <si>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</si>
  <si>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</si>
  <si>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</si>
  <si>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</si>
  <si>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</si>
  <si>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</si>
  <si>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</si>
  <si>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</si>
  <si>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</si>
  <si>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</si>
  <si>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</si>
  <si>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</si>
  <si>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</si>
  <si>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</si>
  <si>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</si>
  <si>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</si>
  <si>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</si>
  <si>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</si>
  <si>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</si>
  <si>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</si>
  <si>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</si>
  <si>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</si>
  <si>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</si>
  <si>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</si>
  <si>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</si>
  <si>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</si>
  <si>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</si>
  <si>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</si>
  <si>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</si>
  <si>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</si>
  <si>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</si>
  <si>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</si>
  <si>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</si>
  <si>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</si>
  <si>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</si>
  <si>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</si>
  <si>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</si>
  <si>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</si>
  <si>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</si>
  <si>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</si>
  <si>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</si>
  <si>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</si>
  <si>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</si>
  <si>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</si>
  <si>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</si>
  <si>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</si>
  <si>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</si>
  <si>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</si>
  <si>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</si>
  <si>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</si>
  <si>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</si>
  <si>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</si>
  <si>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</si>
  <si>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</si>
  <si>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</si>
  <si>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</si>
  <si>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</si>
  <si>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</si>
  <si>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</si>
  <si>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</si>
  <si>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</si>
  <si>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</si>
  <si>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</si>
  <si>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</si>
  <si>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</si>
  <si>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</si>
  <si>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</si>
  <si>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</si>
  <si>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</si>
  <si>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</si>
  <si>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</si>
  <si>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</si>
  <si>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</si>
  <si>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</si>
  <si>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</si>
  <si>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</si>
  <si>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</si>
  <si>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</si>
  <si>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</si>
  <si>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</si>
  <si>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</si>
  <si>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</si>
  <si>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</si>
  <si>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</si>
  <si>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</si>
  <si>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</si>
  <si>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</si>
  <si>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</si>
  <si>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</si>
  <si>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</si>
  <si>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</si>
  <si>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</si>
  <si>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</si>
  <si>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</si>
  <si>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</si>
  <si>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</si>
  <si>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</si>
  <si>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</si>
  <si>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</si>
  <si>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</si>
  <si>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</si>
  <si>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</si>
  <si>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</si>
  <si>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</si>
  <si>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</si>
  <si>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</si>
  <si>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</si>
  <si>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</si>
  <si>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</si>
  <si>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</si>
  <si>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</si>
  <si>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</si>
  <si>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</si>
  <si>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</si>
  <si>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</si>
  <si>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</si>
  <si>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</si>
  <si>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</si>
  <si>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</si>
  <si>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</si>
  <si>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</si>
  <si>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</si>
  <si>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</si>
  <si>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</si>
  <si>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</si>
  <si>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</si>
  <si>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</si>
  <si>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</si>
  <si>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</si>
  <si>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</si>
  <si>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</si>
  <si>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</si>
  <si>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</si>
  <si>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</si>
  <si>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</si>
  <si>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</si>
  <si>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</si>
  <si>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</si>
  <si>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</si>
  <si>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</si>
  <si>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</si>
  <si>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</si>
  <si>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</si>
  <si>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</si>
  <si>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</si>
  <si>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</si>
  <si>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</si>
  <si>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</si>
  <si>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</si>
  <si>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</si>
  <si>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</si>
  <si>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</si>
  <si>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</si>
  <si>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</si>
  <si>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</si>
  <si>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</si>
  <si>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</si>
  <si>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</si>
  <si>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</si>
  <si>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</si>
  <si>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</si>
  <si>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</si>
  <si>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</si>
  <si>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</si>
  <si>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</si>
  <si>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</si>
  <si>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</si>
  <si>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</si>
  <si>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</si>
  <si>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</si>
  <si>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</si>
  <si>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</si>
  <si>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</si>
  <si>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</si>
  <si>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</si>
  <si>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</si>
  <si>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</si>
  <si>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</si>
  <si>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</si>
  <si>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</si>
  <si>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</si>
  <si>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</si>
  <si>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</si>
  <si>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</si>
  <si>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</si>
  <si>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</si>
  <si>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</si>
  <si>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</si>
  <si>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</si>
  <si>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</si>
  <si>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</si>
  <si>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</si>
  <si>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</si>
  <si>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</si>
  <si>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</si>
  <si>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</si>
  <si>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</si>
  <si>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</si>
  <si>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</si>
  <si>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</si>
  <si>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</si>
  <si>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</si>
  <si>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</si>
  <si>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</si>
  <si>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</si>
  <si>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</si>
  <si>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</si>
  <si>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</si>
  <si>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</si>
  <si>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</si>
  <si>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</si>
  <si>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</si>
  <si>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</si>
  <si>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</si>
  <si>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</si>
  <si>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</si>
  <si>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</si>
  <si>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</si>
  <si>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</si>
  <si>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</si>
  <si>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</si>
  <si>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</si>
  <si>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</si>
  <si>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</si>
  <si>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</si>
  <si>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</si>
  <si>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</si>
  <si>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</si>
  <si>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</si>
  <si>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</si>
  <si>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</si>
  <si>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</si>
  <si>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</si>
  <si>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</si>
  <si>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</si>
  <si>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</si>
  <si>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</si>
  <si>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</si>
  <si>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</si>
  <si>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</si>
  <si>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</si>
  <si>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</si>
  <si>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</si>
  <si>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</si>
  <si>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</si>
  <si>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</si>
  <si>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</si>
  <si>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</si>
  <si>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</si>
  <si>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</si>
  <si>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</si>
  <si>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</si>
  <si>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</si>
  <si>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</si>
  <si>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</si>
  <si>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</si>
  <si>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</si>
  <si>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</si>
  <si>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</si>
  <si>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</si>
  <si>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</si>
  <si>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</si>
  <si>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</si>
  <si>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</si>
  <si>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</si>
  <si>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</si>
  <si>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</si>
  <si>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</si>
  <si>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</si>
  <si>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</si>
  <si>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</si>
  <si>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</si>
  <si>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</si>
  <si>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</si>
  <si>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</si>
  <si>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</si>
  <si>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</si>
  <si>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</si>
  <si>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</si>
  <si>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</si>
  <si>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</si>
  <si>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</si>
  <si>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</si>
  <si>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</si>
  <si>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</si>
  <si>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</si>
  <si>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</si>
  <si>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</si>
  <si>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</si>
  <si>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</si>
  <si>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</si>
  <si>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</si>
  <si>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</si>
  <si>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</si>
  <si>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</si>
  <si>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</si>
  <si>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</si>
  <si>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</si>
  <si>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</si>
  <si>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</si>
  <si>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</si>
  <si>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</si>
  <si>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</si>
  <si>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</si>
  <si>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</si>
  <si>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</si>
  <si>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</si>
  <si>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</si>
  <si>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</si>
  <si>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</si>
  <si>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</si>
  <si>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</si>
  <si>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</si>
  <si>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</si>
  <si>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</si>
  <si>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</si>
  <si>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</si>
  <si>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</si>
  <si>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</si>
  <si>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</si>
  <si>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</si>
  <si>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</si>
  <si>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</si>
  <si>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</si>
  <si>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</si>
  <si>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</si>
  <si>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</si>
  <si>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</si>
  <si>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</si>
  <si>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</si>
  <si>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</si>
  <si>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</si>
  <si>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</si>
  <si>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</si>
  <si>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</si>
  <si>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</si>
  <si>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</si>
  <si>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</si>
  <si>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</si>
  <si>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</si>
  <si>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</si>
  <si>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</si>
  <si>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</si>
  <si>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</si>
  <si>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</si>
  <si>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</si>
  <si>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</si>
  <si>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</si>
  <si>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</si>
  <si>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</si>
  <si>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</si>
  <si>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</si>
  <si>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</si>
  <si>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</si>
  <si>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</si>
  <si>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</si>
  <si>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</si>
  <si>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</si>
  <si>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</si>
  <si>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</si>
  <si>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</si>
  <si>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</si>
  <si>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</si>
  <si>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</si>
  <si>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</si>
  <si>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</si>
  <si>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</si>
  <si>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</si>
  <si>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</si>
  <si>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</si>
  <si>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</si>
  <si>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</si>
  <si>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</si>
  <si>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</si>
  <si>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</si>
  <si>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</si>
  <si>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</si>
  <si>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</si>
  <si>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</si>
  <si>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</si>
  <si>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</si>
  <si>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</si>
  <si>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</si>
  <si>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</si>
  <si>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</si>
  <si>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</si>
  <si>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</si>
  <si>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</si>
  <si>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</si>
  <si>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</si>
  <si>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</si>
  <si>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</si>
  <si>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</si>
  <si>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</si>
  <si>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</si>
  <si>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</si>
  <si>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</si>
  <si>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</si>
  <si>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</si>
  <si>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</si>
  <si>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</si>
  <si>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</si>
  <si>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</si>
  <si>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</si>
  <si>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</si>
  <si>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</si>
  <si>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</si>
  <si>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</si>
  <si>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</si>
  <si>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</si>
  <si>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</si>
  <si>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</si>
  <si>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</si>
  <si>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</si>
  <si>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</si>
  <si>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</si>
  <si>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</si>
  <si>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</si>
  <si>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</si>
  <si>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</si>
  <si>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</si>
  <si>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</si>
  <si>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</si>
  <si>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</si>
  <si>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</si>
  <si>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</si>
  <si>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</si>
  <si>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</si>
  <si>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</si>
  <si>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</si>
  <si>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</si>
  <si>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</si>
  <si>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</si>
  <si>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</si>
  <si>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</si>
  <si>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</si>
  <si>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</si>
  <si>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</si>
  <si>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</si>
  <si>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</si>
  <si>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</si>
  <si>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</si>
  <si>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</si>
  <si>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</si>
  <si>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</si>
  <si>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</si>
  <si>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</si>
  <si>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</si>
  <si>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</si>
  <si>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</si>
  <si>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</si>
  <si>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</si>
  <si>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</si>
  <si>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</si>
  <si>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</si>
  <si>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</si>
  <si>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</si>
  <si>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</si>
  <si>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</si>
  <si>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</si>
  <si>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</si>
  <si>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</si>
  <si>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</si>
  <si>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</si>
  <si>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</si>
  <si>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</si>
  <si>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</si>
  <si>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</si>
  <si>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</si>
  <si>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</si>
  <si>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</si>
  <si>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</si>
  <si>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</si>
  <si>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</si>
  <si>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</si>
  <si>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</si>
  <si>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</si>
  <si>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</si>
  <si>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</si>
  <si>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</si>
  <si>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</si>
  <si>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</si>
  <si>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</si>
  <si>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</si>
  <si>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</si>
  <si>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</si>
  <si>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</si>
  <si>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</si>
  <si>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</si>
  <si>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</si>
  <si>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</si>
  <si>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</si>
  <si>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</si>
  <si>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</si>
  <si>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</si>
  <si>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</si>
  <si>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</si>
  <si>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</si>
  <si>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</si>
  <si>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</si>
  <si>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</si>
  <si>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</si>
  <si>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</si>
  <si>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</si>
  <si>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</si>
  <si>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</si>
  <si>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</si>
  <si>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</si>
  <si>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</si>
  <si>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</si>
  <si>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</si>
  <si>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</si>
  <si>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</si>
  <si>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</si>
  <si>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</si>
  <si>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</si>
  <si>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</si>
  <si>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</si>
  <si>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</si>
  <si>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</si>
  <si>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</si>
  <si>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</si>
  <si>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</si>
  <si>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</si>
  <si>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</si>
  <si>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</si>
  <si>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</si>
  <si>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</si>
  <si>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</si>
  <si>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</si>
  <si>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</si>
  <si>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</si>
  <si>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</si>
  <si>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</si>
  <si>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</si>
  <si>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</si>
  <si>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</si>
  <si>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</si>
  <si>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</si>
  <si>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</si>
  <si>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</si>
  <si>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</si>
  <si>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</si>
  <si>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</si>
  <si>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</si>
  <si>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</si>
  <si>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</si>
  <si>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</si>
  <si>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</si>
  <si>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</si>
  <si>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</si>
  <si>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</si>
  <si>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</si>
  <si>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</si>
  <si>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</si>
  <si>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</si>
  <si>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</si>
  <si>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</si>
  <si>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</si>
  <si>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</si>
  <si>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</si>
  <si>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</si>
  <si>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</si>
  <si>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</si>
  <si>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</si>
  <si>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</si>
  <si>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</si>
  <si>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</si>
  <si>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</si>
  <si>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</si>
  <si>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</si>
  <si>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</si>
  <si>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</si>
  <si>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</si>
  <si>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</si>
  <si>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</si>
  <si>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</si>
  <si>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</si>
  <si>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</si>
  <si>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</si>
  <si>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</si>
  <si>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</si>
  <si>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</si>
  <si>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</si>
  <si>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</si>
  <si>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</si>
  <si>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</si>
  <si>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</si>
  <si>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</si>
  <si>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</si>
  <si>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</si>
  <si>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</si>
  <si>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</si>
  <si>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</si>
  <si>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</si>
  <si>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</si>
  <si>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</si>
  <si>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</si>
  <si>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</si>
  <si>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</si>
  <si>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</si>
  <si>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</si>
  <si>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</si>
  <si>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</si>
  <si>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</si>
  <si>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</si>
  <si>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</si>
  <si>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</si>
  <si>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</si>
  <si>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</si>
  <si>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</si>
  <si>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</si>
  <si>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</si>
  <si>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</si>
  <si>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</si>
  <si>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</si>
  <si>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</si>
  <si>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</si>
  <si>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</si>
  <si>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</si>
  <si>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</si>
  <si>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</si>
  <si>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</si>
  <si>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</si>
  <si>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</si>
  <si>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</si>
  <si>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</si>
  <si>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</si>
  <si>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</si>
  <si>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</si>
  <si>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</si>
  <si>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</si>
  <si>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</si>
  <si>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</si>
  <si>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</si>
  <si>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</si>
  <si>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</si>
  <si>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</si>
  <si>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</si>
  <si>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</si>
  <si>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</si>
  <si>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</si>
  <si>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</si>
  <si>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</si>
  <si>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</si>
  <si>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</si>
  <si>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</si>
  <si>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</si>
  <si>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</si>
  <si>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</si>
  <si>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</si>
  <si>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</si>
  <si>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</si>
  <si>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</si>
  <si>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</si>
  <si>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</si>
  <si>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</si>
  <si>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</si>
  <si>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</si>
  <si>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</si>
  <si>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</si>
  <si>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</si>
  <si>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</si>
  <si>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</si>
  <si>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</si>
  <si>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</si>
  <si>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</si>
  <si>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</si>
  <si>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</si>
  <si>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</si>
  <si>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</si>
  <si>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</si>
  <si>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</si>
  <si>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</si>
  <si>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</si>
  <si>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</si>
  <si>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</si>
  <si>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</si>
  <si>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</si>
  <si>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</si>
  <si>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</si>
  <si>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</si>
  <si>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</si>
  <si>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</si>
  <si>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</si>
  <si>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</si>
  <si>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</si>
  <si>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</si>
  <si>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</si>
  <si>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</si>
  <si>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</si>
  <si>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</si>
  <si>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</si>
  <si>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</si>
  <si>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</si>
  <si>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</si>
  <si>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</si>
  <si>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</si>
  <si>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</si>
  <si>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</si>
  <si>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</si>
  <si>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</si>
  <si>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</si>
  <si>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</si>
  <si>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</si>
  <si>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</si>
  <si>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</si>
  <si>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</si>
  <si>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</si>
  <si>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</si>
  <si>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</si>
  <si>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</si>
  <si>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</si>
  <si>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</si>
  <si>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</si>
  <si>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</si>
  <si>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</si>
  <si>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</si>
  <si>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</si>
  <si>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</si>
  <si>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</si>
  <si>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</si>
  <si>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</si>
  <si>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</si>
  <si>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</si>
  <si>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</si>
  <si>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</si>
  <si>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</si>
  <si>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</si>
  <si>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</si>
  <si>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</si>
  <si>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</si>
  <si>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</si>
  <si>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</si>
  <si>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</si>
  <si>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</si>
  <si>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</si>
  <si>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</si>
  <si>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</si>
  <si>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</si>
  <si>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</si>
  <si>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</si>
  <si>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</si>
  <si>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</si>
  <si>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</si>
  <si>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</si>
  <si>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</si>
  <si>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</si>
  <si>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</si>
  <si>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</si>
  <si>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</si>
  <si>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</si>
  <si>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</si>
  <si>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</si>
  <si>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</si>
  <si>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</si>
  <si>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</si>
  <si>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</si>
  <si>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</si>
  <si>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</si>
  <si>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</si>
  <si>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</si>
  <si>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</si>
  <si>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</si>
  <si>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</si>
  <si>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</si>
  <si>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</si>
  <si>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</si>
  <si>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</si>
  <si>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</si>
  <si>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</si>
  <si>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</si>
  <si>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</si>
  <si>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</si>
  <si>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</si>
  <si>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</si>
  <si>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</si>
  <si>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</si>
  <si>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</si>
  <si>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</si>
  <si>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</si>
  <si>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</si>
  <si>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</si>
  <si>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</si>
  <si>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</si>
  <si>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</si>
  <si>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</si>
  <si>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</si>
  <si>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</si>
  <si>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</si>
  <si>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</si>
  <si>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</si>
  <si>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</si>
  <si>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</si>
  <si>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</si>
  <si>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</si>
  <si>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</si>
  <si>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</si>
  <si>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</si>
  <si>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</si>
  <si>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</si>
  <si>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</si>
  <si>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</si>
  <si>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</si>
  <si>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</si>
  <si>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</si>
  <si>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</si>
  <si>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</si>
  <si>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</si>
  <si>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</si>
  <si>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</si>
  <si>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</si>
  <si>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</si>
  <si>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</si>
  <si>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</si>
  <si>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</si>
  <si>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</si>
  <si>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</si>
  <si>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</si>
  <si>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</si>
  <si>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</si>
  <si>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</si>
  <si>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</si>
  <si>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</si>
  <si>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</si>
  <si>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</si>
  <si>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</si>
  <si>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</si>
  <si>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</si>
  <si>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</si>
  <si>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</si>
  <si>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</si>
  <si>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</si>
  <si>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</si>
  <si>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</si>
  <si>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</si>
  <si>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</si>
  <si>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</si>
  <si>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</si>
  <si>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</si>
  <si>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</si>
  <si>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</si>
  <si>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</si>
  <si>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</si>
  <si>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</si>
  <si>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</si>
  <si>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</si>
  <si>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</si>
  <si>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</si>
  <si>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</si>
  <si>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</si>
  <si>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</si>
  <si>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</si>
  <si>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</si>
  <si>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</si>
  <si>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</si>
  <si>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</si>
  <si>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</si>
  <si>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</si>
  <si>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</si>
  <si>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</si>
  <si>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</si>
  <si>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</si>
  <si>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</si>
  <si>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</si>
  <si>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</si>
  <si>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</si>
  <si>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</si>
  <si>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</si>
  <si>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</si>
  <si>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</si>
  <si>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</si>
  <si>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</si>
  <si>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</si>
  <si>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</si>
  <si>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</si>
  <si>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</si>
  <si>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</si>
  <si>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</si>
  <si>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</si>
  <si>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</si>
  <si>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</si>
  <si>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</si>
  <si>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</si>
  <si>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</si>
  <si>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</si>
  <si>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</si>
  <si>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</si>
  <si>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</si>
  <si>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</si>
  <si>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</si>
  <si>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</si>
  <si>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</si>
  <si>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</si>
  <si>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</si>
  <si>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</si>
  <si>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</si>
  <si>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</si>
  <si>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</si>
  <si>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</si>
  <si>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</si>
  <si>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</si>
  <si>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</si>
  <si>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</si>
  <si>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</si>
  <si>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</si>
  <si>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</si>
  <si>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</si>
  <si>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</si>
  <si>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</si>
  <si>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</si>
  <si>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</si>
  <si>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</si>
  <si>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</si>
  <si>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</si>
  <si>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</si>
  <si>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</si>
  <si>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</si>
  <si>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</si>
  <si>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</si>
  <si>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</si>
  <si>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</si>
  <si>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</si>
  <si>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</si>
  <si>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</si>
  <si>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</si>
  <si>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</si>
  <si>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</si>
  <si>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</si>
  <si>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</si>
  <si>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</si>
  <si>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</si>
  <si>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</si>
  <si>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</si>
  <si>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</si>
  <si>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</si>
  <si>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</si>
  <si>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</si>
  <si>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</si>
  <si>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</si>
  <si>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</si>
  <si>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</si>
  <si>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</si>
  <si>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</si>
  <si>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</si>
  <si>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</si>
  <si>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</si>
  <si>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</si>
  <si>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</si>
  <si>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</si>
  <si>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</si>
  <si>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</si>
  <si>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</si>
  <si>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</si>
  <si>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</si>
  <si>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</si>
  <si>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</si>
  <si>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</si>
  <si>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</si>
  <si>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</si>
  <si>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</si>
  <si>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</si>
  <si>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</si>
  <si>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</si>
  <si>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</si>
  <si>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</si>
  <si>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</si>
  <si>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</si>
  <si>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</si>
  <si>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</si>
  <si>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</si>
  <si>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</si>
  <si>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</si>
  <si>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</si>
  <si>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</si>
  <si>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</si>
  <si>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</si>
  <si>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</si>
  <si>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</si>
  <si>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</si>
  <si>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</si>
  <si>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</si>
  <si>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</si>
  <si>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</si>
  <si>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</si>
  <si>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</si>
  <si>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</si>
  <si>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</si>
  <si>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</si>
  <si>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</si>
  <si>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</si>
  <si>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</si>
  <si>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</si>
  <si>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</si>
  <si>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</si>
  <si>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</si>
  <si>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</si>
  <si>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</si>
  <si>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</si>
  <si>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</si>
  <si>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</si>
  <si>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</si>
  <si>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</si>
  <si>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</si>
  <si>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</si>
  <si>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</si>
  <si>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</si>
  <si>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</si>
  <si>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</si>
  <si>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</si>
  <si>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</si>
  <si>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</si>
  <si>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</si>
  <si>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</si>
  <si>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</si>
  <si>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</si>
  <si>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</si>
  <si>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</si>
  <si>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</si>
  <si>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</si>
  <si>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</si>
  <si>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</si>
  <si>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</si>
  <si>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</si>
  <si>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</si>
  <si>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</si>
  <si>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</si>
  <si>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</si>
  <si>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</si>
  <si>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</si>
  <si>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</si>
  <si>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</si>
  <si>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</si>
  <si>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</si>
  <si>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</si>
  <si>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</si>
  <si>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</si>
  <si>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</si>
  <si>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</si>
  <si>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</si>
  <si>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</si>
  <si>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</si>
  <si>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</si>
  <si>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</si>
  <si>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</si>
  <si>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</si>
  <si>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</si>
  <si>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</si>
  <si>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</si>
  <si>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</si>
  <si>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</si>
  <si>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</si>
  <si>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</si>
  <si>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</si>
  <si>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</si>
  <si>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</si>
  <si>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</si>
  <si>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</si>
  <si>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</si>
  <si>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</si>
  <si>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</si>
  <si>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</si>
  <si>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</si>
  <si>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</si>
  <si>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</si>
  <si>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</si>
  <si>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</si>
  <si>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</si>
  <si>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</si>
  <si>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</si>
  <si>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</si>
  <si>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</si>
  <si>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</si>
  <si>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</si>
  <si>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</si>
  <si>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</si>
  <si>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</si>
  <si>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</si>
  <si>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</si>
  <si>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</si>
  <si>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</si>
  <si>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</si>
  <si>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</si>
  <si>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</si>
  <si>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</si>
  <si>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</si>
  <si>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</si>
  <si>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</si>
  <si>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</si>
  <si>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</si>
  <si>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</si>
  <si>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</si>
  <si>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</si>
  <si>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</si>
  <si>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</si>
  <si>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</si>
  <si>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</si>
  <si>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</si>
  <si>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</si>
  <si>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</si>
  <si>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</si>
  <si>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</si>
  <si>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</si>
  <si>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</si>
  <si>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</si>
  <si>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</si>
  <si>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</si>
  <si>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</si>
  <si>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</si>
  <si>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</si>
  <si>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</si>
  <si>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</si>
  <si>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</si>
  <si>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</si>
  <si>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</si>
  <si>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</si>
  <si>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</si>
  <si>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</si>
  <si>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</si>
  <si>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</si>
  <si>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</si>
  <si>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</si>
  <si>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</si>
  <si>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</si>
  <si>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</si>
  <si>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</si>
  <si>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</si>
  <si>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</si>
  <si>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</si>
  <si>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</si>
  <si>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</si>
  <si>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</si>
  <si>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</si>
  <si>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</si>
  <si>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</si>
  <si>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</si>
  <si>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</si>
  <si>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</si>
  <si>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</si>
  <si>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</si>
  <si>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</si>
  <si>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</si>
  <si>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</si>
  <si>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</si>
  <si>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</si>
  <si>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</si>
  <si>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</si>
  <si>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</si>
  <si>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</si>
  <si>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</si>
  <si>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</si>
  <si>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</si>
  <si>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</si>
  <si>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</si>
  <si>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</si>
  <si>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</si>
  <si>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</si>
  <si>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</si>
  <si>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</si>
  <si>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</si>
  <si>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</si>
  <si>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</si>
  <si>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</si>
  <si>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</si>
  <si>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</si>
  <si>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</si>
  <si>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</si>
  <si>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</si>
  <si>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</si>
  <si>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</si>
  <si>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</si>
  <si>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</si>
  <si>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</si>
  <si>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</si>
  <si>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</si>
  <si>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</si>
  <si>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</si>
  <si>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</si>
  <si>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</si>
  <si>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</si>
  <si>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</si>
  <si>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</si>
  <si>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</si>
  <si>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</si>
  <si>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</si>
  <si>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</si>
  <si>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</si>
  <si>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</si>
  <si>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</si>
  <si>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</si>
  <si>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</si>
  <si>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</si>
  <si>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</si>
  <si>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</si>
  <si>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</si>
  <si>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</si>
  <si>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</si>
  <si>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</si>
  <si>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</si>
  <si>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</si>
  <si>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</si>
  <si>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</si>
  <si>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</si>
  <si>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</si>
  <si>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</si>
  <si>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</si>
  <si>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</si>
  <si>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</si>
  <si>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</si>
  <si>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</si>
  <si>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</si>
  <si>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</si>
  <si>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</si>
  <si>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</si>
  <si>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</si>
  <si>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</si>
  <si>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</si>
  <si>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</si>
  <si>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</si>
  <si>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</si>
  <si>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</si>
  <si>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</si>
  <si>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</si>
  <si>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</si>
  <si>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</si>
  <si>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</si>
  <si>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</si>
  <si>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</si>
  <si>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</si>
  <si>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</si>
  <si>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</si>
  <si>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</si>
  <si>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</si>
  <si>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</si>
  <si>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</si>
  <si>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</si>
  <si>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</si>
  <si>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</si>
  <si>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</si>
  <si>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</si>
  <si>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</si>
  <si>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</si>
  <si>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</si>
  <si>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</si>
  <si>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</si>
  <si>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</si>
  <si>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</si>
  <si>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</si>
  <si>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</si>
  <si>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</si>
  <si>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</si>
  <si>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</si>
  <si>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</si>
  <si>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</si>
  <si>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</si>
  <si>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</si>
  <si>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</si>
  <si>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</si>
  <si>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</si>
  <si>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</si>
  <si>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</si>
  <si>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</si>
  <si>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</si>
  <si>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</si>
  <si>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</si>
  <si>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</si>
  <si>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</si>
  <si>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</si>
  <si>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</si>
  <si>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</si>
  <si>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</si>
  <si>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</si>
  <si>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</si>
  <si>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</si>
  <si>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</si>
  <si>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</si>
  <si>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</si>
  <si>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</si>
  <si>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</si>
  <si>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</si>
  <si>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</si>
  <si>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</si>
  <si>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</si>
  <si>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</si>
  <si>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</si>
  <si>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</si>
  <si>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</si>
  <si>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</si>
  <si>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</si>
  <si>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</si>
  <si>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</si>
  <si>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</si>
  <si>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</si>
  <si>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</si>
  <si>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</si>
  <si>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</si>
  <si>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</si>
  <si>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</si>
  <si>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</si>
  <si>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</si>
  <si>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</si>
  <si>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</si>
  <si>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</si>
  <si>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</si>
  <si>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</si>
  <si>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</si>
  <si>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</si>
  <si>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</si>
  <si>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</si>
  <si>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</si>
  <si>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</si>
  <si>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</si>
  <si>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</si>
  <si>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</si>
  <si>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</si>
  <si>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</si>
  <si>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</si>
  <si>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</si>
  <si>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</si>
  <si>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</si>
  <si>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</si>
  <si>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</si>
  <si>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</si>
  <si>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</si>
  <si>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</si>
  <si>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</si>
  <si>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</si>
  <si>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</si>
  <si>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</si>
  <si>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</si>
  <si>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</si>
  <si>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</si>
  <si>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</si>
  <si>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</si>
  <si>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</si>
  <si>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</si>
  <si>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</si>
  <si>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</si>
  <si>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</si>
  <si>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</si>
  <si>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</si>
  <si>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</si>
  <si>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</si>
  <si>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</si>
  <si>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</si>
  <si>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</si>
  <si>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</si>
  <si>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</si>
  <si>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</si>
  <si>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</si>
  <si>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</si>
  <si>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</si>
  <si>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</si>
  <si>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</si>
  <si>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</si>
  <si>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</si>
  <si>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</si>
  <si>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</si>
  <si>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</si>
  <si>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</si>
  <si>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</si>
  <si>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</si>
  <si>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</si>
  <si>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</si>
  <si>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</si>
  <si>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</si>
  <si>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</si>
  <si>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</si>
  <si>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</si>
  <si>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</si>
  <si>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</si>
  <si>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</si>
  <si>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</si>
  <si>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</si>
  <si>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</si>
  <si>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</si>
  <si>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</si>
  <si>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</si>
  <si>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</si>
  <si>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</si>
  <si>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</si>
  <si>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</si>
  <si>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</si>
  <si>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</si>
  <si>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</si>
  <si>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</si>
  <si>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</si>
  <si>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</si>
  <si>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</si>
  <si>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</si>
  <si>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</si>
  <si>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</si>
  <si>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</si>
  <si>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</si>
  <si>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</si>
  <si>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</si>
  <si>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</si>
  <si>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</si>
  <si>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</si>
  <si>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</si>
  <si>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</si>
  <si>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</si>
  <si>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</si>
  <si>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</si>
  <si>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</si>
  <si>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</si>
  <si>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</si>
  <si>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</si>
  <si>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</si>
  <si>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</si>
  <si>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</si>
  <si>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</si>
  <si>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</si>
  <si>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</si>
  <si>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</si>
  <si>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</si>
  <si>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</si>
  <si>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</si>
  <si>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</si>
  <si>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</si>
  <si>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</si>
  <si>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</si>
  <si>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</si>
  <si>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</si>
  <si>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</si>
  <si>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</si>
  <si>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</si>
  <si>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</si>
  <si>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</si>
  <si>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</si>
  <si>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</si>
  <si>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</si>
  <si>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</si>
  <si>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</si>
  <si>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</si>
  <si>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</si>
  <si>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</si>
  <si>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</si>
  <si>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</si>
  <si>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</si>
  <si>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</si>
  <si>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</si>
  <si>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</si>
  <si>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</si>
  <si>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</si>
  <si>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</si>
  <si>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</si>
  <si>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</si>
  <si>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</si>
  <si>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</si>
  <si>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</si>
  <si>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</si>
  <si>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</si>
  <si>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</si>
  <si>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</si>
  <si>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</si>
  <si>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</si>
  <si>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</si>
  <si>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</si>
  <si>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</si>
  <si>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</si>
  <si>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</si>
  <si>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</si>
  <si>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</si>
  <si>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</si>
  <si>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</si>
  <si>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</si>
  <si>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</si>
  <si>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</si>
  <si>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</si>
  <si>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</si>
  <si>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</si>
  <si>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</si>
  <si>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</si>
  <si>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</si>
  <si>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</si>
  <si>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</si>
  <si>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</si>
  <si>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</si>
  <si>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</si>
  <si>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</si>
  <si>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</si>
  <si>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</si>
  <si>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</si>
  <si>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</si>
  <si>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</si>
  <si>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</si>
  <si>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</si>
  <si>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</si>
  <si>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</si>
  <si>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</si>
  <si>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</si>
  <si>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</si>
  <si>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</si>
  <si>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</si>
  <si>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</si>
  <si>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</si>
  <si>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</si>
  <si>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</si>
  <si>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</si>
  <si>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</si>
  <si>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</si>
  <si>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</si>
  <si>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</si>
  <si>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</si>
  <si>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</si>
  <si>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</si>
  <si>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</si>
  <si>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</si>
  <si>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</si>
  <si>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</si>
  <si>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</si>
  <si>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</si>
  <si>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</si>
  <si>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</si>
  <si>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</si>
  <si>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</si>
  <si>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</si>
  <si>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</si>
  <si>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</si>
  <si>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</si>
  <si>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</si>
  <si>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</si>
  <si>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</si>
  <si>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</si>
  <si>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</si>
  <si>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</si>
  <si>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</si>
  <si>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</si>
  <si>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</si>
  <si>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</si>
  <si>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</si>
  <si>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</si>
  <si>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</si>
  <si>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</si>
  <si>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</si>
  <si>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</si>
  <si>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</si>
  <si>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</si>
  <si>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</si>
  <si>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</si>
  <si>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</si>
  <si>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</si>
  <si>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</si>
  <si>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</si>
  <si>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</si>
  <si>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</si>
  <si>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</si>
  <si>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</si>
  <si>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</si>
  <si>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</si>
  <si>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</si>
  <si>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</si>
  <si>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</si>
  <si>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</si>
  <si>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</si>
  <si>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</si>
  <si>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</si>
  <si>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</si>
  <si>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</si>
  <si>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</si>
  <si>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</si>
  <si>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</si>
  <si>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</si>
  <si>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</si>
  <si>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</si>
  <si>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</si>
  <si>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</si>
  <si>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</si>
  <si>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</si>
  <si>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</si>
  <si>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</si>
  <si>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</si>
  <si>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</si>
  <si>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</si>
  <si>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</si>
  <si>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</si>
  <si>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</si>
  <si>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</si>
  <si>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</si>
  <si>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</si>
  <si>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</si>
  <si>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</si>
  <si>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</si>
  <si>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</si>
  <si>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</si>
  <si>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</si>
  <si>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</si>
  <si>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</si>
  <si>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</si>
  <si>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</si>
  <si>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</si>
  <si>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</si>
  <si>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</si>
  <si>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</si>
  <si>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</si>
  <si>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</si>
  <si>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</si>
  <si>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</si>
  <si>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</si>
  <si>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</si>
  <si>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</si>
  <si>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</si>
  <si>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</si>
  <si>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</si>
  <si>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</si>
  <si>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</si>
  <si>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</si>
  <si>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</si>
  <si>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</si>
  <si>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</si>
  <si>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</si>
  <si>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</si>
  <si>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</si>
  <si>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</si>
  <si>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</si>
  <si>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</si>
  <si>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</si>
  <si>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</si>
  <si>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</si>
  <si>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</si>
  <si>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</si>
  <si>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</si>
  <si>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</si>
  <si>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</si>
  <si>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</si>
  <si>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</si>
  <si>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</si>
  <si>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</si>
  <si>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</si>
  <si>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</si>
  <si>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</si>
  <si>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</si>
  <si>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</si>
  <si>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</si>
  <si>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</si>
  <si>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</si>
  <si>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</si>
  <si>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</si>
  <si>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</si>
  <si>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</si>
  <si>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</si>
  <si>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</si>
  <si>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</si>
  <si>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</si>
  <si>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</si>
  <si>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</si>
  <si>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</si>
  <si>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</si>
  <si>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</si>
  <si>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</si>
  <si>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</si>
  <si>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</si>
  <si>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</si>
  <si>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</si>
  <si>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</si>
  <si>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</si>
  <si>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</si>
  <si>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</si>
  <si>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</si>
  <si>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</si>
  <si>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</si>
  <si>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</si>
  <si>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</si>
  <si>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</si>
  <si>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</si>
  <si>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</si>
  <si>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</si>
  <si>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</si>
  <si>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</si>
  <si>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</si>
  <si>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</si>
  <si>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</si>
  <si>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</si>
  <si>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</si>
  <si>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</si>
  <si>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</si>
  <si>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</si>
  <si>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</si>
  <si>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</si>
  <si>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</si>
  <si>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</si>
  <si>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</si>
  <si>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</si>
  <si>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</si>
  <si>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</si>
  <si>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</si>
  <si>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</si>
  <si>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</si>
  <si>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</si>
  <si>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</si>
  <si>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</si>
  <si>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</si>
  <si>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</si>
  <si>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</si>
  <si>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</si>
  <si>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</si>
  <si>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</si>
  <si>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</si>
  <si>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</si>
  <si>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</si>
  <si>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</si>
  <si>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</si>
  <si>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</si>
  <si>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</si>
  <si>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</si>
  <si>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</si>
  <si>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</si>
  <si>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</si>
  <si>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</si>
  <si>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</si>
  <si>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</si>
  <si>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</si>
  <si>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</si>
  <si>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</si>
  <si>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</si>
  <si>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</si>
  <si>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</si>
  <si>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</si>
  <si>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</si>
  <si>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</si>
  <si>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</si>
  <si>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</si>
  <si>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</si>
  <si>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</si>
  <si>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</si>
  <si>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</si>
  <si>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</si>
  <si>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</si>
  <si>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</si>
  <si>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</si>
  <si>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</si>
  <si>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</si>
  <si>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</si>
  <si>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</si>
  <si>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</si>
  <si>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</si>
  <si>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</si>
  <si>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</si>
  <si>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</si>
  <si>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</si>
  <si>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</si>
  <si>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</si>
  <si>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</si>
  <si>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</si>
  <si>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</si>
  <si>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</si>
  <si>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</si>
  <si>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</si>
  <si>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</si>
  <si>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</si>
  <si>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</si>
  <si>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</si>
  <si>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</si>
  <si>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</si>
  <si>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</si>
  <si>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</si>
  <si>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</si>
  <si>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</si>
  <si>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</si>
  <si>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</si>
  <si>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</si>
  <si>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</si>
  <si>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</si>
  <si>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</si>
  <si>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</si>
  <si>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</si>
  <si>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</si>
  <si>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</si>
  <si>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</si>
  <si>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</si>
  <si>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</si>
  <si>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</si>
  <si>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</si>
  <si>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</si>
  <si>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</si>
  <si>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</si>
  <si>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</si>
  <si>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</si>
  <si>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</si>
  <si>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</si>
  <si>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</si>
  <si>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</si>
  <si>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</si>
  <si>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</si>
  <si>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</si>
  <si>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</si>
  <si>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</si>
  <si>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</si>
  <si>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</si>
  <si>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</si>
  <si>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</si>
  <si>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</si>
  <si>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</si>
  <si>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</si>
  <si>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</si>
  <si>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</si>
  <si>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</si>
  <si>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</si>
  <si>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</si>
  <si>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</si>
  <si>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</si>
  <si>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</si>
  <si>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</si>
  <si>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</si>
  <si>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</si>
  <si>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</si>
  <si>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</si>
  <si>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</si>
  <si>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</si>
  <si>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</si>
  <si>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</si>
  <si>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</si>
  <si>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</si>
  <si>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</si>
  <si>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</si>
  <si>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</si>
  <si>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</si>
  <si>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</si>
  <si>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</si>
  <si>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</si>
  <si>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</si>
  <si>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</si>
  <si>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</si>
  <si>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</si>
  <si>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</si>
  <si>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</si>
  <si>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</si>
  <si>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</si>
  <si>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</si>
  <si>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</si>
  <si>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</si>
  <si>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</si>
  <si>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</si>
  <si>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</si>
  <si>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</si>
  <si>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</si>
  <si>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</si>
  <si>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</si>
  <si>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</si>
  <si>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</si>
  <si>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</si>
  <si>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</si>
  <si>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</si>
  <si>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</si>
  <si>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</si>
  <si>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</si>
  <si>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</si>
  <si>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</si>
  <si>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</si>
  <si>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</si>
  <si>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</si>
  <si>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</si>
  <si>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</si>
  <si>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</si>
  <si>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</si>
  <si>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</si>
  <si>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</si>
  <si>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</si>
  <si>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</si>
  <si>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</si>
  <si>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</si>
  <si>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</si>
  <si>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</si>
  <si>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</si>
  <si>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</si>
  <si>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</si>
  <si>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</si>
  <si>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</si>
  <si>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</si>
  <si>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</si>
  <si>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</si>
  <si>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</si>
  <si>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</si>
  <si>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</si>
  <si>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</si>
  <si>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</si>
  <si>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</si>
  <si>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</si>
  <si>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</si>
  <si>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</si>
  <si>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</si>
  <si>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</si>
  <si>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</si>
  <si>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</si>
  <si>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</si>
  <si>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</si>
  <si>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</si>
  <si>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</si>
  <si>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</si>
  <si>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</si>
  <si>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</si>
  <si>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</si>
  <si>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</si>
  <si>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</si>
  <si>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</si>
  <si>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</si>
  <si>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</si>
  <si>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</si>
  <si>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</si>
  <si>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</si>
  <si>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</si>
  <si>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</si>
  <si>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</si>
  <si>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</si>
  <si>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</si>
  <si>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</si>
  <si>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</si>
  <si>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</si>
  <si>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</si>
  <si>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</si>
  <si>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</si>
  <si>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</si>
  <si>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</si>
  <si>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</si>
  <si>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</si>
  <si>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</si>
  <si>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</si>
  <si>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</si>
  <si>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</si>
  <si>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</si>
  <si>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</si>
  <si>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</si>
  <si>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</si>
  <si>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</si>
  <si>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</si>
  <si>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</si>
  <si>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</si>
  <si>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</si>
  <si>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</si>
  <si>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</si>
  <si>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</si>
  <si>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</si>
  <si>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</si>
  <si>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</si>
  <si>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</si>
  <si>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</si>
  <si>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</si>
  <si>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</si>
  <si>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</si>
  <si>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</si>
  <si>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</si>
  <si>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</si>
  <si>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</si>
  <si>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</si>
  <si>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</si>
  <si>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</si>
  <si>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</si>
  <si>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</si>
  <si>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</si>
  <si>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</si>
  <si>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</si>
  <si>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</si>
  <si>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</si>
  <si>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</si>
  <si>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</si>
  <si>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</si>
  <si>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</si>
  <si>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</si>
  <si>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</si>
  <si>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</si>
  <si>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</si>
  <si>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</si>
  <si>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</si>
  <si>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</si>
  <si>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</si>
  <si>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</si>
  <si>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</si>
  <si>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</si>
  <si>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</si>
  <si>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</si>
  <si>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</si>
  <si>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</si>
  <si>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</si>
  <si>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</si>
  <si>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</si>
  <si>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</si>
  <si>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</si>
  <si>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</si>
  <si>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</si>
  <si>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</si>
  <si>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</si>
  <si>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</si>
  <si>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</si>
  <si>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</si>
  <si>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</si>
  <si>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</si>
  <si>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</si>
  <si>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</si>
  <si>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</si>
  <si>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</si>
  <si>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</si>
  <si>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</si>
  <si>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</si>
  <si>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</si>
  <si>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</si>
  <si>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</si>
  <si>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</si>
  <si>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</si>
  <si>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</si>
  <si>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</si>
  <si>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</si>
  <si>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</si>
  <si>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</si>
  <si>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</si>
  <si>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</si>
  <si>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</si>
  <si>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</si>
  <si>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</si>
  <si>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</si>
  <si>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</si>
  <si>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</si>
  <si>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</si>
  <si>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</si>
  <si>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</si>
  <si>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</si>
  <si>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</si>
  <si>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</si>
  <si>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</si>
  <si>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</si>
  <si>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</si>
  <si>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</si>
  <si>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</si>
  <si>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</si>
  <si>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</si>
  <si>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</si>
  <si>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</si>
  <si>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</si>
  <si>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</si>
  <si>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</si>
  <si>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</si>
  <si>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</si>
  <si>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</si>
  <si>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</si>
  <si>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</si>
  <si>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</si>
  <si>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</si>
  <si>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</si>
  <si>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</si>
  <si>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</si>
  <si>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</si>
  <si>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</si>
  <si>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</si>
  <si>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</si>
  <si>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</si>
  <si>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</si>
  <si>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</si>
  <si>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</si>
  <si>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</si>
  <si>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</si>
  <si>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</si>
  <si>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</si>
  <si>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</si>
  <si>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</si>
  <si>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</si>
  <si>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</si>
  <si>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</si>
  <si>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</si>
  <si>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</si>
  <si>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</si>
  <si>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</si>
  <si>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</si>
  <si>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</si>
  <si>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</si>
  <si>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</si>
  <si>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</si>
  <si>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</si>
  <si>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</si>
  <si>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</si>
  <si>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</si>
  <si>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</si>
  <si>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</si>
  <si>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</si>
  <si>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</si>
  <si>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</si>
  <si>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</si>
  <si>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</si>
  <si>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</si>
  <si>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</si>
  <si>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</si>
  <si>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</si>
  <si>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</si>
  <si>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</si>
  <si>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</si>
  <si>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</si>
  <si>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</si>
  <si>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</si>
  <si>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</si>
  <si>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</si>
  <si>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</si>
  <si>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</si>
  <si>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</si>
  <si>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</si>
  <si>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</si>
  <si>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</si>
  <si>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</si>
  <si>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</si>
  <si>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</si>
  <si>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</si>
  <si>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</si>
  <si>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</si>
  <si>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</si>
  <si>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</si>
  <si>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</si>
  <si>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</si>
  <si>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</si>
  <si>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</si>
  <si>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</si>
  <si>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</si>
  <si>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</si>
  <si>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</si>
  <si>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</si>
  <si>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</si>
  <si>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</si>
  <si>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</si>
  <si>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</si>
  <si>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</si>
  <si>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</si>
  <si>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</si>
  <si>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</si>
  <si>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</si>
  <si>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</si>
  <si>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</si>
  <si>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</si>
  <si>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</si>
  <si>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</si>
  <si>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</si>
  <si>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</si>
  <si>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</si>
  <si>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</si>
  <si>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</si>
  <si>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</si>
  <si>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</si>
  <si>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</si>
  <si>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</si>
  <si>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</si>
  <si>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</si>
  <si>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</si>
  <si>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</si>
  <si>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</si>
  <si>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</si>
  <si>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</si>
  <si>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</si>
  <si>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</si>
  <si>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</si>
  <si>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</si>
  <si>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</si>
  <si>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</si>
  <si>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</si>
  <si>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</si>
  <si>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</si>
  <si>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</si>
  <si>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</si>
  <si>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</si>
  <si>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</si>
  <si>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</si>
  <si>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</si>
  <si>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</si>
  <si>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</si>
  <si>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</si>
  <si>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</si>
  <si>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</si>
  <si>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</si>
  <si>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</si>
  <si>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</si>
  <si>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</si>
  <si>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</si>
  <si>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</si>
  <si>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</si>
  <si>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</si>
  <si>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</si>
  <si>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</si>
  <si>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</si>
  <si>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</si>
  <si>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</si>
  <si>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</si>
  <si>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</si>
  <si>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</si>
  <si>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</si>
  <si>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</si>
  <si>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</si>
  <si>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</si>
  <si>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</si>
  <si>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</si>
  <si>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</si>
  <si>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</si>
  <si>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</si>
  <si>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</si>
  <si>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</si>
  <si>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</si>
  <si>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</si>
  <si>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</si>
  <si>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</si>
  <si>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</si>
  <si>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</si>
  <si>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</si>
  <si>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</si>
  <si>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</si>
  <si>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</si>
  <si>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</si>
  <si>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</si>
  <si>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</si>
  <si>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</si>
  <si>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</si>
  <si>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</si>
  <si>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</si>
  <si>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</si>
  <si>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</si>
  <si>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</si>
  <si>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</si>
  <si>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</si>
  <si>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</si>
  <si>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</si>
  <si>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</si>
  <si>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</si>
  <si>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</si>
  <si>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</si>
  <si>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</si>
  <si>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</si>
  <si>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</si>
  <si>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</si>
  <si>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</si>
  <si>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</si>
  <si>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</si>
  <si>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</si>
  <si>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</si>
  <si>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</si>
  <si>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</si>
  <si>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</si>
  <si>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</si>
  <si>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</si>
  <si>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</si>
  <si>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</si>
  <si>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</si>
  <si>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</si>
  <si>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</si>
  <si>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</si>
  <si>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</si>
  <si>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</si>
  <si>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</si>
  <si>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</si>
  <si>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</si>
  <si>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</si>
  <si>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</si>
  <si>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</si>
  <si>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</si>
  <si>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</si>
  <si>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</si>
  <si>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</si>
  <si>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</si>
  <si>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</si>
  <si>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</si>
  <si>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</si>
  <si>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</si>
  <si>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</si>
  <si>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</si>
  <si>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</si>
  <si>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</si>
  <si>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</si>
  <si>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</si>
  <si>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</si>
  <si>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</si>
  <si>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</si>
  <si>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</si>
  <si>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</si>
  <si>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</si>
  <si>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</si>
  <si>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</si>
  <si>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</si>
  <si>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</si>
  <si>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</si>
  <si>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</si>
  <si>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</si>
  <si>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</si>
  <si>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</si>
  <si>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</si>
  <si>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</si>
  <si>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</si>
  <si>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</si>
  <si>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</si>
  <si>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</si>
  <si>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</si>
  <si>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</si>
  <si>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</si>
  <si>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</si>
  <si>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</si>
  <si>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</si>
  <si>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</si>
  <si>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</si>
  <si>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</si>
  <si>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</si>
  <si>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</si>
  <si>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</si>
  <si>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</si>
  <si>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</si>
  <si>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</si>
  <si>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</si>
  <si>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</si>
  <si>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</si>
  <si>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</si>
  <si>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</si>
  <si>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</si>
  <si>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</si>
  <si>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</si>
  <si>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</si>
  <si>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</si>
  <si>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</si>
  <si>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</si>
  <si>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</si>
  <si>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</si>
  <si>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</si>
  <si>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</si>
  <si>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</si>
  <si>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</si>
  <si>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</si>
  <si>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</si>
  <si>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</si>
  <si>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</si>
  <si>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</si>
  <si>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</si>
  <si>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</si>
  <si>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</si>
  <si>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</si>
  <si>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</si>
  <si>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</si>
  <si>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</si>
  <si>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</si>
  <si>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</si>
  <si>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</si>
  <si>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</si>
  <si>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</si>
  <si>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</si>
  <si>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</si>
  <si>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</si>
  <si>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</si>
  <si>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</si>
  <si>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</si>
  <si>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</si>
  <si>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</si>
  <si>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</si>
  <si>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</si>
  <si>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</si>
  <si>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</si>
  <si>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</si>
  <si>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</si>
  <si>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</si>
  <si>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</si>
  <si>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</si>
  <si>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</si>
  <si>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</si>
  <si>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</si>
  <si>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</si>
  <si>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</si>
  <si>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</si>
  <si>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</si>
  <si>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</si>
  <si>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</si>
  <si>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</si>
  <si>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</si>
  <si>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</si>
  <si>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</si>
  <si>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</si>
  <si>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</si>
  <si>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</si>
  <si>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</si>
  <si>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</si>
  <si>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</si>
  <si>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</si>
  <si>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</si>
  <si>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</si>
  <si>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</si>
  <si>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</si>
  <si>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</si>
  <si>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</si>
  <si>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</si>
  <si>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</si>
  <si>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</si>
  <si>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</si>
  <si>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</si>
  <si>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</si>
  <si>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</si>
  <si>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</si>
  <si>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</si>
  <si>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</si>
  <si>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</si>
  <si>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</si>
  <si>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</si>
  <si>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</si>
  <si>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</si>
  <si>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</si>
  <si>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</si>
  <si>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</si>
  <si>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</si>
  <si>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</si>
  <si>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</si>
  <si>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</si>
  <si>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</si>
  <si>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</si>
  <si>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</si>
  <si>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</si>
  <si>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</si>
  <si>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</si>
  <si>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</si>
  <si>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</si>
  <si>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</si>
  <si>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</si>
  <si>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</si>
  <si>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</si>
  <si>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</si>
  <si>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</si>
  <si>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</si>
  <si>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</si>
  <si>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</si>
  <si>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</si>
  <si>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</si>
  <si>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</si>
  <si>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</si>
  <si>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</si>
  <si>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</si>
  <si>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</si>
  <si>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</si>
  <si>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</si>
  <si>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</si>
  <si>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</si>
  <si>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</si>
  <si>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</si>
  <si>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</si>
  <si>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</si>
  <si>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</si>
  <si>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</si>
  <si>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</si>
  <si>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</si>
  <si>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</si>
  <si>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</si>
  <si>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</si>
  <si>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</si>
  <si>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</si>
  <si>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</si>
  <si>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</si>
  <si>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</si>
  <si>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</si>
  <si>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</si>
  <si>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</si>
  <si>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</si>
  <si>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</si>
  <si>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</si>
  <si>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</si>
  <si>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</si>
  <si>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</si>
  <si>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</si>
  <si>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</si>
  <si>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</si>
  <si>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</si>
  <si>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</si>
  <si>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</si>
  <si>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</si>
  <si>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</si>
  <si>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</si>
  <si>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</si>
  <si>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</si>
  <si>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</si>
  <si>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</si>
  <si>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</si>
  <si>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</si>
  <si>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</si>
  <si>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</si>
  <si>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</si>
  <si>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</si>
  <si>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</si>
  <si>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</si>
  <si>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</si>
  <si>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</si>
  <si>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</si>
  <si>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</si>
  <si>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</si>
  <si>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</si>
  <si>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</si>
  <si>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</si>
  <si>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</si>
  <si>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</si>
  <si>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</si>
  <si>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</si>
  <si>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</si>
  <si>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</si>
  <si>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</si>
  <si>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</si>
  <si>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</si>
  <si>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</si>
  <si>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</si>
  <si>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</si>
  <si>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</si>
  <si>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</si>
  <si>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</si>
  <si>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</si>
  <si>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</si>
  <si>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</si>
  <si>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</si>
  <si>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</si>
  <si>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</si>
  <si>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</si>
  <si>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</si>
  <si>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</si>
  <si>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</si>
  <si>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</si>
  <si>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</si>
  <si>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</si>
  <si>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</si>
  <si>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</si>
  <si>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</si>
  <si>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</si>
  <si>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</si>
  <si>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</si>
  <si>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</si>
  <si>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</si>
  <si>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</si>
  <si>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</si>
  <si>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</si>
  <si>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</si>
  <si>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</si>
  <si>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</si>
  <si>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</si>
  <si>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</si>
  <si>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</si>
  <si>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</si>
  <si>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</si>
  <si>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</si>
  <si>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</si>
  <si>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</si>
  <si>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</si>
  <si>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</si>
  <si>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</si>
  <si>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</si>
  <si>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</si>
  <si>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</si>
  <si>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</si>
  <si>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</si>
  <si>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</si>
  <si>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</si>
  <si>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</si>
  <si>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</si>
  <si>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</si>
  <si>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</si>
  <si>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</si>
  <si>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</si>
  <si>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</si>
  <si>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</si>
  <si>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</si>
  <si>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</si>
  <si>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</si>
  <si>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</si>
  <si>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</si>
  <si>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</si>
  <si>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</si>
  <si>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</si>
  <si>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</si>
  <si>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</si>
  <si>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</si>
  <si>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</si>
  <si>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</si>
  <si>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</si>
  <si>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</si>
  <si>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</si>
  <si>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</si>
  <si>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</si>
  <si>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</si>
  <si>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</si>
  <si>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</si>
  <si>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</si>
  <si>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</si>
  <si>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</si>
  <si>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</si>
  <si>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</si>
  <si>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</si>
  <si>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</si>
  <si>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</si>
  <si>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</si>
  <si>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</si>
  <si>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</si>
  <si>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</si>
  <si>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</si>
  <si>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</si>
  <si>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</si>
  <si>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</si>
  <si>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</si>
  <si>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</si>
  <si>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</si>
  <si>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</si>
  <si>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</si>
  <si>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</si>
  <si>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</si>
  <si>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</si>
  <si>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</si>
  <si>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</si>
  <si>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</si>
  <si>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</si>
  <si>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</si>
  <si>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</si>
  <si>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</si>
  <si>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</si>
  <si>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</si>
  <si>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</si>
  <si>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</si>
  <si>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</si>
  <si>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</si>
  <si>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</si>
  <si>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</si>
  <si>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</si>
  <si>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</si>
  <si>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</si>
  <si>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</si>
  <si>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</si>
  <si>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</si>
  <si>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</si>
  <si>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</si>
  <si>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</si>
  <si>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</si>
  <si>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</si>
  <si>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</si>
  <si>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</si>
  <si>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</si>
  <si>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</si>
  <si>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</si>
  <si>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</si>
  <si>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</si>
  <si>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</si>
  <si>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</si>
  <si>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</si>
  <si>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</si>
  <si>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</si>
  <si>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</si>
  <si>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</si>
  <si>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</si>
  <si>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</si>
  <si>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</si>
  <si>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</si>
  <si>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</si>
  <si>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</si>
  <si>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</si>
  <si>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</si>
  <si>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</si>
  <si>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</si>
  <si>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</si>
  <si>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</si>
  <si>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</si>
  <si>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</si>
  <si>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</si>
  <si>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</si>
  <si>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</si>
  <si>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</si>
  <si>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</si>
  <si>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</si>
  <si>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</si>
  <si>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</si>
  <si>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</si>
  <si>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</si>
  <si>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</si>
  <si>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</si>
  <si>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</si>
  <si>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</si>
  <si>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</si>
  <si>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</si>
  <si>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</si>
  <si>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</si>
  <si>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</si>
  <si>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</si>
  <si>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</si>
  <si>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</si>
  <si>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</si>
  <si>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</si>
  <si>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</si>
  <si>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</si>
  <si>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</si>
  <si>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</si>
  <si>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</si>
  <si>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</si>
  <si>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</si>
  <si>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</si>
  <si>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</si>
  <si>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</si>
  <si>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</si>
  <si>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</si>
  <si>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</si>
  <si>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</si>
  <si>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</si>
  <si>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</si>
  <si>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</si>
  <si>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</si>
  <si>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</si>
  <si>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</si>
  <si>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</si>
  <si>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</si>
  <si>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</si>
  <si>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</si>
  <si>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</si>
  <si>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</si>
  <si>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</si>
  <si>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</si>
  <si>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</si>
  <si>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</si>
  <si>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</si>
  <si>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</si>
  <si>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</si>
  <si>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</si>
  <si>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</si>
  <si>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</si>
  <si>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</si>
  <si>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</si>
  <si>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</si>
  <si>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</si>
  <si>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</si>
  <si>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</si>
  <si>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</si>
  <si>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</si>
  <si>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</si>
  <si>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</si>
  <si>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</si>
  <si>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</si>
  <si>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</si>
  <si>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</si>
  <si>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</si>
  <si>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</si>
  <si>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</si>
  <si>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</si>
  <si>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</si>
  <si>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</si>
  <si>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</si>
  <si>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</si>
  <si>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</si>
  <si>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</si>
  <si>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</si>
  <si>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</si>
  <si>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</si>
  <si>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</si>
  <si>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</si>
  <si>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</si>
  <si>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</si>
  <si>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</si>
  <si>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</si>
  <si>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</si>
  <si>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</si>
  <si>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</si>
  <si>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</si>
  <si>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</si>
  <si>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</si>
  <si>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</si>
  <si>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</si>
  <si>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</si>
  <si>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</si>
  <si>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</si>
  <si>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</si>
  <si>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</si>
  <si>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</si>
  <si>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</si>
  <si>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</si>
  <si>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</si>
  <si>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</si>
  <si>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</si>
  <si>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</si>
  <si>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</si>
  <si>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</si>
  <si>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</si>
  <si>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</si>
  <si>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</si>
  <si>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</si>
  <si>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</si>
  <si>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</si>
  <si>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</si>
  <si>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</si>
  <si>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</si>
  <si>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</si>
  <si>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</si>
  <si>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</si>
  <si>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</si>
  <si>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</si>
  <si>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</si>
  <si>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</si>
  <si>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</si>
  <si>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</si>
  <si>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</si>
  <si>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</si>
  <si>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</si>
  <si>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</si>
  <si>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</si>
  <si>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</si>
  <si>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</si>
  <si>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</si>
  <si>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</si>
  <si>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</si>
  <si>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</si>
  <si>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</si>
  <si>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</si>
  <si>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</si>
  <si>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</si>
  <si>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</si>
  <si>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</si>
  <si>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</si>
  <si>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</si>
  <si>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</si>
  <si>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</si>
  <si>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</si>
  <si>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</si>
  <si>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</si>
  <si>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</si>
  <si>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</si>
  <si>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</si>
  <si>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</si>
  <si>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</si>
  <si>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</si>
  <si>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</si>
  <si>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</si>
  <si>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</si>
  <si>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</si>
  <si>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</si>
  <si>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</si>
  <si>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</si>
  <si>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</si>
  <si>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</si>
  <si>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</si>
  <si>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</si>
  <si>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</si>
  <si>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</si>
  <si>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</si>
  <si>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</si>
  <si>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</si>
  <si>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</si>
  <si>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</si>
  <si>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</si>
  <si>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</si>
  <si>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</si>
  <si>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</si>
  <si>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</si>
  <si>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</si>
  <si>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</si>
  <si>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</si>
  <si>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</si>
  <si>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</si>
  <si>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</si>
  <si>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</si>
  <si>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</si>
  <si>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</si>
  <si>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</si>
  <si>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</si>
  <si>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</si>
  <si>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</si>
  <si>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</si>
  <si>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</si>
  <si>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</si>
  <si>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</si>
  <si>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</si>
  <si>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</si>
  <si>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</si>
  <si>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</si>
  <si>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</si>
  <si>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</si>
  <si>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</si>
  <si>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</si>
  <si>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</si>
  <si>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</si>
  <si>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</si>
  <si>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</si>
  <si>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</si>
  <si>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</si>
  <si>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</si>
  <si>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</si>
  <si>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</si>
  <si>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</si>
  <si>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</si>
  <si>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</si>
  <si>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</si>
  <si>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</si>
  <si>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</si>
  <si>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</si>
  <si>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</si>
  <si>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</si>
  <si>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</si>
  <si>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</si>
  <si>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</si>
  <si>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</si>
  <si>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</si>
  <si>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</si>
  <si>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</si>
  <si>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</si>
  <si>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</si>
  <si>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</si>
  <si>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</si>
  <si>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</si>
  <si>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</si>
  <si>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</si>
  <si>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</si>
  <si>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</si>
  <si>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</si>
  <si>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</si>
  <si>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</si>
  <si>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</si>
  <si>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</si>
  <si>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</si>
  <si>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</si>
  <si>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</si>
  <si>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</si>
  <si>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</si>
  <si>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</si>
  <si>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</si>
  <si>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</si>
  <si>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</si>
  <si>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</si>
  <si>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</si>
  <si>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</si>
  <si>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</si>
  <si>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</si>
  <si>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</si>
  <si>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</si>
  <si>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</si>
  <si>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</si>
  <si>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</si>
  <si>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</si>
  <si>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</si>
  <si>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</si>
  <si>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</si>
  <si>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</si>
  <si>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</si>
  <si>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</si>
  <si>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</si>
  <si>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</si>
  <si>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</si>
  <si>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</si>
  <si>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</si>
  <si>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</si>
  <si>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</si>
  <si>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</si>
  <si>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</si>
  <si>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</si>
  <si>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</si>
  <si>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</si>
  <si>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</si>
  <si>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</si>
  <si>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</si>
  <si>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</si>
  <si>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</si>
  <si>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</si>
  <si>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</si>
  <si>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</si>
  <si>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</si>
  <si>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</si>
  <si>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</si>
  <si>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</si>
  <si>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</si>
  <si>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</si>
  <si>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</si>
  <si>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</si>
  <si>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</si>
  <si>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</si>
  <si>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</si>
  <si>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</si>
  <si>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</si>
  <si>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</si>
  <si>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</si>
  <si>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</si>
  <si>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</si>
  <si>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</si>
  <si>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</si>
  <si>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</si>
  <si>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</si>
  <si>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</si>
  <si>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</si>
  <si>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</si>
  <si>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</si>
  <si>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</si>
  <si>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</si>
  <si>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</si>
  <si>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</si>
  <si>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</si>
  <si>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</si>
  <si>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</si>
  <si>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</si>
  <si>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</si>
  <si>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</si>
  <si>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</si>
  <si>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</si>
  <si>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</si>
  <si>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</si>
  <si>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</si>
  <si>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</si>
  <si>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</si>
  <si>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</si>
  <si>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</si>
  <si>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</si>
  <si>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</si>
  <si>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</si>
  <si>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</si>
  <si>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</si>
  <si>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</si>
  <si>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</si>
  <si>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</si>
  <si>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</si>
  <si>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</si>
  <si>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</si>
  <si>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</si>
  <si>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</si>
  <si>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</si>
  <si>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</si>
  <si>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</si>
  <si>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</si>
  <si>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</si>
  <si>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</si>
  <si>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</si>
  <si>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</si>
  <si>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</si>
  <si>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</si>
  <si>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</si>
  <si>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</si>
  <si>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</si>
  <si>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</si>
  <si>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</si>
  <si>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</si>
  <si>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</si>
  <si>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</si>
  <si>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</si>
  <si>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</si>
  <si>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</si>
  <si>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</si>
  <si>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</si>
  <si>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</si>
  <si>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</si>
  <si>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</si>
  <si>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</si>
  <si>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</si>
  <si>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</si>
  <si>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</si>
  <si>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</si>
  <si>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</si>
  <si>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</si>
  <si>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</si>
  <si>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</si>
  <si>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</si>
  <si>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</si>
  <si>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</si>
  <si>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</si>
  <si>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</si>
  <si>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</si>
  <si>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</si>
  <si>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</si>
  <si>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</si>
  <si>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</si>
  <si>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</si>
  <si>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</si>
  <si>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</si>
  <si>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</si>
  <si>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</si>
  <si>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</si>
  <si>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</si>
  <si>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</si>
  <si>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</si>
  <si>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</si>
  <si>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</si>
  <si>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</si>
  <si>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</si>
  <si>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</si>
  <si>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</si>
  <si>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</si>
  <si>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</si>
  <si>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</si>
  <si>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</si>
  <si>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</si>
  <si>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</si>
  <si>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</si>
  <si>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</si>
  <si>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</si>
  <si>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</si>
  <si>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</si>
  <si>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</si>
  <si>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</si>
  <si>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</si>
  <si>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</si>
  <si>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</si>
  <si>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</si>
  <si>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</si>
  <si>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</si>
  <si>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</si>
  <si>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</si>
  <si>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</si>
  <si>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</si>
  <si>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</si>
  <si>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</si>
  <si>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</si>
  <si>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</si>
  <si>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</si>
  <si>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</si>
  <si>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</si>
  <si>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</si>
  <si>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</si>
  <si>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</si>
  <si>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</si>
  <si>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</si>
  <si>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</si>
  <si>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</si>
  <si>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</si>
  <si>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</si>
  <si>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</si>
  <si>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</si>
  <si>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</si>
  <si>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</si>
  <si>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</si>
  <si>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</si>
  <si>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</si>
  <si>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</si>
  <si>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</si>
  <si>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</si>
  <si>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</si>
  <si>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</si>
  <si>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</si>
  <si>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</si>
  <si>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</si>
  <si>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</si>
  <si>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</si>
  <si>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</si>
  <si>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</si>
  <si>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</si>
  <si>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</si>
  <si>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</si>
  <si>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</si>
  <si>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</si>
  <si>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</si>
  <si>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</si>
  <si>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</si>
  <si>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</si>
  <si>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</si>
  <si>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</si>
  <si>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</si>
  <si>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</si>
  <si>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</si>
  <si>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</si>
  <si>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</si>
  <si>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</si>
  <si>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</si>
  <si>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</si>
  <si>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</si>
  <si>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</si>
  <si>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</si>
  <si>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</si>
  <si>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</si>
  <si>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</si>
  <si>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</si>
  <si>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</si>
  <si>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</si>
  <si>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</si>
  <si>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</si>
  <si>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</si>
  <si>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</si>
  <si>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</si>
  <si>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</si>
  <si>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</si>
  <si>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</si>
  <si>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</si>
  <si>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</si>
  <si>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</si>
  <si>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</si>
  <si>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</si>
  <si>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</si>
  <si>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</si>
  <si>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</si>
  <si>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</si>
  <si>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</si>
  <si>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</si>
  <si>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</si>
  <si>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</si>
  <si>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</si>
  <si>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</si>
  <si>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</si>
  <si>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</si>
  <si>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</si>
  <si>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</si>
  <si>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</si>
  <si>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</si>
  <si>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</si>
  <si>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</si>
  <si>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</si>
  <si>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</si>
  <si>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</si>
  <si>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</si>
  <si>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</si>
  <si>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</si>
  <si>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</si>
  <si>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</si>
  <si>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</si>
  <si>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</si>
  <si>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</si>
  <si>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</si>
  <si>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</si>
  <si>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</si>
  <si>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</si>
  <si>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</si>
  <si>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</si>
  <si>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</si>
  <si>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</si>
  <si>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</si>
  <si>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</si>
  <si>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</si>
  <si>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</si>
  <si>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</si>
  <si>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</si>
  <si>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</si>
  <si>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</si>
  <si>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</si>
  <si>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</si>
  <si>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</si>
  <si>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</si>
  <si>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</si>
  <si>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</si>
  <si>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</si>
  <si>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</si>
  <si>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</si>
  <si>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</si>
  <si>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</si>
  <si>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</si>
  <si>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</si>
  <si>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</si>
  <si>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</si>
  <si>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</si>
  <si>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</si>
  <si>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</si>
  <si>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</si>
  <si>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</si>
  <si>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</si>
  <si>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</si>
  <si>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</si>
  <si>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</si>
  <si>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</si>
  <si>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</si>
  <si>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</si>
  <si>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</si>
  <si>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</si>
  <si>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</si>
  <si>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</si>
  <si>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</si>
  <si>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</si>
  <si>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</si>
  <si>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</si>
  <si>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</si>
  <si>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</si>
  <si>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</si>
  <si>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</si>
  <si>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</si>
  <si>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</si>
  <si>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</si>
  <si>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</si>
  <si>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</si>
  <si>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</si>
  <si>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</si>
  <si>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</si>
  <si>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</si>
  <si>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</si>
  <si>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</si>
  <si>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</si>
  <si>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</si>
  <si>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</si>
  <si>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</si>
  <si>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</si>
  <si>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</si>
  <si>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</si>
  <si>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</si>
  <si>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</si>
  <si>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</si>
  <si>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</si>
  <si>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</si>
  <si>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</si>
  <si>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</si>
  <si>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</si>
  <si>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</si>
  <si>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</si>
  <si>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</si>
  <si>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</si>
  <si>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</si>
  <si>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</si>
  <si>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</si>
  <si>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</si>
  <si>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</si>
  <si>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</si>
  <si>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</si>
  <si>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</si>
  <si>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</si>
  <si>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</si>
  <si>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</si>
  <si>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</si>
  <si>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</si>
  <si>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</si>
  <si>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</si>
  <si>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</si>
  <si>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</si>
  <si>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</si>
  <si>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</si>
  <si>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</si>
  <si>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</si>
  <si>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</si>
  <si>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</si>
  <si>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</si>
  <si>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</si>
  <si>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</si>
  <si>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</si>
  <si>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</si>
  <si>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</si>
  <si>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</si>
  <si>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</si>
  <si>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</si>
  <si>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</si>
  <si>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</si>
  <si>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</si>
  <si>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</si>
  <si>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</si>
  <si>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</si>
  <si>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</si>
  <si>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</si>
  <si>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</si>
  <si>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</si>
  <si>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</si>
  <si>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</si>
  <si>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</si>
  <si>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</si>
  <si>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</si>
  <si>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</si>
  <si>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</si>
  <si>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</si>
  <si>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</si>
  <si>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</si>
  <si>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</si>
  <si>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</si>
  <si>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</si>
  <si>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</si>
  <si>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</si>
  <si>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</si>
  <si>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</si>
  <si>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</si>
  <si>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</si>
  <si>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</si>
  <si>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</si>
  <si>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</si>
  <si>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</si>
  <si>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</si>
  <si>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</si>
  <si>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</si>
  <si>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</si>
  <si>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</si>
  <si>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</si>
  <si>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</si>
  <si>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</si>
  <si>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</si>
  <si>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</si>
  <si>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</si>
  <si>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</si>
  <si>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</si>
  <si>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</si>
  <si>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</si>
  <si>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</si>
  <si>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</si>
  <si>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</si>
  <si>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</si>
  <si>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</si>
  <si>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</si>
  <si>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</si>
  <si>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</si>
  <si>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</si>
  <si>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</si>
  <si>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</si>
  <si>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</si>
  <si>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</si>
  <si>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</si>
  <si>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</si>
  <si>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</si>
  <si>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</si>
  <si>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</si>
  <si>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</si>
  <si>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</si>
  <si>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</si>
  <si>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</si>
  <si>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</si>
  <si>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</si>
  <si>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</si>
  <si>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</si>
  <si>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</si>
  <si>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</si>
  <si>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</si>
  <si>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</si>
  <si>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</si>
  <si>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</si>
  <si>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</si>
  <si>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</si>
  <si>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</si>
  <si>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</si>
  <si>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</si>
  <si>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</si>
  <si>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</si>
  <si>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</si>
  <si>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</si>
  <si>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</si>
  <si>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</si>
  <si>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</si>
  <si>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</si>
  <si>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</si>
  <si>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</si>
  <si>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</si>
  <si>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</si>
  <si>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</si>
  <si>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</si>
  <si>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</si>
  <si>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</si>
  <si>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</si>
  <si>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</si>
  <si>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</si>
  <si>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</si>
  <si>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</si>
  <si>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</si>
  <si>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</si>
  <si>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</si>
  <si>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</si>
  <si>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</si>
  <si>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</si>
  <si>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</si>
  <si>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</si>
  <si>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</si>
  <si>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</si>
  <si>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</si>
  <si>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</si>
  <si>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</si>
  <si>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</si>
  <si>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</si>
  <si>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</si>
  <si>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</si>
  <si>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</si>
  <si>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</si>
  <si>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</si>
  <si>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</si>
  <si>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</si>
  <si>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</si>
  <si>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</si>
  <si>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</si>
  <si>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</si>
  <si>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</si>
  <si>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</si>
  <si>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</si>
  <si>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</si>
  <si>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</si>
  <si>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</si>
  <si>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</si>
  <si>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</si>
  <si>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</si>
  <si>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</si>
  <si>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</si>
  <si>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</si>
  <si>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</si>
  <si>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</si>
  <si>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</si>
  <si>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</si>
  <si>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</si>
  <si>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</si>
  <si>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</si>
  <si>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</si>
  <si>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</si>
  <si>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</si>
  <si>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</si>
  <si>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</si>
  <si>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</si>
  <si>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</si>
  <si>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</si>
  <si>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</si>
  <si>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</si>
  <si>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</si>
  <si>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</si>
  <si>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</si>
  <si>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</si>
  <si>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</si>
  <si>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</si>
  <si>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</si>
  <si>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</si>
  <si>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</si>
  <si>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</si>
  <si>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</si>
  <si>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</si>
  <si>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</si>
  <si>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</si>
  <si>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</si>
  <si>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</si>
  <si>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</si>
  <si>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</si>
  <si>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</si>
  <si>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</si>
  <si>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</si>
  <si>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</si>
  <si>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</si>
  <si>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</si>
  <si>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</si>
  <si>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</si>
  <si>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</si>
  <si>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</si>
  <si>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</si>
  <si>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</si>
  <si>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</si>
  <si>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</si>
  <si>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</si>
  <si>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</si>
  <si>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</si>
  <si>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</si>
  <si>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</si>
  <si>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</si>
  <si>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</si>
  <si>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</si>
  <si>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</si>
  <si>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</si>
  <si>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</si>
  <si>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</si>
  <si>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</si>
  <si>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</si>
  <si>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</si>
  <si>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</si>
  <si>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</si>
  <si>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</si>
  <si>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</si>
  <si>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</si>
  <si>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</si>
  <si>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</si>
  <si>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</si>
  <si>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</si>
  <si>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</si>
  <si>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</si>
  <si>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</si>
  <si>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</si>
  <si>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</si>
  <si>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</si>
  <si>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</si>
  <si>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</si>
  <si>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</si>
  <si>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</si>
  <si>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</si>
  <si>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</si>
  <si>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</si>
  <si>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</si>
  <si>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</si>
  <si>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</si>
  <si>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</si>
  <si>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</si>
  <si>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</si>
  <si>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</si>
  <si>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</si>
  <si>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</si>
  <si>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</si>
  <si>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</si>
  <si>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</si>
  <si>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</si>
  <si>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</si>
  <si>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</si>
  <si>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</si>
  <si>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</si>
  <si>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</si>
  <si>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</si>
  <si>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</si>
  <si>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</si>
  <si>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</si>
  <si>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</si>
  <si>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</si>
  <si>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</si>
  <si>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</si>
  <si>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</si>
  <si>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</si>
  <si>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</si>
  <si>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</si>
  <si>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</si>
  <si>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</si>
  <si>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</si>
  <si>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</si>
  <si>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</si>
  <si>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</si>
  <si>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</si>
  <si>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</si>
  <si>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</si>
  <si>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</si>
  <si>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</si>
  <si>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</si>
  <si>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</si>
  <si>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</si>
  <si>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</si>
  <si>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</si>
  <si>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</si>
  <si>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</si>
  <si>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</si>
  <si>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</si>
  <si>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</si>
  <si>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</si>
  <si>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</si>
  <si>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</si>
  <si>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</si>
  <si>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</si>
  <si>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</si>
  <si>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</si>
  <si>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</si>
  <si>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</si>
  <si>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</si>
  <si>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</si>
  <si>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</si>
  <si>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</si>
  <si>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</si>
  <si>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</si>
  <si>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</si>
  <si>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</si>
  <si>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</si>
  <si>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</si>
  <si>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</si>
  <si>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</si>
  <si>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</si>
  <si>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</si>
  <si>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</si>
  <si>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</si>
  <si>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</si>
  <si>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</si>
  <si>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</si>
  <si>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</si>
  <si>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</si>
  <si>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</si>
  <si>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</si>
  <si>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</si>
  <si>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</si>
  <si>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</si>
  <si>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</si>
  <si>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</si>
  <si>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</si>
  <si>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</si>
  <si>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</si>
  <si>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</si>
  <si>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</si>
  <si>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</si>
  <si>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</si>
  <si>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</si>
  <si>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</si>
  <si>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</si>
  <si>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</si>
  <si>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</si>
  <si>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</si>
  <si>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</si>
  <si>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</si>
  <si>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</si>
  <si>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</si>
  <si>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</si>
  <si>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</si>
  <si>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</si>
  <si>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</si>
  <si>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</si>
  <si>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</si>
  <si>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</si>
  <si>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</si>
  <si>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</si>
  <si>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</si>
  <si>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</si>
  <si>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</si>
  <si>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</si>
  <si>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</si>
  <si>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</si>
  <si>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</si>
  <si>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</si>
  <si>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</si>
  <si>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</si>
  <si>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</si>
  <si>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</si>
  <si>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</si>
  <si>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</si>
  <si>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</si>
  <si>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</si>
  <si>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</si>
  <si>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</si>
  <si>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</si>
  <si>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</si>
  <si>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</si>
  <si>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</si>
  <si>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</si>
  <si>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</si>
  <si>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</si>
  <si>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</si>
  <si>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</si>
  <si>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</si>
  <si>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</si>
  <si>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</si>
  <si>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</si>
  <si>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</si>
  <si>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</si>
  <si>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</si>
  <si>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</si>
  <si>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</si>
  <si>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</si>
  <si>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</si>
  <si>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</si>
  <si>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</si>
  <si>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</si>
  <si>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</si>
  <si>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</si>
  <si>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</si>
  <si>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</si>
  <si>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</si>
  <si>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</si>
  <si>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</si>
  <si>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</si>
  <si>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</si>
  <si>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</si>
  <si>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</si>
  <si>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</si>
  <si>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</si>
  <si>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</si>
  <si>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</si>
  <si>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</si>
  <si>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</si>
  <si>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</si>
  <si>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</si>
  <si>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</si>
  <si>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</si>
  <si>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</si>
  <si>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</si>
  <si>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</si>
  <si>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</si>
  <si>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</si>
  <si>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</si>
  <si>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</si>
  <si>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</si>
  <si>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</si>
  <si>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</si>
  <si>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</si>
  <si>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</si>
  <si>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</si>
  <si>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</si>
  <si>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</si>
  <si>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</si>
  <si>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</si>
  <si>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</si>
  <si>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</si>
  <si>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</si>
  <si>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</si>
  <si>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</si>
  <si>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</si>
  <si>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</si>
  <si>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</si>
  <si>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</si>
  <si>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</si>
  <si>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</si>
  <si>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</si>
  <si>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</si>
  <si>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</si>
  <si>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</si>
  <si>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</si>
  <si>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</si>
  <si>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</si>
  <si>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</si>
  <si>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</si>
  <si>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</si>
  <si>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</si>
  <si>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</si>
  <si>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</si>
  <si>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</si>
  <si>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</si>
  <si>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</si>
  <si>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</si>
  <si>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</si>
  <si>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</si>
  <si>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</si>
  <si>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</si>
  <si>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</si>
  <si>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</si>
  <si>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</si>
  <si>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</si>
  <si>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</si>
  <si>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</si>
  <si>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</si>
  <si>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</si>
  <si>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</si>
  <si>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</si>
  <si>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</si>
  <si>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</si>
  <si>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</si>
  <si>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</si>
  <si>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</si>
  <si>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</si>
  <si>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</si>
  <si>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</si>
  <si>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</si>
  <si>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</si>
  <si>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</si>
  <si>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</si>
  <si>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</si>
  <si>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</si>
  <si>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</si>
  <si>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</si>
  <si>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</si>
  <si>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</si>
  <si>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</si>
  <si>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</si>
  <si>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</si>
  <si>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</si>
  <si>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</si>
  <si>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</si>
  <si>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</si>
  <si>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</si>
  <si>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</si>
  <si>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</si>
  <si>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</si>
  <si>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</si>
  <si>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</si>
  <si>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</si>
  <si>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</si>
  <si>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</si>
  <si>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</si>
  <si>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</si>
  <si>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</si>
  <si>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</si>
  <si>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</si>
  <si>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</si>
  <si>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</si>
  <si>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</si>
  <si>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</si>
  <si>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</si>
  <si>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</si>
  <si>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</si>
  <si>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</si>
  <si>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</si>
  <si>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</si>
  <si>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</si>
  <si>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</si>
  <si>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</si>
  <si>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</si>
  <si>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</si>
  <si>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</si>
  <si>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</si>
  <si>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</si>
  <si>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</si>
  <si>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</si>
  <si>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</si>
  <si>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</si>
  <si>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</si>
  <si>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</si>
  <si>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</si>
  <si>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</si>
  <si>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</si>
  <si>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</si>
  <si>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</si>
  <si>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</si>
  <si>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</si>
  <si>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</si>
  <si>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</si>
  <si>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</si>
  <si>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</si>
  <si>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</si>
  <si>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</si>
  <si>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</si>
  <si>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</si>
  <si>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</si>
  <si>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</si>
  <si>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</si>
  <si>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</si>
  <si>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</si>
  <si>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</si>
  <si>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</si>
  <si>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</si>
  <si>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</si>
  <si>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</si>
  <si>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</si>
  <si>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</si>
  <si>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</si>
  <si>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</si>
  <si>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</si>
  <si>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</si>
  <si>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</si>
  <si>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</si>
  <si>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</si>
  <si>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</si>
  <si>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</si>
  <si>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</si>
  <si>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</si>
  <si>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</si>
  <si>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</si>
  <si>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</si>
  <si>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</si>
  <si>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</si>
  <si>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</si>
  <si>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</si>
  <si>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</si>
  <si>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</si>
  <si>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</si>
  <si>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</si>
  <si>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</si>
  <si>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</si>
  <si>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</si>
  <si>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</si>
  <si>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</si>
  <si>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</si>
  <si>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</si>
  <si>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</si>
  <si>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</si>
  <si>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</si>
  <si>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</si>
  <si>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</si>
  <si>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</si>
  <si>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</si>
  <si>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</si>
  <si>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</si>
  <si>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</si>
  <si>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</si>
  <si>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</si>
  <si>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</si>
  <si>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</si>
  <si>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</si>
  <si>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</si>
  <si>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</si>
  <si>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</si>
  <si>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</si>
  <si>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</si>
  <si>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</si>
  <si>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</si>
  <si>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</si>
  <si>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</si>
  <si>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</si>
  <si>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</si>
  <si>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</si>
  <si>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</si>
  <si>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</si>
  <si>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</si>
  <si>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</si>
  <si>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</si>
  <si>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</si>
  <si>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</si>
  <si>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</si>
  <si>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</si>
  <si>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</si>
  <si>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</si>
  <si>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</si>
  <si>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</si>
  <si>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</si>
  <si>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</si>
  <si>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</si>
  <si>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</si>
  <si>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</si>
  <si>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</si>
  <si>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</si>
  <si>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</si>
  <si>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</si>
  <si>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</si>
  <si>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</si>
  <si>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</si>
  <si>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</si>
  <si>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</si>
  <si>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</si>
  <si>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</si>
  <si>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</si>
  <si>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</si>
  <si>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</si>
  <si>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</si>
  <si>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</si>
  <si>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</si>
  <si>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</si>
  <si>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</si>
  <si>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</si>
  <si>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</si>
  <si>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</si>
  <si>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</si>
  <si>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</si>
  <si>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</si>
  <si>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</si>
  <si>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</si>
  <si>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</si>
  <si>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</si>
  <si>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</si>
  <si>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</si>
  <si>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</si>
  <si>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</si>
  <si>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</si>
  <si>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</si>
  <si>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</si>
  <si>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</si>
  <si>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</si>
  <si>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</si>
  <si>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</si>
  <si>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</si>
  <si>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</si>
  <si>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</si>
  <si>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</si>
  <si>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</si>
  <si>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</si>
  <si>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</si>
  <si>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</si>
  <si>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</si>
  <si>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</si>
  <si>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</si>
  <si>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</si>
  <si>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</si>
  <si>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</si>
  <si>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</si>
  <si>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</si>
  <si>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</si>
  <si>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</si>
  <si>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</si>
  <si>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</si>
  <si>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</si>
  <si>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</si>
  <si>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</si>
  <si>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</si>
  <si>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</si>
  <si>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</si>
  <si>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</si>
  <si>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</si>
  <si>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</si>
  <si>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</si>
  <si>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</si>
  <si>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</si>
  <si>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</si>
  <si>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</si>
  <si>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</si>
  <si>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</si>
  <si>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</si>
  <si>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</si>
  <si>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</si>
  <si>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</si>
  <si>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</si>
  <si>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</si>
  <si>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</si>
  <si>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</si>
  <si>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</si>
  <si>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</si>
  <si>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</si>
  <si>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</si>
  <si>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</si>
  <si>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</si>
  <si>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</si>
  <si>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</si>
  <si>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</si>
  <si>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</si>
  <si>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</si>
  <si>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</si>
  <si>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</si>
  <si>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</si>
  <si>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</si>
  <si>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</si>
  <si>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</si>
  <si>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</si>
  <si>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</si>
  <si>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</si>
  <si>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</si>
  <si>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</si>
  <si>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</si>
  <si>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</si>
  <si>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</si>
  <si>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</si>
  <si>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</si>
  <si>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</si>
  <si>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</si>
  <si>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</si>
  <si>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</si>
  <si>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</si>
  <si>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</si>
  <si>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</si>
  <si>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</si>
  <si>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</si>
  <si>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</si>
  <si>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</si>
  <si>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</si>
  <si>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</si>
  <si>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</si>
  <si>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</si>
  <si>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</si>
  <si>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</si>
  <si>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</si>
  <si>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</si>
  <si>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</si>
  <si>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</si>
  <si>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</si>
  <si>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</si>
  <si>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</si>
  <si>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</si>
  <si>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</si>
  <si>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</si>
  <si>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</si>
  <si>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</si>
  <si>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</si>
  <si>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</si>
  <si>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</si>
  <si>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</si>
  <si>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</si>
  <si>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</si>
  <si>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</si>
  <si>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</si>
  <si>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</si>
  <si>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</si>
  <si>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</si>
  <si>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</si>
  <si>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</si>
  <si>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</si>
  <si>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</si>
  <si>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</si>
  <si>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</si>
  <si>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</si>
  <si>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</si>
  <si>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</si>
  <si>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</si>
  <si>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</si>
  <si>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</si>
  <si>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</si>
  <si>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</si>
  <si>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</si>
  <si>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</si>
  <si>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</si>
  <si>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</si>
  <si>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</si>
  <si>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</si>
  <si>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</si>
  <si>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</si>
  <si>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</si>
  <si>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</si>
  <si>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</si>
  <si>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</si>
  <si>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</si>
  <si>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</si>
  <si>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</si>
  <si>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</si>
  <si>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</si>
  <si>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</si>
  <si>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</si>
  <si>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</si>
  <si>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</si>
  <si>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</si>
  <si>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</si>
  <si>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</si>
  <si>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</si>
  <si>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</si>
  <si>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</si>
  <si>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</si>
  <si>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</si>
  <si>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</si>
  <si>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</si>
  <si>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</si>
  <si>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</si>
  <si>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</si>
  <si>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</si>
  <si>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</si>
  <si>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</si>
  <si>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</si>
  <si>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</si>
  <si>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</si>
  <si>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</si>
  <si>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</si>
  <si>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</si>
  <si>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</si>
  <si>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</si>
  <si>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</si>
  <si>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</si>
  <si>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</si>
  <si>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</si>
  <si>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</si>
  <si>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</si>
  <si>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</si>
  <si>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</si>
  <si>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</si>
  <si>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</si>
  <si>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</si>
  <si>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</si>
  <si>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</si>
  <si>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</si>
  <si>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</si>
  <si>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</si>
  <si>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</si>
  <si>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</si>
  <si>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</si>
  <si>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</si>
  <si>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</si>
  <si>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</si>
  <si>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</si>
  <si>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</si>
  <si>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</si>
  <si>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</si>
  <si>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</si>
  <si>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</si>
  <si>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</si>
  <si>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</si>
  <si>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</si>
  <si>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</si>
  <si>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</si>
  <si>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</si>
  <si>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</si>
  <si>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</si>
  <si>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</si>
  <si>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</si>
  <si>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</si>
  <si>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</si>
  <si>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</si>
  <si>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</si>
  <si>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</si>
  <si>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</si>
  <si>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</si>
  <si>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</si>
  <si>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</si>
  <si>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</si>
  <si>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</si>
  <si>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</si>
  <si>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</si>
  <si>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</si>
  <si>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</si>
  <si>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</si>
  <si>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</si>
  <si>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</si>
  <si>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</si>
  <si>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</si>
  <si>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</si>
  <si>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</si>
  <si>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</si>
  <si>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</si>
  <si>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</si>
  <si>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</si>
  <si>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</si>
  <si>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</si>
  <si>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</si>
  <si>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</si>
  <si>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</si>
  <si>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</si>
  <si>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</si>
  <si>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</si>
  <si>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</si>
  <si>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</si>
  <si>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</si>
  <si>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</si>
  <si>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</si>
  <si>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</si>
  <si>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</si>
  <si>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</si>
  <si>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</si>
  <si>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</si>
  <si>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</si>
  <si>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</si>
  <si>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</si>
  <si>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</si>
  <si>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</si>
  <si>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</si>
  <si>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</si>
  <si>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</si>
  <si>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</si>
  <si>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</si>
  <si>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</si>
  <si>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</si>
  <si>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</si>
  <si>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</si>
  <si>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</si>
  <si>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</si>
  <si>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</si>
  <si>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</si>
  <si>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</si>
  <si>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</si>
  <si>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</si>
  <si>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</si>
  <si>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</si>
  <si>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</si>
  <si>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</si>
  <si>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</si>
  <si>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</si>
  <si>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</si>
  <si>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</si>
  <si>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</si>
  <si>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</si>
  <si>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</si>
  <si>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</si>
  <si>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</si>
  <si>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</si>
  <si>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</si>
  <si>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</si>
  <si>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</si>
  <si>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</si>
  <si>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</si>
  <si>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</si>
  <si>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</si>
  <si>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</si>
  <si>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</si>
  <si>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</si>
  <si>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</si>
  <si>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</si>
  <si>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</si>
  <si>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</si>
  <si>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</si>
  <si>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</si>
  <si>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</si>
  <si>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</si>
  <si>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</si>
  <si>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</si>
  <si>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</si>
  <si>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</si>
  <si>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</si>
  <si>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</si>
  <si>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</si>
  <si>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</si>
  <si>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</si>
  <si>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</si>
  <si>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</si>
  <si>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</si>
  <si>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</si>
  <si>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</si>
  <si>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</si>
  <si>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</si>
  <si>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</si>
  <si>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</si>
  <si>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</si>
  <si>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</si>
  <si>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</si>
  <si>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</si>
  <si>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</si>
  <si>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</si>
  <si>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</si>
  <si>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</si>
  <si>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</si>
  <si>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</si>
  <si>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</si>
  <si>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</si>
  <si>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</si>
  <si>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</si>
  <si>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</si>
  <si>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</si>
  <si>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</si>
  <si>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</si>
  <si>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</si>
  <si>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</si>
  <si>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</si>
  <si>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</si>
  <si>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</si>
  <si>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</si>
  <si>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</si>
  <si>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</si>
  <si>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</si>
  <si>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</si>
  <si>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</si>
  <si>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</si>
  <si>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</si>
  <si>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</si>
  <si>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</si>
  <si>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</si>
  <si>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</si>
  <si>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</si>
  <si>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</si>
  <si>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</si>
  <si>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</si>
  <si>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</si>
  <si>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</si>
  <si>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</si>
  <si>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</si>
  <si>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</si>
  <si>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</si>
  <si>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</si>
  <si>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</si>
  <si>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</si>
  <si>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</si>
  <si>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</si>
  <si>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</si>
  <si>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</si>
  <si>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</si>
  <si>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</si>
  <si>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</si>
  <si>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</si>
  <si>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</si>
  <si>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</si>
  <si>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</si>
  <si>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</si>
  <si>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</si>
  <si>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</si>
  <si>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</si>
  <si>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</si>
  <si>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</si>
  <si>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</si>
  <si>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</si>
  <si>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</si>
  <si>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</si>
  <si>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</si>
  <si>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</si>
  <si>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</si>
  <si>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</si>
  <si>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</si>
  <si>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</si>
  <si>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</si>
  <si>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</si>
  <si>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</si>
  <si>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</si>
  <si>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</si>
  <si>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</si>
  <si>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</si>
  <si>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</si>
  <si>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</si>
  <si>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</si>
  <si>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</si>
  <si>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</si>
  <si>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</si>
  <si>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</si>
  <si>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</si>
  <si>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</si>
  <si>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</si>
  <si>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</si>
  <si>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</si>
  <si>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</si>
  <si>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</si>
  <si>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</si>
  <si>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</si>
  <si>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</si>
  <si>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</si>
  <si>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</si>
  <si>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</si>
  <si>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</si>
  <si>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</si>
  <si>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</si>
  <si>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</si>
  <si>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</si>
  <si>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</si>
  <si>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</si>
  <si>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</si>
  <si>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</si>
  <si>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</si>
  <si>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</si>
  <si>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</si>
  <si>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</si>
  <si>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</si>
  <si>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</si>
  <si>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</si>
  <si>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</si>
  <si>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</si>
  <si>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</si>
  <si>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</si>
  <si>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</si>
  <si>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</si>
  <si>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</si>
  <si>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</si>
  <si>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</si>
  <si>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</si>
  <si>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</si>
  <si>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</si>
  <si>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</si>
  <si>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</si>
  <si>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</si>
  <si>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</si>
  <si>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</si>
  <si>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</si>
  <si>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</si>
  <si>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</si>
  <si>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</si>
  <si>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</si>
  <si>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</si>
  <si>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</si>
  <si>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</si>
  <si>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</si>
  <si>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</si>
  <si>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</si>
  <si>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</si>
  <si>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</si>
  <si>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</si>
  <si>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</si>
  <si>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</si>
  <si>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</si>
  <si>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</si>
  <si>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</si>
  <si>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</si>
  <si>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</si>
  <si>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</si>
  <si>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</si>
  <si>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</si>
  <si>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</si>
  <si>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</si>
  <si>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</si>
  <si>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</si>
  <si>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</si>
  <si>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</si>
  <si>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</si>
  <si>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</si>
  <si>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</si>
  <si>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</si>
  <si>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</si>
  <si>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</si>
  <si>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</si>
  <si>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</si>
  <si>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</si>
  <si>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</si>
  <si>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</si>
  <si>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</si>
  <si>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</si>
  <si>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</si>
  <si>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</si>
  <si>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</si>
  <si>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</si>
  <si>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</si>
  <si>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</si>
  <si>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</si>
  <si>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</si>
  <si>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</si>
  <si>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</si>
  <si>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</si>
  <si>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</si>
  <si>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</si>
  <si>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</si>
  <si>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</si>
  <si>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</si>
  <si>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</si>
  <si>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</si>
  <si>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</si>
  <si>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</si>
  <si>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</si>
  <si>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</si>
  <si>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</si>
  <si>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</si>
  <si>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</si>
  <si>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</si>
  <si>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</si>
  <si>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</si>
  <si>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</si>
  <si>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</si>
  <si>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</si>
  <si>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</si>
  <si>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</si>
  <si>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</si>
  <si>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</si>
  <si>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</si>
  <si>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</si>
  <si>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</si>
  <si>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</si>
  <si>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</si>
  <si>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</si>
  <si>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</si>
  <si>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</si>
  <si>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</si>
  <si>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</si>
  <si>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</si>
  <si>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</si>
  <si>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</si>
  <si>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</si>
  <si>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</si>
  <si>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</si>
  <si>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</si>
  <si>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</si>
  <si>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</si>
  <si>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</si>
  <si>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</si>
  <si>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</si>
  <si>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</si>
  <si>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</si>
  <si>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</si>
  <si>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</si>
  <si>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</si>
  <si>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</si>
  <si>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</si>
  <si>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</si>
  <si>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</si>
  <si>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</si>
  <si>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</si>
  <si>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</si>
  <si>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</si>
  <si>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</si>
  <si>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</si>
  <si>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</si>
  <si>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</si>
  <si>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</si>
  <si>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</si>
  <si>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</si>
  <si>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</si>
  <si>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</si>
  <si>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</si>
  <si>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</si>
  <si>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</si>
  <si>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</si>
  <si>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</si>
  <si>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</si>
  <si>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</si>
  <si>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</si>
  <si>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</si>
  <si>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</si>
  <si>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</si>
  <si>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</si>
  <si>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</si>
  <si>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</si>
  <si>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</si>
  <si>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</si>
  <si>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</si>
  <si>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</si>
  <si>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</si>
  <si>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</si>
  <si>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</si>
  <si>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</si>
  <si>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</si>
  <si>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</si>
  <si>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</si>
  <si>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</si>
  <si>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</si>
  <si>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</si>
  <si>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</si>
  <si>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</si>
  <si>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</si>
  <si>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</si>
  <si>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</si>
  <si>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</si>
  <si>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</si>
  <si>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</si>
  <si>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</si>
  <si>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</si>
  <si>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</si>
  <si>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</si>
  <si>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</si>
  <si>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</si>
  <si>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</si>
  <si>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</si>
  <si>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</si>
  <si>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</si>
  <si>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</si>
  <si>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</si>
  <si>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</si>
  <si>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</si>
  <si>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</si>
  <si>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</si>
  <si>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</si>
  <si>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</si>
  <si>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</si>
  <si>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</si>
  <si>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</si>
  <si>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</si>
  <si>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</si>
  <si>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</si>
  <si>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</si>
  <si>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</si>
  <si>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</si>
  <si>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</si>
  <si>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</si>
  <si>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</si>
  <si>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</si>
  <si>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</si>
  <si>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</si>
  <si>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</si>
  <si>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</si>
  <si>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</si>
  <si>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</si>
  <si>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</si>
  <si>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</si>
  <si>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</si>
  <si>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</si>
  <si>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</si>
  <si>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</si>
  <si>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</si>
  <si>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</si>
  <si>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</si>
  <si>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</si>
  <si>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</si>
  <si>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</si>
  <si>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</si>
  <si>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</si>
  <si>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</si>
  <si>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</si>
  <si>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</si>
  <si>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</si>
  <si>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</si>
  <si>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</si>
  <si>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</si>
  <si>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</si>
  <si>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</si>
  <si>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</si>
  <si>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</si>
  <si>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</si>
  <si>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</si>
  <si>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</si>
  <si>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</si>
  <si>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</si>
  <si>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</si>
  <si>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</si>
  <si>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</si>
  <si>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</si>
  <si>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</si>
  <si>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</si>
  <si>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</si>
  <si>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</si>
  <si>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</si>
  <si>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</si>
  <si>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</si>
  <si>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</si>
  <si>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</si>
  <si>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</si>
  <si>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</si>
  <si>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</si>
  <si>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</si>
  <si>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</si>
  <si>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</si>
  <si>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</si>
  <si>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</si>
  <si>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</si>
  <si>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</si>
  <si>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</si>
  <si>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</si>
  <si>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</si>
  <si>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</si>
  <si>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</si>
  <si>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</si>
  <si>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</si>
  <si>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</si>
  <si>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</si>
  <si>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</si>
  <si>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</si>
  <si>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</si>
  <si>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</si>
  <si>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</si>
  <si>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</si>
  <si>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</si>
  <si>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</si>
  <si>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</si>
  <si>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</si>
  <si>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</si>
  <si>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</si>
  <si>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</si>
  <si>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</si>
  <si>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</si>
  <si>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</si>
  <si>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</si>
  <si>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</si>
  <si>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</si>
  <si>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</si>
  <si>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</si>
  <si>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</si>
  <si>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</si>
  <si>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</si>
  <si>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</si>
  <si>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</si>
  <si>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</si>
  <si>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</si>
  <si>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</si>
  <si>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</si>
  <si>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</si>
  <si>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</si>
  <si>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</si>
  <si>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</si>
  <si>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</si>
  <si>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</si>
  <si>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</si>
  <si>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</si>
  <si>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</si>
  <si>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</si>
  <si>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</si>
  <si>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</si>
  <si>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</si>
  <si>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</si>
  <si>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</si>
  <si>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</si>
  <si>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</si>
  <si>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</si>
  <si>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</si>
  <si>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</si>
  <si>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</si>
  <si>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</si>
  <si>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</si>
  <si>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</si>
  <si>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</si>
  <si>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</si>
  <si>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</si>
  <si>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</si>
  <si>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</si>
  <si>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</si>
  <si>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</si>
  <si>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</si>
  <si>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</si>
  <si>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</si>
  <si>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</si>
  <si>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</si>
  <si>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</si>
  <si>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</si>
  <si>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</si>
  <si>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</si>
  <si>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</si>
  <si>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</si>
  <si>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</si>
  <si>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</si>
  <si>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</si>
  <si>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</si>
  <si>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</si>
  <si>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</si>
  <si>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</si>
  <si>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</si>
  <si>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</si>
  <si>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</si>
  <si>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</si>
  <si>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</si>
  <si>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</si>
  <si>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</si>
  <si>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</si>
  <si>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</si>
  <si>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</si>
  <si>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</si>
  <si>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</si>
  <si>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</si>
  <si>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</si>
  <si>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</si>
  <si>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</si>
  <si>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</si>
  <si>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</si>
  <si>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</si>
  <si>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</si>
  <si>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</si>
  <si>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</si>
  <si>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</si>
  <si>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</si>
  <si>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</si>
  <si>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</si>
  <si>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</si>
  <si>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</si>
  <si>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</si>
  <si>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</si>
  <si>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</si>
  <si>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</si>
  <si>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</si>
  <si>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</si>
  <si>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</si>
  <si>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</si>
  <si>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</si>
  <si>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</si>
  <si>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</si>
  <si>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</si>
  <si>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</si>
  <si>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</si>
  <si>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</si>
  <si>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</si>
  <si>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</si>
  <si>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</si>
  <si>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</si>
  <si>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</si>
  <si>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</si>
  <si>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</si>
  <si>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</si>
  <si>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</si>
  <si>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</si>
  <si>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</si>
  <si>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</si>
  <si>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</si>
  <si>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</si>
  <si>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</si>
  <si>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</si>
  <si>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</si>
  <si>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</si>
  <si>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</si>
  <si>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</si>
  <si>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</si>
  <si>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</si>
  <si>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</si>
  <si>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</si>
  <si>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</si>
  <si>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</si>
  <si>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</si>
  <si>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</si>
  <si>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</si>
  <si>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</si>
  <si>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</si>
  <si>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</si>
  <si>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</si>
  <si>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</si>
  <si>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</si>
  <si>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</si>
  <si>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</si>
  <si>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</si>
  <si>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</si>
  <si>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</si>
  <si>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</si>
  <si>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</si>
  <si>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</si>
  <si>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</si>
  <si>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</si>
  <si>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</si>
  <si>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</si>
  <si>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</si>
  <si>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</si>
  <si>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</si>
  <si>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</si>
  <si>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</si>
  <si>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</si>
  <si>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</si>
  <si>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</si>
  <si>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</si>
  <si>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</si>
  <si>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</si>
  <si>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</si>
  <si>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</si>
  <si>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</si>
  <si>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</si>
  <si>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</si>
  <si>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</si>
  <si>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</si>
  <si>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</si>
  <si>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</si>
  <si>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</si>
  <si>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</si>
  <si>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</si>
  <si>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</si>
  <si>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</si>
  <si>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</si>
  <si>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</si>
  <si>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</si>
  <si>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</si>
  <si>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</si>
  <si>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</si>
  <si>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</si>
  <si>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</si>
  <si>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</si>
  <si>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</si>
  <si>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</si>
  <si>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</si>
  <si>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</si>
  <si>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</si>
  <si>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</si>
  <si>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</si>
  <si>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</si>
  <si>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</si>
  <si>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</si>
  <si>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</si>
  <si>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</si>
  <si>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</si>
  <si>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</si>
  <si>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</si>
  <si>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</si>
  <si>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</si>
  <si>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</si>
  <si>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</si>
  <si>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</si>
  <si>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</si>
  <si>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</si>
  <si>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</si>
  <si>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</si>
  <si>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</si>
  <si>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</si>
  <si>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</si>
  <si>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</si>
  <si>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</si>
  <si>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</si>
  <si>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</si>
  <si>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</si>
  <si>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</si>
  <si>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</si>
  <si>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</si>
  <si>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</si>
  <si>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</si>
  <si>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</si>
  <si>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</si>
  <si>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</si>
  <si>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</si>
  <si>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</si>
  <si>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</si>
  <si>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</si>
  <si>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</si>
  <si>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</si>
  <si>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</si>
  <si>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</si>
  <si>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</si>
  <si>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</si>
  <si>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</si>
  <si>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</si>
  <si>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</si>
  <si>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</si>
  <si>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</si>
  <si>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</si>
  <si>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</si>
  <si>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</si>
  <si>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</si>
  <si>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</si>
  <si>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</si>
  <si>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</si>
  <si>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</si>
  <si>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</si>
  <si>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</si>
  <si>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</si>
  <si>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</si>
  <si>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</si>
  <si>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</si>
  <si>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</si>
  <si>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</si>
  <si>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</si>
  <si>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</si>
  <si>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</si>
  <si>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</si>
  <si>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</si>
  <si>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</si>
  <si>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</si>
  <si>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</si>
  <si>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</si>
  <si>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</si>
  <si>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</si>
  <si>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</si>
  <si>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</si>
  <si>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</si>
  <si>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</si>
  <si>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</si>
  <si>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</si>
  <si>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</si>
  <si>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</si>
  <si>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</si>
  <si>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</si>
  <si>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</si>
  <si>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</si>
  <si>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</si>
  <si>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</si>
  <si>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</si>
  <si>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</si>
  <si>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</si>
  <si>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</si>
  <si>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</si>
  <si>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</si>
  <si>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</si>
  <si>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</si>
  <si>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</si>
  <si>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</si>
  <si>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</si>
  <si>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</si>
  <si>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</si>
  <si>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</si>
  <si>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</si>
  <si>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</si>
  <si>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</si>
  <si>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</si>
  <si>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</si>
  <si>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</si>
  <si>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</si>
  <si>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</si>
  <si>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</si>
  <si>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</si>
  <si>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</si>
  <si>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</si>
  <si>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</si>
  <si>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</si>
  <si>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</si>
  <si>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</si>
  <si>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</si>
  <si>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</si>
  <si>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</si>
  <si>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</si>
  <si>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</si>
  <si>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</si>
  <si>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</si>
  <si>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</si>
  <si>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</si>
  <si>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</si>
  <si>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</si>
  <si>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</si>
  <si>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</si>
  <si>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</si>
  <si>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</si>
  <si>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</si>
  <si>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</si>
  <si>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</si>
  <si>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</si>
  <si>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</si>
  <si>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</si>
  <si>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</si>
  <si>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</si>
  <si>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</si>
  <si>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</si>
  <si>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</si>
  <si>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</si>
  <si>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</si>
  <si>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</si>
  <si>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</si>
  <si>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</si>
  <si>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</si>
  <si>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</si>
  <si>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</si>
  <si>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</si>
  <si>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</si>
  <si>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</si>
  <si>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</si>
  <si>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</si>
  <si>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</si>
  <si>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</si>
  <si>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</si>
  <si>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</si>
  <si>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</si>
  <si>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</si>
  <si>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</si>
  <si>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</si>
  <si>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</si>
  <si>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</si>
  <si>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</si>
  <si>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</si>
  <si>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</si>
  <si>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</si>
  <si>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</si>
  <si>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</si>
  <si>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</si>
  <si>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</si>
  <si>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</si>
  <si>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</si>
  <si>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</si>
  <si>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</si>
  <si>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</si>
  <si>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</si>
  <si>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</si>
  <si>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</si>
  <si>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</si>
  <si>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</si>
  <si>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</si>
  <si>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</si>
  <si>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</si>
  <si>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</si>
  <si>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</si>
  <si>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</si>
  <si>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</si>
  <si>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</si>
  <si>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</si>
  <si>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</si>
  <si>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</si>
  <si>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</si>
  <si>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</si>
  <si>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</si>
  <si>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</si>
  <si>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</si>
  <si>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</si>
  <si>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</si>
  <si>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</si>
  <si>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</si>
  <si>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</si>
  <si>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</si>
  <si>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</si>
  <si>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</si>
  <si>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</si>
  <si>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</si>
  <si>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</si>
  <si>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</si>
  <si>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</si>
  <si>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</si>
  <si>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</si>
  <si>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</si>
  <si>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</si>
  <si>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</si>
  <si>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</si>
  <si>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</si>
  <si>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</si>
  <si>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</si>
  <si>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</si>
  <si>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</si>
  <si>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</si>
  <si>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</si>
  <si>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</si>
  <si>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</si>
  <si>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</si>
  <si>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</si>
  <si>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</si>
  <si>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</si>
  <si>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</si>
  <si>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</si>
  <si>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</si>
  <si>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</si>
  <si>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</si>
  <si>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</si>
  <si>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</si>
  <si>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</si>
  <si>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</si>
  <si>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</si>
  <si>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</si>
  <si>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</si>
  <si>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</si>
  <si>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</si>
  <si>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</si>
  <si>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</si>
  <si>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</si>
  <si>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</si>
  <si>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</si>
  <si>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</si>
  <si>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</si>
  <si>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</si>
  <si>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</si>
  <si>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</si>
  <si>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</si>
  <si>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</si>
  <si>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</si>
  <si>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</si>
  <si>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</si>
  <si>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</si>
  <si>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</si>
  <si>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</si>
  <si>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</si>
  <si>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</si>
  <si>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</si>
  <si>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</si>
  <si>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</si>
  <si>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</si>
  <si>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</si>
  <si>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</si>
  <si>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</si>
  <si>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</si>
  <si>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</si>
  <si>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</si>
  <si>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</si>
  <si>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</si>
  <si>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</si>
  <si>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</si>
  <si>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</si>
  <si>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</si>
  <si>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</si>
  <si>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</si>
  <si>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</si>
  <si>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</si>
  <si>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</si>
  <si>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</si>
  <si>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</si>
  <si>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</si>
  <si>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</si>
  <si>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</si>
  <si>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</si>
  <si>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</si>
  <si>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</si>
  <si>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</si>
  <si>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</si>
  <si>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</si>
  <si>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</si>
  <si>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</si>
  <si>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</si>
  <si>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</si>
  <si>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</si>
  <si>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</si>
  <si>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</si>
  <si>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</si>
  <si>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</si>
  <si>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</si>
  <si>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</si>
  <si>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</si>
  <si>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</si>
  <si>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</si>
  <si>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</si>
  <si>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</si>
  <si>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</si>
  <si>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</si>
  <si>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</si>
  <si>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</si>
  <si>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</si>
  <si>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</si>
  <si>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</si>
  <si>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</si>
  <si>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</si>
  <si>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</si>
  <si>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</si>
  <si>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</si>
  <si>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</si>
  <si>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</si>
  <si>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</si>
  <si>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</si>
  <si>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</si>
  <si>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</si>
  <si>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</si>
  <si>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</si>
  <si>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</si>
  <si>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</si>
  <si>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</si>
  <si>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</si>
  <si>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</si>
  <si>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</si>
  <si>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</si>
  <si>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</si>
  <si>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</si>
  <si>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</si>
  <si>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</si>
  <si>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</si>
  <si>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</si>
  <si>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</si>
  <si>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</si>
  <si>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</si>
  <si>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</si>
  <si>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</si>
  <si>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</si>
  <si>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</si>
  <si>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</si>
  <si>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</si>
  <si>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</si>
  <si>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</si>
  <si>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</si>
  <si>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</si>
  <si>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</si>
  <si>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</si>
  <si>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</si>
  <si>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</si>
  <si>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</si>
  <si>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</si>
  <si>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</si>
  <si>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</si>
  <si>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</si>
  <si>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</si>
  <si>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</si>
  <si>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</si>
  <si>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</si>
  <si>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</si>
  <si>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</si>
  <si>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</si>
  <si>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</si>
  <si>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</si>
  <si>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</si>
  <si>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</si>
  <si>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</si>
  <si>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</si>
  <si>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</si>
  <si>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</si>
  <si>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</si>
  <si>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</si>
  <si>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</si>
  <si>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</si>
  <si>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</si>
  <si>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</si>
  <si>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</si>
  <si>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</si>
  <si>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</si>
  <si>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</si>
  <si>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</si>
  <si>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</si>
  <si>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</si>
  <si>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</si>
  <si>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</si>
  <si>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</si>
  <si>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</si>
  <si>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</si>
  <si>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</si>
  <si>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</si>
  <si>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</si>
  <si>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</si>
  <si>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</si>
  <si>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</si>
  <si>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</si>
  <si>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</si>
  <si>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</si>
  <si>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</si>
  <si>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</si>
  <si>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</si>
  <si>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</si>
  <si>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</si>
  <si>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</si>
  <si>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</si>
  <si>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</si>
  <si>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</si>
  <si>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</si>
  <si>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</si>
  <si>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</si>
  <si>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</si>
  <si>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</si>
  <si>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</si>
  <si>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</si>
  <si>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</si>
  <si>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</si>
  <si>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</si>
  <si>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</si>
  <si>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</si>
  <si>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</si>
  <si>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</si>
  <si>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</si>
  <si>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</si>
  <si>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</si>
  <si>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</si>
  <si>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</si>
  <si>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</si>
  <si>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</si>
  <si>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</si>
  <si>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</si>
  <si>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</si>
  <si>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</si>
  <si>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</si>
  <si>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</si>
  <si>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</si>
  <si>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</si>
  <si>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</si>
  <si>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</si>
  <si>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</si>
  <si>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</si>
  <si>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</si>
  <si>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</si>
  <si>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</si>
  <si>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</si>
  <si>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</si>
  <si>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</si>
  <si>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</si>
  <si>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</si>
  <si>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</si>
  <si>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</si>
  <si>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</si>
  <si>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</si>
  <si>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</si>
  <si>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</si>
  <si>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</si>
  <si>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</si>
  <si>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</si>
  <si>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</si>
  <si>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</si>
  <si>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</si>
  <si>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</si>
  <si>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</si>
  <si>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</si>
  <si>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</si>
  <si>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</si>
  <si>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</si>
  <si>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</si>
  <si>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</si>
  <si>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</si>
  <si>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</si>
  <si>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</si>
  <si>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</si>
  <si>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</si>
  <si>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</si>
  <si>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</si>
  <si>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</si>
  <si>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</si>
  <si>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</si>
  <si>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</si>
  <si>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</si>
  <si>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</si>
  <si>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</si>
  <si>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</si>
  <si>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</si>
  <si>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</si>
  <si>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</si>
  <si>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</si>
  <si>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</si>
  <si>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</si>
  <si>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</si>
  <si>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</si>
  <si>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</si>
  <si>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</si>
  <si>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</si>
  <si>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</si>
  <si>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</si>
  <si>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</si>
  <si>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</si>
  <si>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</si>
  <si>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</si>
  <si>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</si>
  <si>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</si>
  <si>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</si>
  <si>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</si>
  <si>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</si>
  <si>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</si>
  <si>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</si>
  <si>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</si>
  <si>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</si>
  <si>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</si>
  <si>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</si>
  <si>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</si>
  <si>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</si>
  <si>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</si>
  <si>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</si>
  <si>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</si>
  <si>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</si>
  <si>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</si>
  <si>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</si>
  <si>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</si>
  <si>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</si>
  <si>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</si>
  <si>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</si>
  <si>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</si>
  <si>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</si>
  <si>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</si>
  <si>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</si>
  <si>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</si>
  <si>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</si>
  <si>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</si>
  <si>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</si>
  <si>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</si>
  <si>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</si>
  <si>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</si>
  <si>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</si>
  <si>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</si>
  <si>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</si>
  <si>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</si>
  <si>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</si>
  <si>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</si>
  <si>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</si>
  <si>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</si>
  <si>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</si>
  <si>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</si>
  <si>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</si>
  <si>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</si>
  <si>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</si>
  <si>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</si>
  <si>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</si>
  <si>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</si>
  <si>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</si>
  <si>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</si>
  <si>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</si>
  <si>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</si>
  <si>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</si>
  <si>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</si>
  <si>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</si>
  <si>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</si>
  <si>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</si>
  <si>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</si>
  <si>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</si>
  <si>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</si>
  <si>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</si>
  <si>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</si>
  <si>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</si>
  <si>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</si>
  <si>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</si>
  <si>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</si>
  <si>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</si>
  <si>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</si>
  <si>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</si>
  <si>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</si>
  <si>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</si>
  <si>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</si>
  <si>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</si>
  <si>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</si>
  <si>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</si>
  <si>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</si>
  <si>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</si>
  <si>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</si>
  <si>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</si>
  <si>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</si>
  <si>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</si>
  <si>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</si>
  <si>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</si>
  <si>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</si>
  <si>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</si>
  <si>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</si>
  <si>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</si>
  <si>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</si>
  <si>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</si>
  <si>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</si>
  <si>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</si>
  <si>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</si>
  <si>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</si>
  <si>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</si>
  <si>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</si>
  <si>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</si>
  <si>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</si>
  <si>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</si>
  <si>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</si>
  <si>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</si>
  <si>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</si>
  <si>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</si>
  <si>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</si>
  <si>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</si>
  <si>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</si>
  <si>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</si>
  <si>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</si>
  <si>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</si>
  <si>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</si>
  <si>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</si>
  <si>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</si>
  <si>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</si>
  <si>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</si>
  <si>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</si>
  <si>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</si>
  <si>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</si>
  <si>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</si>
  <si>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</si>
  <si>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</si>
  <si>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</si>
  <si>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</si>
  <si>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</si>
  <si>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</si>
  <si>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</si>
  <si>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</si>
  <si>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</si>
  <si>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</si>
  <si>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</si>
  <si>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</si>
  <si>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</si>
  <si>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</si>
  <si>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</si>
  <si>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</si>
  <si>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</si>
  <si>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</si>
  <si>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</si>
  <si>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</si>
  <si>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</si>
  <si>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</si>
  <si>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</si>
  <si>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</si>
  <si>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</si>
  <si>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</si>
  <si>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</si>
  <si>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</si>
  <si>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</si>
  <si>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</si>
  <si>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</si>
  <si>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</si>
  <si>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</si>
  <si>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</si>
  <si>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</si>
  <si>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</si>
  <si>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</si>
  <si>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</si>
  <si>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</si>
  <si>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</si>
  <si>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</si>
  <si>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</si>
  <si>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</si>
  <si>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</si>
  <si>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</si>
  <si>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</si>
  <si>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</si>
  <si>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</si>
  <si>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</si>
  <si>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</si>
  <si>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</si>
  <si>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</si>
  <si>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</si>
  <si>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</si>
  <si>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</si>
  <si>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</si>
  <si>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</si>
  <si>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</si>
  <si>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</si>
  <si>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</si>
  <si>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</si>
  <si>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</si>
  <si>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</si>
  <si>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</si>
  <si>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</si>
  <si>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</si>
  <si>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</si>
  <si>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</si>
  <si>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</si>
  <si>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</si>
  <si>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</si>
  <si>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</si>
  <si>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</si>
  <si>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</si>
  <si>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</si>
  <si>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</si>
  <si>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</si>
  <si>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</si>
  <si>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</si>
  <si>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</si>
  <si>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</si>
  <si>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</si>
  <si>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</si>
  <si>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</si>
  <si>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</si>
  <si>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</si>
  <si>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</si>
  <si>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</si>
  <si>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</si>
  <si>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</si>
  <si>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</si>
  <si>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</si>
  <si>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</si>
  <si>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</si>
  <si>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</si>
  <si>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</si>
  <si>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</si>
  <si>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</si>
  <si>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</si>
  <si>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</si>
  <si>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</si>
  <si>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</si>
  <si>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</si>
  <si>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</si>
  <si>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</si>
  <si>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</si>
  <si>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</si>
  <si>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</si>
  <si>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</si>
  <si>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</si>
  <si>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</si>
  <si>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</si>
  <si>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</si>
  <si>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</si>
  <si>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</si>
  <si>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</si>
  <si>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</si>
  <si>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</si>
  <si>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</si>
  <si>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</si>
  <si>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</si>
  <si>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</si>
  <si>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</si>
  <si>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</si>
  <si>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</si>
  <si>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</si>
  <si>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</si>
  <si>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</si>
  <si>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</si>
  <si>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</si>
  <si>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</si>
  <si>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</si>
  <si>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</si>
  <si>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</si>
  <si>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</si>
  <si>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</si>
  <si>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</si>
  <si>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</si>
  <si>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</si>
  <si>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</si>
  <si>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</si>
  <si>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</si>
  <si>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</si>
  <si>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</si>
  <si>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</si>
  <si>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</si>
  <si>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</si>
  <si>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</si>
  <si>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</si>
  <si>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</si>
  <si>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</si>
  <si>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</si>
  <si>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</si>
  <si>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</si>
  <si>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</si>
  <si>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</si>
  <si>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</si>
  <si>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</si>
  <si>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</si>
  <si>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</si>
  <si>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</si>
  <si>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</si>
  <si>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</si>
  <si>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</si>
  <si>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</si>
  <si>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</si>
  <si>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</si>
  <si>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</si>
  <si>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</si>
  <si>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</si>
  <si>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</si>
  <si>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</si>
  <si>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</si>
  <si>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</si>
  <si>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</si>
  <si>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</si>
  <si>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</si>
  <si>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</si>
  <si>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</si>
  <si>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</si>
  <si>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</si>
  <si>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</si>
  <si>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</si>
  <si>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</si>
  <si>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</si>
  <si>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</si>
  <si>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</si>
  <si>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</si>
  <si>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</si>
  <si>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</si>
  <si>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</si>
  <si>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</si>
  <si>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</si>
  <si>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</si>
  <si>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</si>
  <si>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</si>
  <si>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</si>
  <si>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</si>
  <si>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</si>
  <si>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</si>
  <si>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</si>
  <si>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</si>
  <si>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</si>
  <si>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</si>
  <si>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</si>
  <si>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</si>
  <si>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</si>
  <si>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</si>
  <si>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</si>
  <si>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</si>
  <si>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</si>
  <si>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</si>
  <si>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</si>
  <si>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</si>
  <si>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</si>
  <si>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</si>
  <si>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</si>
  <si>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</si>
  <si>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</si>
  <si>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</si>
  <si>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</si>
  <si>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</si>
  <si>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</si>
  <si>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</si>
  <si>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</si>
  <si>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</si>
  <si>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</si>
  <si>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</si>
  <si>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</si>
  <si>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</si>
  <si>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</si>
  <si>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</si>
  <si>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</si>
  <si>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</si>
  <si>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</si>
  <si>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</si>
  <si>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</si>
  <si>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</si>
  <si>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</si>
  <si>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</si>
  <si>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</si>
  <si>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</si>
  <si>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</si>
  <si>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</si>
  <si>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</si>
  <si>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</si>
  <si>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</si>
  <si>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</si>
  <si>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</si>
  <si>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</si>
  <si>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</si>
  <si>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</si>
  <si>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</si>
  <si>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</si>
  <si>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</si>
  <si>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</si>
  <si>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</si>
  <si>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</si>
  <si>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</si>
  <si>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</si>
  <si>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</si>
  <si>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</si>
  <si>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</si>
  <si>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</si>
  <si>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</si>
  <si>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</si>
  <si>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</si>
  <si>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</si>
  <si>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</si>
  <si>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</si>
  <si>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</si>
  <si>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</si>
  <si>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</si>
  <si>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</si>
  <si>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</si>
  <si>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</si>
  <si>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</si>
  <si>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</si>
  <si>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</si>
  <si>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</si>
  <si>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</si>
  <si>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</si>
  <si>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</si>
  <si>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</si>
  <si>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</si>
  <si>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</si>
  <si>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</si>
  <si>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</si>
  <si>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</si>
  <si>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</si>
  <si>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</si>
  <si>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</si>
  <si>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</si>
  <si>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</si>
  <si>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</si>
  <si>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</si>
  <si>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</si>
  <si>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</si>
  <si>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</si>
  <si>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</si>
  <si>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</si>
  <si>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</si>
  <si>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</si>
  <si>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</si>
  <si>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</si>
  <si>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</si>
  <si>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</si>
  <si>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</si>
  <si>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</si>
  <si>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</si>
  <si>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</si>
  <si>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</si>
  <si>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</si>
  <si>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</si>
  <si>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</si>
  <si>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</si>
  <si>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</si>
  <si>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</si>
  <si>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</si>
  <si>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</si>
  <si>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</si>
  <si>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</si>
  <si>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</si>
  <si>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</si>
  <si>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</si>
  <si>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</si>
  <si>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</si>
  <si>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</si>
  <si>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</si>
  <si>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</si>
  <si>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</si>
  <si>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</si>
  <si>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</si>
  <si>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</si>
  <si>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</si>
  <si>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</si>
  <si>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</si>
  <si>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</si>
  <si>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</si>
  <si>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</si>
  <si>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</si>
  <si>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</si>
  <si>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</si>
  <si>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</si>
  <si>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</si>
  <si>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</si>
  <si>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</si>
  <si>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</si>
  <si>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</si>
  <si>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</si>
  <si>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</si>
  <si>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</si>
  <si>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</si>
  <si>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</si>
  <si>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</si>
  <si>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</si>
  <si>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</si>
  <si>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</si>
  <si>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</si>
  <si>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</si>
  <si>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</si>
  <si>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</si>
  <si>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</si>
  <si>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</si>
  <si>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</si>
  <si>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</si>
  <si>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</si>
  <si>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</si>
  <si>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</si>
  <si>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</si>
  <si>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</si>
  <si>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</si>
  <si>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</si>
  <si>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</si>
  <si>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</si>
  <si>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</si>
  <si>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</si>
  <si>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</si>
  <si>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</si>
  <si>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</si>
  <si>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</si>
  <si>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</si>
  <si>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</si>
  <si>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</si>
  <si>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</si>
  <si>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</si>
  <si>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</si>
  <si>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</si>
  <si>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</si>
  <si>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</si>
  <si>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</si>
  <si>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</si>
  <si>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</si>
  <si>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</si>
  <si>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</si>
  <si>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</si>
  <si>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</si>
  <si>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</si>
  <si>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</si>
  <si>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</si>
  <si>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</si>
  <si>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</si>
  <si>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</si>
  <si>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</si>
  <si>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</si>
  <si>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</si>
  <si>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</si>
  <si>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</si>
  <si>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</si>
  <si>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</si>
  <si>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</si>
  <si>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</si>
  <si>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</si>
  <si>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</si>
  <si>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</si>
  <si>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</si>
  <si>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</si>
  <si>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</si>
  <si>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</si>
  <si>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</si>
  <si>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</si>
  <si>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</si>
  <si>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</si>
  <si>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</si>
  <si>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</si>
  <si>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</si>
  <si>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</si>
  <si>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</si>
  <si>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</si>
  <si>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</si>
  <si>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</si>
  <si>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</si>
  <si>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</si>
  <si>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</si>
  <si>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</si>
  <si>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</si>
  <si>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</si>
  <si>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</si>
  <si>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</si>
  <si>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</si>
  <si>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</si>
  <si>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</si>
  <si>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</si>
  <si>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</si>
  <si>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</si>
  <si>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</si>
  <si>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</si>
  <si>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</si>
  <si>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</si>
  <si>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</si>
  <si>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</si>
  <si>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</si>
  <si>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</si>
  <si>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</si>
  <si>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</si>
  <si>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</si>
  <si>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</si>
  <si>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</si>
  <si>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</si>
  <si>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</si>
  <si>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</si>
  <si>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</si>
  <si>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</si>
  <si>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</si>
  <si>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</si>
  <si>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</si>
  <si>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</si>
  <si>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</si>
  <si>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</si>
  <si>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</si>
  <si>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</si>
  <si>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</si>
  <si>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</si>
  <si>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</si>
  <si>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</si>
  <si>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</si>
  <si>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</si>
  <si>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</si>
  <si>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</si>
  <si>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</si>
  <si>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</si>
  <si>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</si>
  <si>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</si>
  <si>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</si>
  <si>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</si>
  <si>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</si>
  <si>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</si>
  <si>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</si>
  <si>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</si>
  <si>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</si>
  <si>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</si>
  <si>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</si>
  <si>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</si>
  <si>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</si>
  <si>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</si>
  <si>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</si>
  <si>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</si>
  <si>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</si>
  <si>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</si>
  <si>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</si>
  <si>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</si>
  <si>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</si>
  <si>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</si>
  <si>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</si>
  <si>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</si>
  <si>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</si>
  <si>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</si>
  <si>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</si>
  <si>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</si>
  <si>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</si>
  <si>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</si>
  <si>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</si>
  <si>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</si>
  <si>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</si>
  <si>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</si>
  <si>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</si>
  <si>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</si>
  <si>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</si>
  <si>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</si>
  <si>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</si>
  <si>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</si>
  <si>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</si>
  <si>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</si>
  <si>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</si>
  <si>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</si>
  <si>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</si>
  <si>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</si>
  <si>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</si>
  <si>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</si>
  <si>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</si>
  <si>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</si>
  <si>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</si>
  <si>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</si>
  <si>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</si>
  <si>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</si>
  <si>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</si>
  <si>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</si>
  <si>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</si>
  <si>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</si>
  <si>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</si>
  <si>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</si>
  <si>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</si>
  <si>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</si>
  <si>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</si>
  <si>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</si>
  <si>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</si>
  <si>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</si>
  <si>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</si>
  <si>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</si>
  <si>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</si>
  <si>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</si>
  <si>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</si>
  <si>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</si>
  <si>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</si>
  <si>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</si>
  <si>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</si>
  <si>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</si>
  <si>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</si>
  <si>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</si>
  <si>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</si>
  <si>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</si>
  <si>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</si>
  <si>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</si>
  <si>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</si>
  <si>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</si>
  <si>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</si>
  <si>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</si>
  <si>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</si>
  <si>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</si>
  <si>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</si>
  <si>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</si>
  <si>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</si>
  <si>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</si>
  <si>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</si>
  <si>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</si>
  <si>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</si>
  <si>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</si>
  <si>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</si>
  <si>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</si>
  <si>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</si>
  <si>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</si>
  <si>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</si>
  <si>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</si>
  <si>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</si>
  <si>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</si>
  <si>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</si>
  <si>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</si>
  <si>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</si>
  <si>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</si>
  <si>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</si>
  <si>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</si>
  <si>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</si>
  <si>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</si>
  <si>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</si>
  <si>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</si>
  <si>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</si>
  <si>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</si>
  <si>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</si>
  <si>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</si>
  <si>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</si>
  <si>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</si>
  <si>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</si>
  <si>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</si>
  <si>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</si>
  <si>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</si>
  <si>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</si>
  <si>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</si>
  <si>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</si>
  <si>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</si>
  <si>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</si>
  <si>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</si>
  <si>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</si>
  <si>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</si>
  <si>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</si>
  <si>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</si>
  <si>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</si>
  <si>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</si>
  <si>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</si>
  <si>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</si>
  <si>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</si>
  <si>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</si>
  <si>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</si>
  <si>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</si>
  <si>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</si>
  <si>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</si>
  <si>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</si>
  <si>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</si>
  <si>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</si>
  <si>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</si>
  <si>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</si>
  <si>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</si>
  <si>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</si>
  <si>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</si>
  <si>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</si>
  <si>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</si>
  <si>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</si>
  <si>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</si>
  <si>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</si>
  <si>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</si>
  <si>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</si>
  <si>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</si>
  <si>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</si>
  <si>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</si>
  <si>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</si>
  <si>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</si>
  <si>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</si>
  <si>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</si>
  <si>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</si>
  <si>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</si>
  <si>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</si>
  <si>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</si>
  <si>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</si>
  <si>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</si>
  <si>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</si>
  <si>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</si>
  <si>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</si>
  <si>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</si>
  <si>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</si>
  <si>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</si>
  <si>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</si>
  <si>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</si>
  <si>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</si>
  <si>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</si>
  <si>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</si>
  <si>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</si>
  <si>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</si>
  <si>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</si>
  <si>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</si>
  <si>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</si>
  <si>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</si>
  <si>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</si>
  <si>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</si>
  <si>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</si>
  <si>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</si>
  <si>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</si>
  <si>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</si>
  <si>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</si>
  <si>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</si>
  <si>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</si>
  <si>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</si>
  <si>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</si>
  <si>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</si>
  <si>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</si>
  <si>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</si>
  <si>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</si>
  <si>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</si>
  <si>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</si>
  <si>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</si>
  <si>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</si>
  <si>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</si>
  <si>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</si>
  <si>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</si>
  <si>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</si>
  <si>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</si>
  <si>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</si>
  <si>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</si>
  <si>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</si>
  <si>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</si>
  <si>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</si>
  <si>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</si>
  <si>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</si>
  <si>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</si>
  <si>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</si>
  <si>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</si>
  <si>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</si>
  <si>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</si>
  <si>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</si>
  <si>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</si>
  <si>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</si>
  <si>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</si>
  <si>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</si>
  <si>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</si>
  <si>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</si>
  <si>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</si>
  <si>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</si>
  <si>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</si>
  <si>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</si>
  <si>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</si>
  <si>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</si>
  <si>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</si>
  <si>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</si>
  <si>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</si>
  <si>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</si>
  <si>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</si>
  <si>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</si>
  <si>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</si>
  <si>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</si>
  <si>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</si>
  <si>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</si>
  <si>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</si>
  <si>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</si>
  <si>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</si>
  <si>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</si>
  <si>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</si>
  <si>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</si>
  <si>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</si>
  <si>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</si>
  <si>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</si>
  <si>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</si>
  <si>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</si>
  <si>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</si>
  <si>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</si>
  <si>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</si>
  <si>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</si>
  <si>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</si>
  <si>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</si>
  <si>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</si>
  <si>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</si>
  <si>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</si>
  <si>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</si>
  <si>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</si>
  <si>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</si>
  <si>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</si>
  <si>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</si>
  <si>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</si>
  <si>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</si>
  <si>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</si>
  <si>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</si>
  <si>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</si>
  <si>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</si>
  <si>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</si>
  <si>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</si>
  <si>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</si>
  <si>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</si>
  <si>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</si>
  <si>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</si>
  <si>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</si>
  <si>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</si>
  <si>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</si>
  <si>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</si>
  <si>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</si>
  <si>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</si>
  <si>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</si>
  <si>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</si>
  <si>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</si>
  <si>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</si>
  <si>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</si>
  <si>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</si>
  <si>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</si>
  <si>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</si>
  <si>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</si>
  <si>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</si>
  <si>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</si>
  <si>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</si>
  <si>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</si>
  <si>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</si>
  <si>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</si>
  <si>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</si>
  <si>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</si>
  <si>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</si>
  <si>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</si>
  <si>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</si>
  <si>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</si>
  <si>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</si>
  <si>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</si>
  <si>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</si>
  <si>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</si>
  <si>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</si>
  <si>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</si>
  <si>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</si>
  <si>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</si>
  <si>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</si>
  <si>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</si>
  <si>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</si>
  <si>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</si>
  <si>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</si>
  <si>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</si>
  <si>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</si>
  <si>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</si>
  <si>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</si>
  <si>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</si>
  <si>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</si>
  <si>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</si>
  <si>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</si>
  <si>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</si>
  <si>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</si>
  <si>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</si>
  <si>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</si>
  <si>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</si>
  <si>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</si>
  <si>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</si>
  <si>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</si>
  <si>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</si>
  <si>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</si>
  <si>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</si>
  <si>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</si>
  <si>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</si>
  <si>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</si>
  <si>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</si>
  <si>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</si>
  <si>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</si>
  <si>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</si>
  <si>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</si>
  <si>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</si>
  <si>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</si>
  <si>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</si>
  <si>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</si>
  <si>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</si>
  <si>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</si>
  <si>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</si>
  <si>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</si>
  <si>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</si>
  <si>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</si>
  <si>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</si>
  <si>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</si>
  <si>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</si>
  <si>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</si>
  <si>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</si>
  <si>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</si>
  <si>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</si>
  <si>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</si>
  <si>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</si>
  <si>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</si>
  <si>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</si>
  <si>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</si>
  <si>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</si>
  <si>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</si>
  <si>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</si>
  <si>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</si>
  <si>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</si>
  <si>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</si>
  <si>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</si>
  <si>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</si>
  <si>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</si>
  <si>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</si>
  <si>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</si>
  <si>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</si>
  <si>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</si>
  <si>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</si>
  <si>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</si>
  <si>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</si>
  <si>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</si>
  <si>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</si>
  <si>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</si>
  <si>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</si>
  <si>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</si>
  <si>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</si>
  <si>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</si>
  <si>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</si>
  <si>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</si>
  <si>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</si>
  <si>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</si>
  <si>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</si>
  <si>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</si>
  <si>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</si>
  <si>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</si>
  <si>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</si>
  <si>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</si>
  <si>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</si>
  <si>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</si>
  <si>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</si>
  <si>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</si>
  <si>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</si>
  <si>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</si>
  <si>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</si>
  <si>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</si>
  <si>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</si>
  <si>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</si>
  <si>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</si>
  <si>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</si>
  <si>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</si>
  <si>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</si>
  <si>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</si>
  <si>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</si>
  <si>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</si>
  <si>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</si>
  <si>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</si>
  <si>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</si>
  <si>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</si>
  <si>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</si>
  <si>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</si>
  <si>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</si>
  <si>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</si>
  <si>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</si>
  <si>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</si>
  <si>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</si>
  <si>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</si>
  <si>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</si>
  <si>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</si>
  <si>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</si>
  <si>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</si>
  <si>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</si>
  <si>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</si>
  <si>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</si>
  <si>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</si>
  <si>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</si>
  <si>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</si>
  <si>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</si>
  <si>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</si>
  <si>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</si>
  <si>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</si>
  <si>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</si>
  <si>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</si>
  <si>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</si>
  <si>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</si>
  <si>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</si>
  <si>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</si>
  <si>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</si>
  <si>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</si>
  <si>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</si>
  <si>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</si>
  <si>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</si>
  <si>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</si>
  <si>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</si>
  <si>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</si>
  <si>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</si>
  <si>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</si>
  <si>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</si>
  <si>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</si>
  <si>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</si>
  <si>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</si>
  <si>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</si>
  <si>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</si>
  <si>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</si>
  <si>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</si>
  <si>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</si>
  <si>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</si>
  <si>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</si>
  <si>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</si>
  <si>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</si>
  <si>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</si>
  <si>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</si>
  <si>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</si>
  <si>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</si>
  <si>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</si>
  <si>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</si>
  <si>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</si>
  <si>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</si>
  <si>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</si>
  <si>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</si>
  <si>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</si>
  <si>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</si>
  <si>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</si>
  <si>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</si>
  <si>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</si>
  <si>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</si>
  <si>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</si>
  <si>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</si>
  <si>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</si>
  <si>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</si>
  <si>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</si>
  <si>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</si>
  <si>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</si>
  <si>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</si>
  <si>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</si>
  <si>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</si>
  <si>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</si>
  <si>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</si>
  <si>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</si>
  <si>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</si>
  <si>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</si>
  <si>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</si>
  <si>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</si>
  <si>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</si>
  <si>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</si>
  <si>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</si>
  <si>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</si>
  <si>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</si>
  <si>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</si>
  <si>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</si>
  <si>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</si>
  <si>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</si>
  <si>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</si>
  <si>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</si>
  <si>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</si>
  <si>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</si>
  <si>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</si>
  <si>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</si>
  <si>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</si>
  <si>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</si>
  <si>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</si>
  <si>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</si>
  <si>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</si>
  <si>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</si>
  <si>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</si>
  <si>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</si>
  <si>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</si>
  <si>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</si>
  <si>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</si>
  <si>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</si>
  <si>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</si>
  <si>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</si>
  <si>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</si>
  <si>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</si>
  <si>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</si>
  <si>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</si>
  <si>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</si>
  <si>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</si>
  <si>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</si>
  <si>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</si>
  <si>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</si>
  <si>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</si>
  <si>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</si>
  <si>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</si>
  <si>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</si>
  <si>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</si>
  <si>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</si>
  <si>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</si>
  <si>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</si>
  <si>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</si>
  <si>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</si>
  <si>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</si>
  <si>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</si>
  <si>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</si>
  <si>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</si>
  <si>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</si>
  <si>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</si>
  <si>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</si>
  <si>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</si>
  <si>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</si>
  <si>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</si>
  <si>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</si>
  <si>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</si>
  <si>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</si>
  <si>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</si>
  <si>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</si>
  <si>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</si>
  <si>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</si>
  <si>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</si>
  <si>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</si>
  <si>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</si>
  <si>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</si>
  <si>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</si>
  <si>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</si>
  <si>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</si>
  <si>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</si>
  <si>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</si>
  <si>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</si>
  <si>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</si>
  <si>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</si>
  <si>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</si>
  <si>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</si>
  <si>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</si>
  <si>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</si>
  <si>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</si>
  <si>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</si>
  <si>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</si>
  <si>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</si>
  <si>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</si>
  <si>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</si>
  <si>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</si>
  <si>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</si>
  <si>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</si>
  <si>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</si>
  <si>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</si>
  <si>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</si>
  <si>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</si>
  <si>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</si>
  <si>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</si>
  <si>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</si>
  <si>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</si>
  <si>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</si>
  <si>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</si>
  <si>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</si>
  <si>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</si>
  <si>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</si>
  <si>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</si>
  <si>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</si>
  <si>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</si>
  <si>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</si>
  <si>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</si>
  <si>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</si>
  <si>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</si>
  <si>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</si>
  <si>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</si>
  <si>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</si>
  <si>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</si>
  <si>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</si>
  <si>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</si>
  <si>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</si>
  <si>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</si>
  <si>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</si>
  <si>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</si>
  <si>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</si>
  <si>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</si>
  <si>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</si>
  <si>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</si>
  <si>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</si>
  <si>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</si>
  <si>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</si>
  <si>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</si>
  <si>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</si>
  <si>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</si>
  <si>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</si>
  <si>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</si>
  <si>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</si>
  <si>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</si>
  <si>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</si>
  <si>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</si>
  <si>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</si>
  <si>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</si>
  <si>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</si>
  <si>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</si>
  <si>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</si>
  <si>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</si>
  <si>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</si>
  <si>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</si>
  <si>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</si>
  <si>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</si>
  <si>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</si>
  <si>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</si>
  <si>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</si>
  <si>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</si>
  <si>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</si>
  <si>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</si>
  <si>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</si>
  <si>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</si>
  <si>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</si>
  <si>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</si>
  <si>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</si>
  <si>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</si>
  <si>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</si>
  <si>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</si>
  <si>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</si>
  <si>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</si>
  <si>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</si>
  <si>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</si>
  <si>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</si>
  <si>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</si>
  <si>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</si>
  <si>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</si>
  <si>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</si>
  <si>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</si>
  <si>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</si>
  <si>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</si>
  <si>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</si>
  <si>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</si>
  <si>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</si>
  <si>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</si>
  <si>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</si>
  <si>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</si>
  <si>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</si>
  <si>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</si>
  <si>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</si>
  <si>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</si>
  <si>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</si>
  <si>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</si>
  <si>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</si>
  <si>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</si>
  <si>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</si>
  <si>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</si>
  <si>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</si>
  <si>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</si>
  <si>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</si>
  <si>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</si>
  <si>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</si>
  <si>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</si>
  <si>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</si>
  <si>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</si>
  <si>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</si>
  <si>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</si>
  <si>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</si>
  <si>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</si>
  <si>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</si>
  <si>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</si>
  <si>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</si>
  <si>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</si>
  <si>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</si>
  <si>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</si>
  <si>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</si>
  <si>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</si>
  <si>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</si>
  <si>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</si>
  <si>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</si>
  <si>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</si>
  <si>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</si>
  <si>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</si>
  <si>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</si>
  <si>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</si>
  <si>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</si>
  <si>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</si>
  <si>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</si>
  <si>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</si>
  <si>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</si>
  <si>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</si>
  <si>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</si>
  <si>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</si>
  <si>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</si>
  <si>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</si>
  <si>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</si>
  <si>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</si>
  <si>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</si>
  <si>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</si>
  <si>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</si>
  <si>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</si>
  <si>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</si>
  <si>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</si>
  <si>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</si>
  <si>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</si>
  <si>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</si>
  <si>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</si>
  <si>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</si>
  <si>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</si>
  <si>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</si>
  <si>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</si>
  <si>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</si>
  <si>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</si>
  <si>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</si>
  <si>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</si>
  <si>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</si>
  <si>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</si>
  <si>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</si>
  <si>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</si>
  <si>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</si>
  <si>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</si>
  <si>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</si>
  <si>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</si>
  <si>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</si>
  <si>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</si>
  <si>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</si>
  <si>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</si>
  <si>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</si>
  <si>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</si>
  <si>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</si>
  <si>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</si>
  <si>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</si>
  <si>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</si>
  <si>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</si>
  <si>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</si>
  <si>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</si>
  <si>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</si>
  <si>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</si>
  <si>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</si>
  <si>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</si>
  <si>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</si>
  <si>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</si>
  <si>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</si>
  <si>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</si>
  <si>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</si>
  <si>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</si>
  <si>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</si>
  <si>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</si>
  <si>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</si>
  <si>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</si>
  <si>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</si>
  <si>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</si>
  <si>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</si>
  <si>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</si>
  <si>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</si>
  <si>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</si>
  <si>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</si>
  <si>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</si>
  <si>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</si>
  <si>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</si>
  <si>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</si>
  <si>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</si>
  <si>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</si>
  <si>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</si>
  <si>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</si>
  <si>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</si>
  <si>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</si>
  <si>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</si>
  <si>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</si>
  <si>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</si>
  <si>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</si>
  <si>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</si>
  <si>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</si>
  <si>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</si>
  <si>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</si>
  <si>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</si>
  <si>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</si>
  <si>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</si>
  <si>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</si>
  <si>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</si>
  <si>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</si>
  <si>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</si>
  <si>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</si>
  <si>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</si>
  <si>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</si>
  <si>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</si>
  <si>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</si>
  <si>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</si>
  <si>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</si>
  <si>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</si>
  <si>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</si>
  <si>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</si>
  <si>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</si>
  <si>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</si>
  <si>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</si>
  <si>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</si>
  <si>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</si>
  <si>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</si>
  <si>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</si>
  <si>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</si>
  <si>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</si>
  <si>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</si>
  <si>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</si>
  <si>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</si>
  <si>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</si>
  <si>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</si>
  <si>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</si>
  <si>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</si>
  <si>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</si>
  <si>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</si>
  <si>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</si>
  <si>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</si>
  <si>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</si>
  <si>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</si>
  <si>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</si>
  <si>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</si>
  <si>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</si>
  <si>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</si>
  <si>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</si>
  <si>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</si>
  <si>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</si>
  <si>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</si>
  <si>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</si>
  <si>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</si>
  <si>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</si>
  <si>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</si>
  <si>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</si>
  <si>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</si>
  <si>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</si>
  <si>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</si>
  <si>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</si>
  <si>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</si>
  <si>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</si>
  <si>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</si>
  <si>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</si>
  <si>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</si>
  <si>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</si>
  <si>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</si>
  <si>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</si>
  <si>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</si>
  <si>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</si>
  <si>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</si>
  <si>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</si>
  <si>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</si>
  <si>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</si>
  <si>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</si>
  <si>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</si>
  <si>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</si>
  <si>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</si>
  <si>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</si>
  <si>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</si>
  <si>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</si>
  <si>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</si>
  <si>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</si>
  <si>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</si>
  <si>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</si>
  <si>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</si>
  <si>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</si>
  <si>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</si>
  <si>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</si>
  <si>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</si>
  <si>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</si>
  <si>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</si>
  <si>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</si>
  <si>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</si>
  <si>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</si>
  <si>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</si>
  <si>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</si>
  <si>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</si>
  <si>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</si>
  <si>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</si>
  <si>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</si>
  <si>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</si>
  <si>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</si>
  <si>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</si>
  <si>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</si>
  <si>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</si>
  <si>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</si>
  <si>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</si>
  <si>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</si>
  <si>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</si>
  <si>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</si>
  <si>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</si>
  <si>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</si>
  <si>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</si>
  <si>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</si>
  <si>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</si>
  <si>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</si>
  <si>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</si>
  <si>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</si>
  <si>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</si>
  <si>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</si>
  <si>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</si>
  <si>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</si>
  <si>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</si>
  <si>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</si>
  <si>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</si>
  <si>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</si>
  <si>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</si>
  <si>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</si>
  <si>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</si>
  <si>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</si>
  <si>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</si>
  <si>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</si>
  <si>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</si>
  <si>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</si>
  <si>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</si>
  <si>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</si>
  <si>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</si>
  <si>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</si>
  <si>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</si>
  <si>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</si>
  <si>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</si>
  <si>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</si>
  <si>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</si>
  <si>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</si>
  <si>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</si>
  <si>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</si>
  <si>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</si>
  <si>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</si>
  <si>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</si>
  <si>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</si>
  <si>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</si>
  <si>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</si>
  <si>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</si>
  <si>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</si>
  <si>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</si>
  <si>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</si>
  <si>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</si>
  <si>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</si>
  <si>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</si>
  <si>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</si>
  <si>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</si>
  <si>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</si>
  <si>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</si>
  <si>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</si>
  <si>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</si>
  <si>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</si>
  <si>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</si>
  <si>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</si>
  <si>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</si>
  <si>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</si>
  <si>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</si>
  <si>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</si>
  <si>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</si>
  <si>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</si>
  <si>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</si>
  <si>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</si>
  <si>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</si>
  <si>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</si>
  <si>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</si>
  <si>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</si>
  <si>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</si>
  <si>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</si>
  <si>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</si>
  <si>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</si>
  <si>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</si>
  <si>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</si>
  <si>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</si>
  <si>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</si>
  <si>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</si>
  <si>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</si>
  <si>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</si>
  <si>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</si>
  <si>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</si>
  <si>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</si>
  <si>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</si>
  <si>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</si>
  <si>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</si>
  <si>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</si>
  <si>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</si>
  <si>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</si>
  <si>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</si>
  <si>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</si>
  <si>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</si>
  <si>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</si>
  <si>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</si>
  <si>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</si>
  <si>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</si>
  <si>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</si>
  <si>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</si>
  <si>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</si>
  <si>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</si>
  <si>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</si>
  <si>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</si>
  <si>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</si>
  <si>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</si>
  <si>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</si>
  <si>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</si>
  <si>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</si>
  <si>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</si>
  <si>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</si>
  <si>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</si>
  <si>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</si>
  <si>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</si>
  <si>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</si>
  <si>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</si>
  <si>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</si>
  <si>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</si>
  <si>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</si>
  <si>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</si>
  <si>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</si>
  <si>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</si>
  <si>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</si>
  <si>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</si>
  <si>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</si>
  <si>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</si>
  <si>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</si>
  <si>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</si>
  <si>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</si>
  <si>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</si>
  <si>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</si>
  <si>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</si>
  <si>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</si>
  <si>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</si>
  <si>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</si>
  <si>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</si>
  <si>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</si>
  <si>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</si>
  <si>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</si>
  <si>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</si>
  <si>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</si>
  <si>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</si>
  <si>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</si>
  <si>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</si>
  <si>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</si>
  <si>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</si>
  <si>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</si>
  <si>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</si>
  <si>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</si>
  <si>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</si>
  <si>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</si>
  <si>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</si>
  <si>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</si>
  <si>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</si>
  <si>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</si>
  <si>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</si>
  <si>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</si>
  <si>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</si>
  <si>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</si>
  <si>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</si>
  <si>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</si>
  <si>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</si>
  <si>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</si>
  <si>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</si>
  <si>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</si>
  <si>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</si>
  <si>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</si>
  <si>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</si>
  <si>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</si>
  <si>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</si>
  <si>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</si>
  <si>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</si>
  <si>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</si>
  <si>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</si>
  <si>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</si>
  <si>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</si>
  <si>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</si>
  <si>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</si>
  <si>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</si>
  <si>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</si>
  <si>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</si>
  <si>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</si>
  <si>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</si>
  <si>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</si>
  <si>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</si>
  <si>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</si>
  <si>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</si>
  <si>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</si>
  <si>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</si>
  <si>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</si>
  <si>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</si>
  <si>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</si>
  <si>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</si>
  <si>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</si>
  <si>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</si>
  <si>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</si>
  <si>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</si>
  <si>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</si>
  <si>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</si>
  <si>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</si>
  <si>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</si>
  <si>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</si>
  <si>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</si>
  <si>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</si>
  <si>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</si>
  <si>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</si>
  <si>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</si>
  <si>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</si>
  <si>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</si>
  <si>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</si>
  <si>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</si>
  <si>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</si>
  <si>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</si>
  <si>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</si>
  <si>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</si>
  <si>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</si>
  <si>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</si>
  <si>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</si>
  <si>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</si>
  <si>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</si>
  <si>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</si>
  <si>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</si>
  <si>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</si>
  <si>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</si>
  <si>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</si>
  <si>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</si>
  <si>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</si>
  <si>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</si>
  <si>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</si>
  <si>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</si>
  <si>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</si>
  <si>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</si>
  <si>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</si>
  <si>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</si>
  <si>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</si>
  <si>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</si>
  <si>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</si>
  <si>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</si>
  <si>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</si>
  <si>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</si>
  <si>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</si>
  <si>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</si>
  <si>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</si>
  <si>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</si>
  <si>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</si>
  <si>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</si>
  <si>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</si>
  <si>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</si>
  <si>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</si>
  <si>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</si>
  <si>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</si>
  <si>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</si>
  <si>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</si>
  <si>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</si>
  <si>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</si>
  <si>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</si>
  <si>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</si>
  <si>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</si>
  <si>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</si>
  <si>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</si>
  <si>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</si>
  <si>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</si>
  <si>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</si>
  <si>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</si>
  <si>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</si>
  <si>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</si>
  <si>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</si>
  <si>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</si>
  <si>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</si>
  <si>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</si>
  <si>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</si>
  <si>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</si>
  <si>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</si>
  <si>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</si>
  <si>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</si>
  <si>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</si>
  <si>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</si>
  <si>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</si>
  <si>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</si>
  <si>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</si>
  <si>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</si>
  <si>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</si>
  <si>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</si>
  <si>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</si>
  <si>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</si>
  <si>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</si>
  <si>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</si>
  <si>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</si>
  <si>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</si>
  <si>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</si>
  <si>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</si>
  <si>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</si>
  <si>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</si>
  <si>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</si>
  <si>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</si>
  <si>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</si>
  <si>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</si>
  <si>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</si>
  <si>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</si>
  <si>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</si>
  <si>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</si>
  <si>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</si>
  <si>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</si>
  <si>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</si>
  <si>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</si>
  <si>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</si>
  <si>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</si>
  <si>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</si>
  <si>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</si>
  <si>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</si>
  <si>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</si>
  <si>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</si>
  <si>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</si>
  <si>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</si>
  <si>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</si>
  <si>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</si>
  <si>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</si>
  <si>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</si>
  <si>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</si>
  <si>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</si>
  <si>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</si>
  <si>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</si>
  <si>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</si>
  <si>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</si>
  <si>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</si>
  <si>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</si>
  <si>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</si>
  <si>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</si>
  <si>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</si>
  <si>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</si>
  <si>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</si>
  <si>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</si>
  <si>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</si>
  <si>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</si>
  <si>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</si>
  <si>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</si>
  <si>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</si>
  <si>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</si>
  <si>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</si>
  <si>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</si>
  <si>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</si>
  <si>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</si>
  <si>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</si>
  <si>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</si>
  <si>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</si>
  <si>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</si>
  <si>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</si>
  <si>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</si>
  <si>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</si>
  <si>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</si>
  <si>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</si>
  <si>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</si>
  <si>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</si>
  <si>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</si>
  <si>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</si>
  <si>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</si>
  <si>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</si>
  <si>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</si>
  <si>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</si>
  <si>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</si>
  <si>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</si>
  <si>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</si>
  <si>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</si>
  <si>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</si>
  <si>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</si>
  <si>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</si>
  <si>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</si>
  <si>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</si>
  <si>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</si>
  <si>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</si>
  <si>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</si>
  <si>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</si>
  <si>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</si>
  <si>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</si>
  <si>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</si>
  <si>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</si>
  <si>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</si>
  <si>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</si>
  <si>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</si>
  <si>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</si>
  <si>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</si>
  <si>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</si>
  <si>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</si>
  <si>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</si>
  <si>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</si>
  <si>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</si>
  <si>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</si>
  <si>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</si>
  <si>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</si>
  <si>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</si>
  <si>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</si>
  <si>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</si>
  <si>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</si>
  <si>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</si>
  <si>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</si>
  <si>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</si>
  <si>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</si>
  <si>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</si>
  <si>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</si>
  <si>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</si>
  <si>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</si>
  <si>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</si>
  <si>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</si>
  <si>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</si>
  <si>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</si>
  <si>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</si>
  <si>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</si>
  <si>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</si>
  <si>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</si>
  <si>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</si>
  <si>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</si>
  <si>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</si>
  <si>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</si>
  <si>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</si>
  <si>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</si>
  <si>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</si>
  <si>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</si>
  <si>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</si>
  <si>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</si>
  <si>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</si>
  <si>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</si>
  <si>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</si>
  <si>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</si>
  <si>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</si>
  <si>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</si>
  <si>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</si>
  <si>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</si>
  <si>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</si>
  <si>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</si>
  <si>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</si>
  <si>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</si>
  <si>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</si>
  <si>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</si>
  <si>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</si>
  <si>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</si>
  <si>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</si>
  <si>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</si>
  <si>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</si>
  <si>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</si>
  <si>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</si>
  <si>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</si>
  <si>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</si>
  <si>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</si>
  <si>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</si>
  <si>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</si>
  <si>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</si>
  <si>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</si>
  <si>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</si>
  <si>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</si>
  <si>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</si>
  <si>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</si>
  <si>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</si>
  <si>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</si>
  <si>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</si>
  <si>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</si>
  <si>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</si>
  <si>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</si>
  <si>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</si>
  <si>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</si>
  <si>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</si>
  <si>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</si>
  <si>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</si>
  <si>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</si>
  <si>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</si>
  <si>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</si>
  <si>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</si>
  <si>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</si>
  <si>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</si>
  <si>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</si>
  <si>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</si>
  <si>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</si>
  <si>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</si>
  <si>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</si>
  <si>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</si>
  <si>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</si>
  <si>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</si>
  <si>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</si>
  <si>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</si>
  <si>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</si>
  <si>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</si>
  <si>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</si>
  <si>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</si>
  <si>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</si>
  <si>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</si>
  <si>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</si>
  <si>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</si>
  <si>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</si>
  <si>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</si>
  <si>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</si>
  <si>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</si>
  <si>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</si>
  <si>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</si>
  <si>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</si>
  <si>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</si>
  <si>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</si>
  <si>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</si>
  <si>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</si>
  <si>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</si>
  <si>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</si>
  <si>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</si>
  <si>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</si>
  <si>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</si>
  <si>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</si>
  <si>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</si>
  <si>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</si>
  <si>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</si>
  <si>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</si>
  <si>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</si>
  <si>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</si>
  <si>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</si>
  <si>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</si>
  <si>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</si>
  <si>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</si>
  <si>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</si>
  <si>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</si>
  <si>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</si>
  <si>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</si>
  <si>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</si>
  <si>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</si>
  <si>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</si>
  <si>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</si>
  <si>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</si>
  <si>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</si>
  <si>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</si>
  <si>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</si>
  <si>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</si>
  <si>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</si>
  <si>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</si>
  <si>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</si>
  <si>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</si>
  <si>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</si>
  <si>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</si>
  <si>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</si>
  <si>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</si>
  <si>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</si>
  <si>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</si>
  <si>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</si>
  <si>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</si>
  <si>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</si>
  <si>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</si>
  <si>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</si>
  <si>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</si>
  <si>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</si>
  <si>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</si>
  <si>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</si>
  <si>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</si>
  <si>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</si>
  <si>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</si>
  <si>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</si>
  <si>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</si>
  <si>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</si>
  <si>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</si>
  <si>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</si>
  <si>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</si>
  <si>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</si>
  <si>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</si>
  <si>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</si>
  <si>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</si>
  <si>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</si>
  <si>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</si>
  <si>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</si>
  <si>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</si>
  <si>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</si>
  <si>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</si>
  <si>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</si>
  <si>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</si>
  <si>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</si>
  <si>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</si>
  <si>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</si>
  <si>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</si>
  <si>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</si>
  <si>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</si>
  <si>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</si>
  <si>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</si>
  <si>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</si>
  <si>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</si>
  <si>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</si>
  <si>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</si>
  <si>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</si>
  <si>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</si>
  <si>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</si>
  <si>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</si>
  <si>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</si>
  <si>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</si>
  <si>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</si>
  <si>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</si>
  <si>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</si>
  <si>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</si>
  <si>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</si>
  <si>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</si>
  <si>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</si>
  <si>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</si>
  <si>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</si>
  <si>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</si>
  <si>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</si>
  <si>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</si>
  <si>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</si>
  <si>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</si>
  <si>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</si>
  <si>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</si>
  <si>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</si>
  <si>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</si>
  <si>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</si>
  <si>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</si>
  <si>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</si>
  <si>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</si>
  <si>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</si>
  <si>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</si>
  <si>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</si>
  <si>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</si>
  <si>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</si>
  <si>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</si>
  <si>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</si>
  <si>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</si>
  <si>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</si>
  <si>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</si>
  <si>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</si>
  <si>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</si>
  <si>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</si>
  <si>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</si>
  <si>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</si>
  <si>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</si>
  <si>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</si>
  <si>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</si>
  <si>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</si>
  <si>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</si>
  <si>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</si>
  <si>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</si>
  <si>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</si>
  <si>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</si>
  <si>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</si>
  <si>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</si>
  <si>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</si>
  <si>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</si>
  <si>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</si>
  <si>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</si>
  <si>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</si>
  <si>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</si>
  <si>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</si>
  <si>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</si>
  <si>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</si>
  <si>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</si>
  <si>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</si>
  <si>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</si>
  <si>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</si>
  <si>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</si>
  <si>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</si>
  <si>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</si>
  <si>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</si>
  <si>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</si>
  <si>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</si>
  <si>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</si>
  <si>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</si>
  <si>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</si>
  <si>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</si>
  <si>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</si>
  <si>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</si>
  <si>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</si>
  <si>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</si>
  <si>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</si>
  <si>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</si>
  <si>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</si>
  <si>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</si>
  <si>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</si>
  <si>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</si>
  <si>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</si>
  <si>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</si>
  <si>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</si>
  <si>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</si>
  <si>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</si>
  <si>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</si>
  <si>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</si>
  <si>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</si>
  <si>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</si>
  <si>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</si>
  <si>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</si>
  <si>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</si>
  <si>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</si>
  <si>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</si>
  <si>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</si>
  <si>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</si>
  <si>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</si>
  <si>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</si>
  <si>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</si>
  <si>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</si>
  <si>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</si>
  <si>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</si>
  <si>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</si>
  <si>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</si>
  <si>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</si>
  <si>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</si>
  <si>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</si>
  <si>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</si>
  <si>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</si>
  <si>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</si>
  <si>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</si>
  <si>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</si>
  <si>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</si>
  <si>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</si>
  <si>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</si>
  <si>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</si>
  <si>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</si>
  <si>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</si>
  <si>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</si>
  <si>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</si>
  <si>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</si>
  <si>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</si>
  <si>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</si>
  <si>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</si>
  <si>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</si>
  <si>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</si>
  <si>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</si>
  <si>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</si>
  <si>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</si>
  <si>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</si>
  <si>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</si>
  <si>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</si>
  <si>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</si>
  <si>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</si>
  <si>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</si>
  <si>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</si>
  <si>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</si>
  <si>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</si>
  <si>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</si>
  <si>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</si>
  <si>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</si>
  <si>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</si>
  <si>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</si>
  <si>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</si>
  <si>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</si>
  <si>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</si>
  <si>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</si>
  <si>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</si>
  <si>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</si>
  <si>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</si>
  <si>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</si>
  <si>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</si>
  <si>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</si>
  <si>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</si>
  <si>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</si>
  <si>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</si>
  <si>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</si>
  <si>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</si>
  <si>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</si>
  <si>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</si>
  <si>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</si>
  <si>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</si>
  <si>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</si>
  <si>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</si>
  <si>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</si>
  <si>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</si>
  <si>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</si>
  <si>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</si>
  <si>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</si>
  <si>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</si>
  <si>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</si>
  <si>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</si>
  <si>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</si>
  <si>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</si>
  <si>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</si>
  <si>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</si>
  <si>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</si>
  <si>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</si>
  <si>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</si>
  <si>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</si>
  <si>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</si>
  <si>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</si>
  <si>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</si>
  <si>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</si>
  <si>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</si>
  <si>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</si>
  <si>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</si>
  <si>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</si>
  <si>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</si>
  <si>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</si>
  <si>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</si>
  <si>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</si>
  <si>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</si>
  <si>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</si>
  <si>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</si>
  <si>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</si>
  <si>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</si>
  <si>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</si>
  <si>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</si>
  <si>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</si>
  <si>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</si>
  <si>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</si>
  <si>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</si>
  <si>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</si>
  <si>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</si>
  <si>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</si>
  <si>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</si>
  <si>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</si>
  <si>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</si>
  <si>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</si>
  <si>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</si>
  <si>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</si>
  <si>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</si>
  <si>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</si>
  <si>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</si>
  <si>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</si>
  <si>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</si>
  <si>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</si>
  <si>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</si>
  <si>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</si>
  <si>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</si>
  <si>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</si>
  <si>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</si>
  <si>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</si>
  <si>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</si>
  <si>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</si>
  <si>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</si>
  <si>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</si>
  <si>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</si>
  <si>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</si>
  <si>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</si>
  <si>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</si>
  <si>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</si>
  <si>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</si>
  <si>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</si>
  <si>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</si>
  <si>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</si>
  <si>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</si>
  <si>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</si>
  <si>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</si>
  <si>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</si>
  <si>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</si>
  <si>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</si>
  <si>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</si>
  <si>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</si>
  <si>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</si>
  <si>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</si>
  <si>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</si>
  <si>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</si>
  <si>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</si>
  <si>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</si>
  <si>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</si>
  <si>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</si>
  <si>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</si>
  <si>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</si>
  <si>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</si>
  <si>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</si>
  <si>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</si>
  <si>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</si>
  <si>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</si>
  <si>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</si>
  <si>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</si>
  <si>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</si>
  <si>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</si>
  <si>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</si>
  <si>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</si>
  <si>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</si>
  <si>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</si>
  <si>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</si>
  <si>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</si>
  <si>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</si>
  <si>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</si>
  <si>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</si>
  <si>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</si>
  <si>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</si>
  <si>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</si>
  <si>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</si>
  <si>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</si>
  <si>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</si>
  <si>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</si>
  <si>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</si>
  <si>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</si>
  <si>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</si>
  <si>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</si>
  <si>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</si>
  <si>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</si>
  <si>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</si>
  <si>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</si>
  <si>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</si>
  <si>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</si>
  <si>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</si>
  <si>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</si>
  <si>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</si>
  <si>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</si>
  <si>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</si>
  <si>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</si>
  <si>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</si>
  <si>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</si>
  <si>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</si>
  <si>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</si>
  <si>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</si>
  <si>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</si>
  <si>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</si>
  <si>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</si>
  <si>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</si>
  <si>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</si>
  <si>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</si>
  <si>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</si>
  <si>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</si>
  <si>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</si>
  <si>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</si>
  <si>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</si>
  <si>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</si>
  <si>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</si>
  <si>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</si>
  <si>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</si>
  <si>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</si>
  <si>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</si>
  <si>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</si>
  <si>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</si>
  <si>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</si>
  <si>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</si>
  <si>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</si>
  <si>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</si>
  <si>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</si>
  <si>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</si>
  <si>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</si>
  <si>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</si>
  <si>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</si>
  <si>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</si>
  <si>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</si>
  <si>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</si>
  <si>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</si>
  <si>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</si>
  <si>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</si>
  <si>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</si>
  <si>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</si>
  <si>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</si>
  <si>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</si>
  <si>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</si>
  <si>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</si>
  <si>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</si>
  <si>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</si>
  <si>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</si>
  <si>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</si>
  <si>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</si>
  <si>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</si>
  <si>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</si>
  <si>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</si>
  <si>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</si>
  <si>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</si>
  <si>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</si>
  <si>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</si>
  <si>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</si>
  <si>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</si>
  <si>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</si>
  <si>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</si>
  <si>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</si>
  <si>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</si>
  <si>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</si>
  <si>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</si>
  <si>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</si>
  <si>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</si>
  <si>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</si>
  <si>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</si>
  <si>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</si>
  <si>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</si>
  <si>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</si>
  <si>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</si>
  <si>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</si>
  <si>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</si>
  <si>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</si>
  <si>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</si>
  <si>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</si>
  <si>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</si>
  <si>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</si>
  <si>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</si>
  <si>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</si>
  <si>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</si>
  <si>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</si>
  <si>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</si>
  <si>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</si>
  <si>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</si>
  <si>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</si>
  <si>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</si>
  <si>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</si>
  <si>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</si>
  <si>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</si>
  <si>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</si>
  <si>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</si>
  <si>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</si>
  <si>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</si>
  <si>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</si>
  <si>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</si>
  <si>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</si>
  <si>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</si>
  <si>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</si>
  <si>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</si>
  <si>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</si>
  <si>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</si>
  <si>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</si>
  <si>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</si>
  <si>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</si>
  <si>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</si>
  <si>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</si>
  <si>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</si>
  <si>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</si>
  <si>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</si>
  <si>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</si>
  <si>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</si>
  <si>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</si>
  <si>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</si>
  <si>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</si>
  <si>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</si>
  <si>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</si>
  <si>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</si>
  <si>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</si>
  <si>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</si>
  <si>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</si>
  <si>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</si>
  <si>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</si>
  <si>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</si>
  <si>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</si>
  <si>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</si>
  <si>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</si>
  <si>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</si>
  <si>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</si>
  <si>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</si>
  <si>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</si>
  <si>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</si>
  <si>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</si>
  <si>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</si>
  <si>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</si>
  <si>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</si>
  <si>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</si>
  <si>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</si>
  <si>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</si>
  <si>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</si>
  <si>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</si>
  <si>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</si>
  <si>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</si>
  <si>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</si>
  <si>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</si>
  <si>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</si>
  <si>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</si>
  <si>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</si>
  <si>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</si>
  <si>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</si>
  <si>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</si>
  <si>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</si>
  <si>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</si>
  <si>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</si>
  <si>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</si>
  <si>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</si>
  <si>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</si>
  <si>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</si>
  <si>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</si>
  <si>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</si>
  <si>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</si>
  <si>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</si>
  <si>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</si>
  <si>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</si>
  <si>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</si>
  <si>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</si>
  <si>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</si>
  <si>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</si>
  <si>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</si>
  <si>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</si>
  <si>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</si>
  <si>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</si>
  <si>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</si>
  <si>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</si>
  <si>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</si>
  <si>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</si>
  <si>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</si>
  <si>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</si>
  <si>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</si>
  <si>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</si>
  <si>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</si>
  <si>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</si>
  <si>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</si>
  <si>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</si>
  <si>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</si>
  <si>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</si>
  <si>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</si>
  <si>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</si>
  <si>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</si>
  <si>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</si>
  <si>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</si>
  <si>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</si>
  <si>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</si>
  <si>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</si>
  <si>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</si>
  <si>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</si>
  <si>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</si>
  <si>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</si>
  <si>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</si>
  <si>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</si>
  <si>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</si>
  <si>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</si>
  <si>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</si>
  <si>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</si>
  <si>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</si>
  <si>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</si>
  <si>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</si>
  <si>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</si>
  <si>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</si>
  <si>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</si>
  <si>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</si>
  <si>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</si>
  <si>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</si>
  <si>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</si>
  <si>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</si>
  <si>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</si>
  <si>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</si>
  <si>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</si>
  <si>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</si>
  <si>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</si>
  <si>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</si>
  <si>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</si>
  <si>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</si>
  <si>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</si>
  <si>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</si>
  <si>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</si>
  <si>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</si>
  <si>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</si>
  <si>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</si>
  <si>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</si>
  <si>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</si>
  <si>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</si>
  <si>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</si>
  <si>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</si>
  <si>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</si>
  <si>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</si>
  <si>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</si>
  <si>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</si>
  <si>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</si>
  <si>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</si>
  <si>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</si>
  <si>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</si>
  <si>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</si>
  <si>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</si>
  <si>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</si>
  <si>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</si>
  <si>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</si>
  <si>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</si>
  <si>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</si>
  <si>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</si>
  <si>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</si>
  <si>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</si>
  <si>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</si>
  <si>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</si>
  <si>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</si>
  <si>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</si>
  <si>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</si>
  <si>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</si>
  <si>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</si>
  <si>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</si>
  <si>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</si>
  <si>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</si>
  <si>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</si>
  <si>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</si>
  <si>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</si>
  <si>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</si>
  <si>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</si>
  <si>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</si>
  <si>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</si>
  <si>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</si>
  <si>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</si>
  <si>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</si>
  <si>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</si>
  <si>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</si>
  <si>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</si>
  <si>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</si>
  <si>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</si>
  <si>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</si>
  <si>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</si>
  <si>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</si>
  <si>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</si>
  <si>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</si>
  <si>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</si>
  <si>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</si>
  <si>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</si>
  <si>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</si>
  <si>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</si>
  <si>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</si>
  <si>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</si>
  <si>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</si>
  <si>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</si>
  <si>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</si>
  <si>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</si>
  <si>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</si>
  <si>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</si>
  <si>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</si>
  <si>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</si>
  <si>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</si>
  <si>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</si>
  <si>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</si>
  <si>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</si>
  <si>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</si>
  <si>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</si>
  <si>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</si>
  <si>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</si>
  <si>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</si>
  <si>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</si>
  <si>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</si>
  <si>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</si>
  <si>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</si>
  <si>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</si>
  <si>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</si>
  <si>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</si>
  <si>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</si>
  <si>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</si>
  <si>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</si>
  <si>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</si>
  <si>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</si>
  <si>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</si>
  <si>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</si>
  <si>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</si>
  <si>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</si>
  <si>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</si>
  <si>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</si>
  <si>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</si>
  <si>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</si>
  <si>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</si>
  <si>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</si>
  <si>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</si>
  <si>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</si>
  <si>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</si>
  <si>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</si>
  <si>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</si>
  <si>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</si>
  <si>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</si>
  <si>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</si>
  <si>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</si>
  <si>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</si>
  <si>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</si>
  <si>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</si>
  <si>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</si>
  <si>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</si>
  <si>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</si>
  <si>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</si>
  <si>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</si>
  <si>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</si>
  <si>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</si>
  <si>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</si>
  <si>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</si>
  <si>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</si>
  <si>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</si>
  <si>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</si>
  <si>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</si>
  <si>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</si>
  <si>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</si>
  <si>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</si>
  <si>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</si>
  <si>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</si>
  <si>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</si>
  <si>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</si>
  <si>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</si>
  <si>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</si>
  <si>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</si>
  <si>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</si>
  <si>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</si>
  <si>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</si>
  <si>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</si>
  <si>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</si>
  <si>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</si>
  <si>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</si>
  <si>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</si>
  <si>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</si>
  <si>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</si>
  <si>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</si>
  <si>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</si>
  <si>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</si>
  <si>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</si>
  <si>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</si>
  <si>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</si>
  <si>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</si>
  <si>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</si>
  <si>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</si>
  <si>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</si>
  <si>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</si>
  <si>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</si>
  <si>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</si>
  <si>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</si>
  <si>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</si>
  <si>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</si>
  <si>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</si>
  <si>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</si>
  <si>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</si>
  <si>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</si>
  <si>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</si>
  <si>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</si>
  <si>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</si>
  <si>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</si>
  <si>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</si>
  <si>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</si>
  <si>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</si>
  <si>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</si>
  <si>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</si>
  <si>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</si>
  <si>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</si>
  <si>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</si>
  <si>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</si>
  <si>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</si>
  <si>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</si>
  <si>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</si>
  <si>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</si>
  <si>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</si>
  <si>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</si>
  <si>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</si>
  <si>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</si>
  <si>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</si>
  <si>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</si>
  <si>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</si>
  <si>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</si>
  <si>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</si>
  <si>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</si>
  <si>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</si>
  <si>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</si>
  <si>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</si>
  <si>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</si>
  <si>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</si>
  <si>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</si>
  <si>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</si>
  <si>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</si>
  <si>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</si>
  <si>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</si>
  <si>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</si>
  <si>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</si>
  <si>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</si>
  <si>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</si>
  <si>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</si>
  <si>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</si>
  <si>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</si>
  <si>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</si>
  <si>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</si>
  <si>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</si>
  <si>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</si>
  <si>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</si>
  <si>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</si>
  <si>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</si>
  <si>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</si>
  <si>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</si>
  <si>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</si>
  <si>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</si>
  <si>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</si>
  <si>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</si>
  <si>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</si>
  <si>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</si>
  <si>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</si>
  <si>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</si>
  <si>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</si>
  <si>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</si>
  <si>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</si>
  <si>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</si>
  <si>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</si>
  <si>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</si>
  <si>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</si>
  <si>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</si>
  <si>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</si>
  <si>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</si>
  <si>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</si>
  <si>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</si>
  <si>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</si>
  <si>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</si>
  <si>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</si>
  <si>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</si>
  <si>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</si>
  <si>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</si>
  <si>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</si>
  <si>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</si>
  <si>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</si>
  <si>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</si>
  <si>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</si>
  <si>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</si>
  <si>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</si>
  <si>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</si>
  <si>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</si>
  <si>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</si>
  <si>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</si>
  <si>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</si>
  <si>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</si>
  <si>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</si>
  <si>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</si>
  <si>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</si>
  <si>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</si>
  <si>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</si>
  <si>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</si>
  <si>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</si>
  <si>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</si>
  <si>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</si>
  <si>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</si>
  <si>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</si>
  <si>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</si>
  <si>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</si>
  <si>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</si>
  <si>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</si>
  <si>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</si>
  <si>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</si>
  <si>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</si>
  <si>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</si>
  <si>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</si>
  <si>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</si>
  <si>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</si>
  <si>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</si>
  <si>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</si>
  <si>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</si>
  <si>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</si>
  <si>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</si>
  <si>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</si>
  <si>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</si>
  <si>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</si>
  <si>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</si>
  <si>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</si>
  <si>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</si>
  <si>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</si>
  <si>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</si>
  <si>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</si>
  <si>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</si>
  <si>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</si>
  <si>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</si>
  <si>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</si>
  <si>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</si>
  <si>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</si>
  <si>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</si>
  <si>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</si>
  <si>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</si>
  <si>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</si>
  <si>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</si>
  <si>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</si>
  <si>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</si>
  <si>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</si>
  <si>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</si>
  <si>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</si>
  <si>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</si>
  <si>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</si>
  <si>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</si>
  <si>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</si>
  <si>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</si>
  <si>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</si>
  <si>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</si>
  <si>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</si>
  <si>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</si>
  <si>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</si>
  <si>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</si>
  <si>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</si>
  <si>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</si>
  <si>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</si>
  <si>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</si>
  <si>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</si>
  <si>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</si>
  <si>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</si>
  <si>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</si>
  <si>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</si>
  <si>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</si>
  <si>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</si>
  <si>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</si>
  <si>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</si>
  <si>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</si>
  <si>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</si>
  <si>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</si>
  <si>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</si>
  <si>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</si>
  <si>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</si>
  <si>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</si>
  <si>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</si>
  <si>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</si>
  <si>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</si>
  <si>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</si>
  <si>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</si>
  <si>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</si>
  <si>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</si>
  <si>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</si>
  <si>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</si>
  <si>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</si>
  <si>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</si>
  <si>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</si>
  <si>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</si>
  <si>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</si>
  <si>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</si>
  <si>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</si>
  <si>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</si>
  <si>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</si>
  <si>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</si>
  <si>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</si>
  <si>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</si>
  <si>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</si>
  <si>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</si>
  <si>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</si>
  <si>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</si>
  <si>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</si>
  <si>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</si>
  <si>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</si>
  <si>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</si>
  <si>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</si>
  <si>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</si>
  <si>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</si>
  <si>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</si>
  <si>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</si>
  <si>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</si>
  <si>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</si>
  <si>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</si>
  <si>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</si>
  <si>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</si>
  <si>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</si>
  <si>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</si>
  <si>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</si>
  <si>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</si>
  <si>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</si>
  <si>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</si>
  <si>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</si>
  <si>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</si>
  <si>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</si>
  <si>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</si>
  <si>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</si>
  <si>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</si>
  <si>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</si>
  <si>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</si>
  <si>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</si>
  <si>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</si>
  <si>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</si>
  <si>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</si>
  <si>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</si>
  <si>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</si>
  <si>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</si>
  <si>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</si>
  <si>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</si>
  <si>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</si>
  <si>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</si>
  <si>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</si>
  <si>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</si>
  <si>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</si>
  <si>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</si>
  <si>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</si>
  <si>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</si>
  <si>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</si>
  <si>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</si>
  <si>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</si>
  <si>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</si>
  <si>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</si>
  <si>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</si>
  <si>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</si>
  <si>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</si>
  <si>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</si>
  <si>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</si>
  <si>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</si>
  <si>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</si>
  <si>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</si>
  <si>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</si>
  <si>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</si>
  <si>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</si>
  <si>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</si>
  <si>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</si>
  <si>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</si>
  <si>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</si>
  <si>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</si>
  <si>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</si>
  <si>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</si>
  <si>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</si>
  <si>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</si>
  <si>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</si>
  <si>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</si>
  <si>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</si>
  <si>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</si>
  <si>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</si>
  <si>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</si>
  <si>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</si>
  <si>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</si>
  <si>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</si>
  <si>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</si>
  <si>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</si>
  <si>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</si>
  <si>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</si>
  <si>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</si>
  <si>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</si>
  <si>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</si>
  <si>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</si>
  <si>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</si>
  <si>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</si>
  <si>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</si>
  <si>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</si>
  <si>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</si>
  <si>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</si>
  <si>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</si>
  <si>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</si>
  <si>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</si>
  <si>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</si>
  <si>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</si>
  <si>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</si>
  <si>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</si>
  <si>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</si>
  <si>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</si>
  <si>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</si>
  <si>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</si>
  <si>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</si>
  <si>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</si>
  <si>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</si>
  <si>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</si>
  <si>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</si>
  <si>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</si>
  <si>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</si>
  <si>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</si>
  <si>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</si>
  <si>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</si>
  <si>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</si>
  <si>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</si>
  <si>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</si>
  <si>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</si>
  <si>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</si>
  <si>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</si>
  <si>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</si>
  <si>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</si>
  <si>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</si>
  <si>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</si>
  <si>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</si>
  <si>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</si>
  <si>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</si>
  <si>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</si>
  <si>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</si>
  <si>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</si>
  <si>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</si>
  <si>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</si>
  <si>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</si>
  <si>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</si>
  <si>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</si>
  <si>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</si>
  <si>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</si>
  <si>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</si>
  <si>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</si>
  <si>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</si>
  <si>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</si>
  <si>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</si>
  <si>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</si>
  <si>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</si>
  <si>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</si>
  <si>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</si>
  <si>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</si>
  <si>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</si>
  <si>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</si>
  <si>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</si>
  <si>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</si>
  <si>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</si>
  <si>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</si>
  <si>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</si>
  <si>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</si>
  <si>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</si>
  <si>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</si>
  <si>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</si>
  <si>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</si>
  <si>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</si>
  <si>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</si>
  <si>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</si>
  <si>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</si>
  <si>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</si>
  <si>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</si>
  <si>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</si>
  <si>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</si>
  <si>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</si>
  <si>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</si>
  <si>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</si>
  <si>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</si>
  <si>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</si>
  <si>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</si>
  <si>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</si>
  <si>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</si>
  <si>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</si>
  <si>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</si>
  <si>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</si>
  <si>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</si>
  <si>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</si>
  <si>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</si>
  <si>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</si>
  <si>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</si>
  <si>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</si>
  <si>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</si>
  <si>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</si>
  <si>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</si>
  <si>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</si>
  <si>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</si>
  <si>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</si>
  <si>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</si>
  <si>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</si>
  <si>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</si>
  <si>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</si>
  <si>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</si>
  <si>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</si>
  <si>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</si>
  <si>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</si>
  <si>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</si>
  <si>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</si>
  <si>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</si>
  <si>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</si>
  <si>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</si>
  <si>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</si>
  <si>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</si>
  <si>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</si>
  <si>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</si>
  <si>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</si>
  <si>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</si>
  <si>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</si>
  <si>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</si>
  <si>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</si>
  <si>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</si>
  <si>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</si>
  <si>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</si>
  <si>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</si>
  <si>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</si>
  <si>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</si>
  <si>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</si>
  <si>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</si>
  <si>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</si>
  <si>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</si>
  <si>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</si>
  <si>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</si>
  <si>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</si>
  <si>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</si>
  <si>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</si>
  <si>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</si>
  <si>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</si>
  <si>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</si>
  <si>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</si>
  <si>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</si>
  <si>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</si>
  <si>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</si>
  <si>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</si>
  <si>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</si>
  <si>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</si>
  <si>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</si>
  <si>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</si>
  <si>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</si>
  <si>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</si>
  <si>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</si>
  <si>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</si>
  <si>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</si>
  <si>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</si>
  <si>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</si>
  <si>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</si>
  <si>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</si>
  <si>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</si>
  <si>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</si>
  <si>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</si>
  <si>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</si>
  <si>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</si>
  <si>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</si>
  <si>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</si>
  <si>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</si>
  <si>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</si>
  <si>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</si>
  <si>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</si>
  <si>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</si>
  <si>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</si>
  <si>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</si>
  <si>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</si>
  <si>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</si>
  <si>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</si>
  <si>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</si>
  <si>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</si>
  <si>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</si>
  <si>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</si>
  <si>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</si>
  <si>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</si>
  <si>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</si>
  <si>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</si>
  <si>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</si>
  <si>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</si>
  <si>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</si>
  <si>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</si>
  <si>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</si>
  <si>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</si>
  <si>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</si>
  <si>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</si>
  <si>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</si>
  <si>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</si>
  <si>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</si>
  <si>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</si>
  <si>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</si>
  <si>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</si>
  <si>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</si>
  <si>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</si>
  <si>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</si>
  <si>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</si>
  <si>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</si>
  <si>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</si>
  <si>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</si>
  <si>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</si>
  <si>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</si>
  <si>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</si>
  <si>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</si>
  <si>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</si>
  <si>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</si>
  <si>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</si>
  <si>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</si>
  <si>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</si>
  <si>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</si>
  <si>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</si>
  <si>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</si>
  <si>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</si>
  <si>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</si>
  <si>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</si>
  <si>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</si>
  <si>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</si>
  <si>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</si>
  <si>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</si>
  <si>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</si>
  <si>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</si>
  <si>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</si>
  <si>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</si>
  <si>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</si>
  <si>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</si>
  <si>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</si>
  <si>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</si>
  <si>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</si>
  <si>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</si>
  <si>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</si>
  <si>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</si>
  <si>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</si>
  <si>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</si>
  <si>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</si>
  <si>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</si>
  <si>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</si>
  <si>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</si>
  <si>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</si>
  <si>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</si>
  <si>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</si>
  <si>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</si>
  <si>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</si>
  <si>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</si>
  <si>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</si>
  <si>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</si>
  <si>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</si>
  <si>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</si>
  <si>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</si>
  <si>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</si>
  <si>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</si>
  <si>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</si>
  <si>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</si>
  <si>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</si>
  <si>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</si>
  <si>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</si>
  <si>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</si>
  <si>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</si>
  <si>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</si>
  <si>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</si>
  <si>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</si>
  <si>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</si>
  <si>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</si>
  <si>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</si>
  <si>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</si>
  <si>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</si>
  <si>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</si>
  <si>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</si>
  <si>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</si>
  <si>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</si>
  <si>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</si>
  <si>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</si>
  <si>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</si>
  <si>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</si>
  <si>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</si>
  <si>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</si>
  <si>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</si>
  <si>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</si>
  <si>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</si>
  <si>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</si>
  <si>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</si>
  <si>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</si>
  <si>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</si>
  <si>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</si>
  <si>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</si>
  <si>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</si>
  <si>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</si>
  <si>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</si>
  <si>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</si>
  <si>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</si>
  <si>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</si>
  <si>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</si>
  <si>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</si>
  <si>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</si>
  <si>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</si>
  <si>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</si>
  <si>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</si>
  <si>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</si>
  <si>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</si>
  <si>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</si>
  <si>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</si>
  <si>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</si>
  <si>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</si>
  <si>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</si>
  <si>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</si>
  <si>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</si>
  <si>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</si>
  <si>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</si>
  <si>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</si>
  <si>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</si>
  <si>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</si>
  <si>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</si>
  <si>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</si>
  <si>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</si>
  <si>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</si>
  <si>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</si>
  <si>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</si>
  <si>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</si>
  <si>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</si>
  <si>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</si>
  <si>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</si>
  <si>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</si>
  <si>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</si>
  <si>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</si>
  <si>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</si>
  <si>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</si>
  <si>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</si>
  <si>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</si>
  <si>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</si>
  <si>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</si>
  <si>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</si>
  <si>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</si>
  <si>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</si>
  <si>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</si>
  <si>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</si>
  <si>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</si>
  <si>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</si>
  <si>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</si>
  <si>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</si>
  <si>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</si>
  <si>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</si>
  <si>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</si>
  <si>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</si>
  <si>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</si>
  <si>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</si>
  <si>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</si>
  <si>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</si>
  <si>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</si>
  <si>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</si>
  <si>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</si>
  <si>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</si>
  <si>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</si>
  <si>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</si>
  <si>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</si>
  <si>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</si>
  <si>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</si>
  <si>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</si>
  <si>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</si>
  <si>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</si>
  <si>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</si>
  <si>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</si>
  <si>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</si>
  <si>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</si>
  <si>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</si>
  <si>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</si>
  <si>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</si>
  <si>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</si>
  <si>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</si>
  <si>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</si>
  <si>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</si>
  <si>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</si>
  <si>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</si>
  <si>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</si>
  <si>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</si>
  <si>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</si>
  <si>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</si>
  <si>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</si>
  <si>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</si>
  <si>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</si>
  <si>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</si>
  <si>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</si>
  <si>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</si>
  <si>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</si>
  <si>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</si>
  <si>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</si>
  <si>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</si>
  <si>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</si>
  <si>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</si>
  <si>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</si>
  <si>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</si>
  <si>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</si>
  <si>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</si>
  <si>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</si>
  <si>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</si>
  <si>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</si>
  <si>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</si>
  <si>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</si>
  <si>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</si>
  <si>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</si>
  <si>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</si>
  <si>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</si>
  <si>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</si>
  <si>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</si>
  <si>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</si>
  <si>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</si>
  <si>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</si>
  <si>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</si>
  <si>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</si>
  <si>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</si>
  <si>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</si>
  <si>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</si>
  <si>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</si>
  <si>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</si>
  <si>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</si>
  <si>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</si>
  <si>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</si>
  <si>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</si>
  <si>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</si>
  <si>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</si>
  <si>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</si>
  <si>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</si>
  <si>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</si>
  <si>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</si>
  <si>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</si>
  <si>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</si>
  <si>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</si>
  <si>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</si>
  <si>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</si>
  <si>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</si>
  <si>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</si>
  <si>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</si>
  <si>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</si>
  <si>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</si>
  <si>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</si>
  <si>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</si>
  <si>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</si>
  <si>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</si>
  <si>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</si>
  <si>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</si>
  <si>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</si>
  <si>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</si>
  <si>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</si>
  <si>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</si>
  <si>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</si>
  <si>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</si>
  <si>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</si>
  <si>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</si>
  <si>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</si>
  <si>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</si>
  <si>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</si>
  <si>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</si>
  <si>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</si>
  <si>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</si>
  <si>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</si>
  <si>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</si>
  <si>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</si>
  <si>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</si>
  <si>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</si>
  <si>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</si>
  <si>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</si>
  <si>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</si>
  <si>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</si>
  <si>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</si>
  <si>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</si>
  <si>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</si>
  <si>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</si>
  <si>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</si>
  <si>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</si>
  <si>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</si>
  <si>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</si>
  <si>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</si>
  <si>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</si>
  <si>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</si>
  <si>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</si>
  <si>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</si>
  <si>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</si>
  <si>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</si>
  <si>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</si>
  <si>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</si>
  <si>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</si>
  <si>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</si>
  <si>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</si>
  <si>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</si>
  <si>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</si>
  <si>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</si>
  <si>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</si>
  <si>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</si>
  <si>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</si>
  <si>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</si>
  <si>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</si>
  <si>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</si>
  <si>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</si>
  <si>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</si>
  <si>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</si>
  <si>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</si>
  <si>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</si>
  <si>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</si>
  <si>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</si>
  <si>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</si>
  <si>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</si>
  <si>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</si>
  <si>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</si>
  <si>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</si>
  <si>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</si>
  <si>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</si>
  <si>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</si>
  <si>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</si>
  <si>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</si>
  <si>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</si>
  <si>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</si>
  <si>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</si>
  <si>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</si>
  <si>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</si>
  <si>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</si>
  <si>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</si>
  <si>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</si>
  <si>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</si>
  <si>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</si>
  <si>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</si>
  <si>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</si>
  <si>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</si>
  <si>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</si>
  <si>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</si>
  <si>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</si>
  <si>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</si>
  <si>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</si>
  <si>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</si>
  <si>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</si>
  <si>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</si>
  <si>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</si>
  <si>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</si>
  <si>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</si>
  <si>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</si>
  <si>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</si>
  <si>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</si>
  <si>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</si>
  <si>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</si>
  <si>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</si>
  <si>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</si>
  <si>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</si>
  <si>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</si>
  <si>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</si>
  <si>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</si>
  <si>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</si>
  <si>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</si>
  <si>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</si>
  <si>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</si>
  <si>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</si>
  <si>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</si>
  <si>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</si>
  <si>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</si>
  <si>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</si>
  <si>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</si>
  <si>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</si>
  <si>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</si>
  <si>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</si>
  <si>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</si>
  <si>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</si>
  <si>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</si>
  <si>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</si>
  <si>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</si>
  <si>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</si>
  <si>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</si>
  <si>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</si>
  <si>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</si>
  <si>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</si>
  <si>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</si>
  <si>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</si>
  <si>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</si>
  <si>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</si>
  <si>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</si>
  <si>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</si>
  <si>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</si>
  <si>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</si>
  <si>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</si>
  <si>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</si>
  <si>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</si>
  <si>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</si>
  <si>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</si>
  <si>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</si>
  <si>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</si>
  <si>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</si>
  <si>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</si>
  <si>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</si>
  <si>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</si>
  <si>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</si>
  <si>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</si>
  <si>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</si>
  <si>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</si>
  <si>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</si>
  <si>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</si>
  <si>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</si>
  <si>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</si>
  <si>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</si>
  <si>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</si>
  <si>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</si>
  <si>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</si>
  <si>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</si>
  <si>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</si>
  <si>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</si>
  <si>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</si>
  <si>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</si>
  <si>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</si>
  <si>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</si>
  <si>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</si>
  <si>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</si>
  <si>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</si>
  <si>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</si>
  <si>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</si>
  <si>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</si>
  <si>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</si>
  <si>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</si>
  <si>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</si>
  <si>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</si>
  <si>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</si>
  <si>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</si>
  <si>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</si>
  <si>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</si>
  <si>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</si>
  <si>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</si>
  <si>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</si>
  <si>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</si>
  <si>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</si>
  <si>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</si>
  <si>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</si>
  <si>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</si>
  <si>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</si>
  <si>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</si>
  <si>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</si>
  <si>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</si>
  <si>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</si>
  <si>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</si>
  <si>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</si>
  <si>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</si>
  <si>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</si>
  <si>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</si>
  <si>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</si>
  <si>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</si>
  <si>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</si>
  <si>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</si>
  <si>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</si>
  <si>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</si>
  <si>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</si>
  <si>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</si>
  <si>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</si>
  <si>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</si>
  <si>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</si>
  <si>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</si>
  <si>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</si>
  <si>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</si>
  <si>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</si>
  <si>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</si>
  <si>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</si>
  <si>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</si>
  <si>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</si>
  <si>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</si>
  <si>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</si>
  <si>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</si>
  <si>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</si>
  <si>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</si>
  <si>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</si>
  <si>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</si>
  <si>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</si>
  <si>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</si>
  <si>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</si>
  <si>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</si>
  <si>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</si>
  <si>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</si>
  <si>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</si>
  <si>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</si>
  <si>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</si>
  <si>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</si>
  <si>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</si>
  <si>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</si>
  <si>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</si>
  <si>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</si>
  <si>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</si>
  <si>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</si>
  <si>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</si>
  <si>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</si>
  <si>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</si>
  <si>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</si>
  <si>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</si>
  <si>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</si>
  <si>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</si>
  <si>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</si>
  <si>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</si>
  <si>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</si>
  <si>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</si>
  <si>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</si>
  <si>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</si>
  <si>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</si>
  <si>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</si>
  <si>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</si>
  <si>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</si>
  <si>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</si>
  <si>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</si>
  <si>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</si>
  <si>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</si>
  <si>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</si>
  <si>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</si>
  <si>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</si>
  <si>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</si>
  <si>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</si>
  <si>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</si>
  <si>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</si>
  <si>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</si>
  <si>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</si>
  <si>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</si>
  <si>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</si>
  <si>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</si>
  <si>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</si>
  <si>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</si>
  <si>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</si>
  <si>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</si>
  <si>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</si>
  <si>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</si>
  <si>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</si>
  <si>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</si>
  <si>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</si>
  <si>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</si>
  <si>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</si>
  <si>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</si>
  <si>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</si>
  <si>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</si>
  <si>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</si>
  <si>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</si>
  <si>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</si>
  <si>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</si>
  <si>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</si>
  <si>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</si>
  <si>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</si>
  <si>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</si>
  <si>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</si>
  <si>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</si>
  <si>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</si>
  <si>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</si>
  <si>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</si>
  <si>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</si>
  <si>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</si>
  <si>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</si>
  <si>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</si>
  <si>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</si>
  <si>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</si>
  <si>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</si>
  <si>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</si>
  <si>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</si>
  <si>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</si>
  <si>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</si>
  <si>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</si>
  <si>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</si>
  <si>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</si>
  <si>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</si>
  <si>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</si>
  <si>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</si>
  <si>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</si>
  <si>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</si>
  <si>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</si>
  <si>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</si>
  <si>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</si>
  <si>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</si>
  <si>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</si>
  <si>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</si>
  <si>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</si>
  <si>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</si>
  <si>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</si>
  <si>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</si>
  <si>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</si>
  <si>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</si>
  <si>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</si>
  <si>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</si>
  <si>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</si>
  <si>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</si>
  <si>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</si>
  <si>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</si>
  <si>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</si>
  <si>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</si>
  <si>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</si>
  <si>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</si>
  <si>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</si>
  <si>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</si>
  <si>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</si>
  <si>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</si>
  <si>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</si>
  <si>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</si>
  <si>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</si>
  <si>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</si>
  <si>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</si>
  <si>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</si>
  <si>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</si>
  <si>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</si>
  <si>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</si>
  <si>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</si>
  <si>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</si>
  <si>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</si>
  <si>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</si>
  <si>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</si>
  <si>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</si>
  <si>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</si>
  <si>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</si>
  <si>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</si>
  <si>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</si>
  <si>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</si>
  <si>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</si>
  <si>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</si>
  <si>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</si>
  <si>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</si>
  <si>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</si>
  <si>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</si>
  <si>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</si>
  <si>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</si>
  <si>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</si>
  <si>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</si>
  <si>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</si>
  <si>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</si>
  <si>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</si>
  <si>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</si>
  <si>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</si>
  <si>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</si>
  <si>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</si>
  <si>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</si>
  <si>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</si>
  <si>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</si>
  <si>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</si>
  <si>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</si>
  <si>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</si>
  <si>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</si>
  <si>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</si>
  <si>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</si>
  <si>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</si>
  <si>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</si>
  <si>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</si>
  <si>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</si>
  <si>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</si>
  <si>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</si>
  <si>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</si>
  <si>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</si>
  <si>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</si>
  <si>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</si>
  <si>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</si>
  <si>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</si>
  <si>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</si>
  <si>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</si>
  <si>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</si>
  <si>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</si>
  <si>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</si>
  <si>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</si>
  <si>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</si>
  <si>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</si>
  <si>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</si>
  <si>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</si>
  <si>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</si>
  <si>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</si>
  <si>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</si>
  <si>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</si>
  <si>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</si>
  <si>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</si>
  <si>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</si>
  <si>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</si>
  <si>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</si>
  <si>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</si>
  <si>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</si>
  <si>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</si>
  <si>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</si>
  <si>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</si>
  <si>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</si>
  <si>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</si>
  <si>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</si>
  <si>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</si>
  <si>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</si>
  <si>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</si>
  <si>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</si>
  <si>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</si>
  <si>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</si>
  <si>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</si>
  <si>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</si>
  <si>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</si>
  <si>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</si>
  <si>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</si>
  <si>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</si>
  <si>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</si>
  <si>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</si>
  <si>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</si>
  <si>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</si>
  <si>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</si>
  <si>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</si>
  <si>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</si>
  <si>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</si>
  <si>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</si>
  <si>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</si>
  <si>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</si>
  <si>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</si>
  <si>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</si>
  <si>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</si>
  <si>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</si>
  <si>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</si>
  <si>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</si>
  <si>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</si>
  <si>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</si>
  <si>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</si>
  <si>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</si>
  <si>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</si>
  <si>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</si>
  <si>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</si>
  <si>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</si>
  <si>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</si>
  <si>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</si>
  <si>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</si>
  <si>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</si>
  <si>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</si>
  <si>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</si>
  <si>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</si>
  <si>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</si>
  <si>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</si>
  <si>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</si>
  <si>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</si>
  <si>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</si>
  <si>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</si>
  <si>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</si>
  <si>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</si>
  <si>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</si>
  <si>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</si>
  <si>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</si>
  <si>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</si>
  <si>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</si>
  <si>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</si>
  <si>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</si>
  <si>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</si>
  <si>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</si>
  <si>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</si>
  <si>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</si>
  <si>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</si>
  <si>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</si>
  <si>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</si>
  <si>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</si>
  <si>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</si>
  <si>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</si>
  <si>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</si>
  <si>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</si>
  <si>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</si>
  <si>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</si>
  <si>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</si>
  <si>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</si>
  <si>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</si>
  <si>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</si>
  <si>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</si>
  <si>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</si>
  <si>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</si>
  <si>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</si>
  <si>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</si>
  <si>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</si>
  <si>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</si>
  <si>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</si>
  <si>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</si>
  <si>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</si>
  <si>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</si>
  <si>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</si>
  <si>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</si>
  <si>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</si>
  <si>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</si>
  <si>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</si>
  <si>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</si>
  <si>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</si>
  <si>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</si>
  <si>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</si>
  <si>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</si>
  <si>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</si>
  <si>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</si>
  <si>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</si>
  <si>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</si>
  <si>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</si>
  <si>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</si>
  <si>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</si>
  <si>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</si>
  <si>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</si>
  <si>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</si>
  <si>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</si>
  <si>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</si>
  <si>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</si>
  <si>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</si>
  <si>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</si>
  <si>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</si>
  <si>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</si>
  <si>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</si>
  <si>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</si>
  <si>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</si>
  <si>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</si>
  <si>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</si>
  <si>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</si>
  <si>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</si>
  <si>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</si>
  <si>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</si>
  <si>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</si>
  <si>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</si>
  <si>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</si>
  <si>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</si>
  <si>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</si>
  <si>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</si>
  <si>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</si>
  <si>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</si>
  <si>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</si>
  <si>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</si>
  <si>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</si>
  <si>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</si>
  <si>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</si>
  <si>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</si>
  <si>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</si>
  <si>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</si>
  <si>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</si>
  <si>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</si>
  <si>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</si>
  <si>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</si>
  <si>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</si>
  <si>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</si>
  <si>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</si>
  <si>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</si>
  <si>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</si>
  <si>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</si>
  <si>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</si>
  <si>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</si>
  <si>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</si>
  <si>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</si>
  <si>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</si>
  <si>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</si>
  <si>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</si>
  <si>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</si>
  <si>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</si>
  <si>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</si>
  <si>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</si>
  <si>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</si>
  <si>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</si>
  <si>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</si>
  <si>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</si>
  <si>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</si>
  <si>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</si>
  <si>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</si>
  <si>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</si>
  <si>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</si>
  <si>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</si>
  <si>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</si>
  <si>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</si>
  <si>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</si>
  <si>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</si>
  <si>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</si>
  <si>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</si>
  <si>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</si>
  <si>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</si>
  <si>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</si>
  <si>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</si>
  <si>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</si>
  <si>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</si>
  <si>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</si>
  <si>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</si>
  <si>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</si>
  <si>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</si>
  <si>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</si>
  <si>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</si>
  <si>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</si>
  <si>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</si>
  <si>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</si>
  <si>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</si>
  <si>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</si>
  <si>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</si>
  <si>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</si>
  <si>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</si>
  <si>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</si>
  <si>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</si>
  <si>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</si>
  <si>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</si>
  <si>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</si>
  <si>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</si>
  <si>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</si>
  <si>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</si>
  <si>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</si>
  <si>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</si>
  <si>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</si>
  <si>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</si>
  <si>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</si>
  <si>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</si>
  <si>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</si>
  <si>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</si>
  <si>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</si>
  <si>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</si>
  <si>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</si>
  <si>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</si>
  <si>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</si>
  <si>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</si>
  <si>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</si>
  <si>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</si>
  <si>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</si>
  <si>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</si>
  <si>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</si>
  <si>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</si>
  <si>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</si>
  <si>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</si>
  <si>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</si>
  <si>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</si>
  <si>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</si>
  <si>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</si>
  <si>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</si>
  <si>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</si>
  <si>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</si>
  <si>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</si>
  <si>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</si>
  <si>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</si>
  <si>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</si>
  <si>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</si>
  <si>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</si>
  <si>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</si>
  <si>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</si>
  <si>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</si>
  <si>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</si>
  <si>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</si>
  <si>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</si>
  <si>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</si>
  <si>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</si>
  <si>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</si>
  <si>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</si>
  <si>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</si>
  <si>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</si>
  <si>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</si>
  <si>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</si>
  <si>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</si>
  <si>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</si>
  <si>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</si>
  <si>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</si>
  <si>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</si>
  <si>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</si>
  <si>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</si>
  <si>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</si>
  <si>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</si>
  <si>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</si>
  <si>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</si>
  <si>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</si>
  <si>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</si>
  <si>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</si>
  <si>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</si>
  <si>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</si>
  <si>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</si>
  <si>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</si>
  <si>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</si>
  <si>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</si>
  <si>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</si>
  <si>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</si>
  <si>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</si>
  <si>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</si>
  <si>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</si>
  <si>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</si>
  <si>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</si>
  <si>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</si>
  <si>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</si>
  <si>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</si>
  <si>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</si>
  <si>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</si>
  <si>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</si>
  <si>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</si>
  <si>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</si>
  <si>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</si>
  <si>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</si>
  <si>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</si>
  <si>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</si>
  <si>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</si>
  <si>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</si>
  <si>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</si>
  <si>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</si>
  <si>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</si>
  <si>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</si>
  <si>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</si>
  <si>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</si>
  <si>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</si>
  <si>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</si>
  <si>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</si>
  <si>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</si>
  <si>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</si>
  <si>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</si>
  <si>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</si>
  <si>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</si>
  <si>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</si>
  <si>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</si>
  <si>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</si>
  <si>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</si>
  <si>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</si>
  <si>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</si>
  <si>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</si>
  <si>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</si>
  <si>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</si>
  <si>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</si>
  <si>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</si>
  <si>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</si>
  <si>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</si>
  <si>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</si>
  <si>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</si>
  <si>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</si>
  <si>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</si>
  <si>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</si>
  <si>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</si>
  <si>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</si>
  <si>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</si>
  <si>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</si>
  <si>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</si>
  <si>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</si>
  <si>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</si>
  <si>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</si>
  <si>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</si>
  <si>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</si>
  <si>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</si>
  <si>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</si>
  <si>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</si>
  <si>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</si>
  <si>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</si>
  <si>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</si>
  <si>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</si>
  <si>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</si>
  <si>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</si>
  <si>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</si>
  <si>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</si>
  <si>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</si>
  <si>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</si>
  <si>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</si>
  <si>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</si>
  <si>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</si>
  <si>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</si>
  <si>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</si>
  <si>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</si>
  <si>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</si>
  <si>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</si>
  <si>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</si>
  <si>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</si>
  <si>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</si>
  <si>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</si>
  <si>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</si>
  <si>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</si>
  <si>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</si>
  <si>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</si>
  <si>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</si>
  <si>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</si>
  <si>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</si>
  <si>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</si>
  <si>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</si>
  <si>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</si>
  <si>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</si>
  <si>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</si>
  <si>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</si>
  <si>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</si>
  <si>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</si>
  <si>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</si>
  <si>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</si>
  <si>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</si>
  <si>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</si>
  <si>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</si>
  <si>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</si>
  <si>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</si>
  <si>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</si>
  <si>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</si>
  <si>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</si>
  <si>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</si>
  <si>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</si>
  <si>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</si>
  <si>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</si>
  <si>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</si>
  <si>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</si>
  <si>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</si>
  <si>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</si>
  <si>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</si>
  <si>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</si>
  <si>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</si>
  <si>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</si>
  <si>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</si>
  <si>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</si>
  <si>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</si>
  <si>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</si>
  <si>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</si>
  <si>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</si>
  <si>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</si>
  <si>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</si>
  <si>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</si>
  <si>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</si>
  <si>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</si>
  <si>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</si>
  <si>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</si>
  <si>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</si>
  <si>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</si>
  <si>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</si>
  <si>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</si>
  <si>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</si>
  <si>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</si>
  <si>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</si>
  <si>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</si>
  <si>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</si>
  <si>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</si>
  <si>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</si>
  <si>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</si>
  <si>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</si>
  <si>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</si>
  <si>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</si>
  <si>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</si>
  <si>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</si>
  <si>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</si>
  <si>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</si>
  <si>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</si>
  <si>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</si>
  <si>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</si>
  <si>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</si>
  <si>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</si>
  <si>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</si>
  <si>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</si>
  <si>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</si>
  <si>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</si>
  <si>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</si>
  <si>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</si>
  <si>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</si>
  <si>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</si>
  <si>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</si>
  <si>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</si>
  <si>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</si>
  <si>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</si>
  <si>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</si>
  <si>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</si>
  <si>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</si>
  <si>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</si>
  <si>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</si>
  <si>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</si>
  <si>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</si>
  <si>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</si>
  <si>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</si>
  <si>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</si>
  <si>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</si>
  <si>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</si>
  <si>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</si>
  <si>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</si>
  <si>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</si>
  <si>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</si>
  <si>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</si>
  <si>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</si>
  <si>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</si>
  <si>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</si>
  <si>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</si>
  <si>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</si>
  <si>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</si>
  <si>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</si>
  <si>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</si>
  <si>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</si>
  <si>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</si>
  <si>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</si>
  <si>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</si>
  <si>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</si>
  <si>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</si>
  <si>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</si>
  <si>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</si>
  <si>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</si>
  <si>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</si>
  <si>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</si>
  <si>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</si>
  <si>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</si>
  <si>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</si>
  <si>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</si>
  <si>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</si>
  <si>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</si>
  <si>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</si>
  <si>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</si>
  <si>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</si>
  <si>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</si>
  <si>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</si>
  <si>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</si>
  <si>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</si>
  <si>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</si>
  <si>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</si>
  <si>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</si>
  <si>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</si>
  <si>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</si>
  <si>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</si>
  <si>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</si>
  <si>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</si>
  <si>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</si>
  <si>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</si>
  <si>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</si>
  <si>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</si>
  <si>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</si>
  <si>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</si>
  <si>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</si>
  <si>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</si>
  <si>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</si>
  <si>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</si>
  <si>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</si>
  <si>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</si>
  <si>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</si>
  <si>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</si>
  <si>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</si>
  <si>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</si>
  <si>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</si>
  <si>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</si>
  <si>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</si>
  <si>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</si>
  <si>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</si>
  <si>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</si>
  <si>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</si>
  <si>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</si>
  <si>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</si>
  <si>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</si>
  <si>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</si>
  <si>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</si>
  <si>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</si>
  <si>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</si>
  <si>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</si>
  <si>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</si>
  <si>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</si>
  <si>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</si>
  <si>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</si>
  <si>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</si>
  <si>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</si>
  <si>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</si>
  <si>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</si>
  <si>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</si>
  <si>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</si>
  <si>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</si>
  <si>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</si>
  <si>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</si>
  <si>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</si>
  <si>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</si>
  <si>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</si>
  <si>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</si>
  <si>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</si>
  <si>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</si>
  <si>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</si>
  <si>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</si>
  <si>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</si>
  <si>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</si>
  <si>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</si>
  <si>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</si>
  <si>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</si>
  <si>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</si>
  <si>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</si>
  <si>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</si>
  <si>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</si>
  <si>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</si>
  <si>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</si>
  <si>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</si>
  <si>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</si>
  <si>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</si>
  <si>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</si>
  <si>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</si>
  <si>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</si>
  <si>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</si>
  <si>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</si>
  <si>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</si>
  <si>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</si>
  <si>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</si>
  <si>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</si>
  <si>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</si>
  <si>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</si>
  <si>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</si>
  <si>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</si>
  <si>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</si>
  <si>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</si>
  <si>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</si>
  <si>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</si>
  <si>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</si>
  <si>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</si>
  <si>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</si>
  <si>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</si>
  <si>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</si>
  <si>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</si>
  <si>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</si>
  <si>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</si>
  <si>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</si>
  <si>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</si>
  <si>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</si>
  <si>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</si>
  <si>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</si>
  <si>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</si>
  <si>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</si>
  <si>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</si>
  <si>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</si>
  <si>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</si>
  <si>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</si>
  <si>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</si>
  <si>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</si>
  <si>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</si>
  <si>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</si>
  <si>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</si>
  <si>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</si>
  <si>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</si>
  <si>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</si>
  <si>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</si>
  <si>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</si>
  <si>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</si>
  <si>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</si>
  <si>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</si>
  <si>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</si>
  <si>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</si>
  <si>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</si>
  <si>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</si>
  <si>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</si>
  <si>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</si>
  <si>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</si>
  <si>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</si>
  <si>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</si>
  <si>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</si>
  <si>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</si>
  <si>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</si>
  <si>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</si>
  <si>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</si>
  <si>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</si>
  <si>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</si>
  <si>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</si>
  <si>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</si>
  <si>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</si>
  <si>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</si>
  <si>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</si>
  <si>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</si>
  <si>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</si>
  <si>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</si>
  <si>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</si>
  <si>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</si>
  <si>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</si>
  <si>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</si>
  <si>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</si>
  <si>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</si>
  <si>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</si>
  <si>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</si>
  <si>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</si>
  <si>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</si>
  <si>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</si>
  <si>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</si>
  <si>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</si>
  <si>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</si>
  <si>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</si>
  <si>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</si>
  <si>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</si>
  <si>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</si>
  <si>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</si>
  <si>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</si>
  <si>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</si>
  <si>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</si>
  <si>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</si>
  <si>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</si>
  <si>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</si>
  <si>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</si>
  <si>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</si>
  <si>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</si>
  <si>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</si>
  <si>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</si>
  <si>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</si>
  <si>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</si>
  <si>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</si>
  <si>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</si>
  <si>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</si>
  <si>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</si>
  <si>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</si>
  <si>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</si>
  <si>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</si>
  <si>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</si>
  <si>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</si>
  <si>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</si>
  <si>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</si>
  <si>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</si>
  <si>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</si>
  <si>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</si>
  <si>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</si>
  <si>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</si>
  <si>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</si>
  <si>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</si>
  <si>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</si>
  <si>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</si>
  <si>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</si>
  <si>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</si>
  <si>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</si>
  <si>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</si>
  <si>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</si>
  <si>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</si>
  <si>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</si>
  <si>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</si>
  <si>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</si>
  <si>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</si>
  <si>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</si>
  <si>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</si>
  <si>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</si>
  <si>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</si>
  <si>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</si>
  <si>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</si>
  <si>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</si>
  <si>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</si>
  <si>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</si>
  <si>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</si>
  <si>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</si>
  <si>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</si>
  <si>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</si>
  <si>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</si>
  <si>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</si>
  <si>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</si>
  <si>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</si>
  <si>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</si>
  <si>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</si>
  <si>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</si>
  <si>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</si>
  <si>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</si>
  <si>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</si>
  <si>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</si>
  <si>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</si>
  <si>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</si>
  <si>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</si>
  <si>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</si>
  <si>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</si>
  <si>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</si>
  <si>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</si>
  <si>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</si>
  <si>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</si>
  <si>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</si>
  <si>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</si>
  <si>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</si>
  <si>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</si>
  <si>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</si>
  <si>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</si>
  <si>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</si>
  <si>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</si>
  <si>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</si>
  <si>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</si>
  <si>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</si>
  <si>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</si>
  <si>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</si>
  <si>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</si>
  <si>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</si>
  <si>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</si>
  <si>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</si>
  <si>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</si>
  <si>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</si>
  <si>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</si>
  <si>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</si>
  <si>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</si>
  <si>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</si>
  <si>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</si>
  <si>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</si>
  <si>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</si>
  <si>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</si>
  <si>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</si>
  <si>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</si>
  <si>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</si>
  <si>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</si>
  <si>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</si>
  <si>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</si>
  <si>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</si>
  <si>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</si>
  <si>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</si>
  <si>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</si>
  <si>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</si>
  <si>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</si>
  <si>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</si>
  <si>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</si>
  <si>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</si>
  <si>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</si>
  <si>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</si>
  <si>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</si>
  <si>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</si>
  <si>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</si>
  <si>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</si>
  <si>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</si>
  <si>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</si>
  <si>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</si>
  <si>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</si>
  <si>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</si>
  <si>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</si>
  <si>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</si>
  <si>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</si>
  <si>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</si>
  <si>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</si>
  <si>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</si>
  <si>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</si>
  <si>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</si>
  <si>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</si>
  <si>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</si>
  <si>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</si>
  <si>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</si>
  <si>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</si>
  <si>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</si>
  <si>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</si>
  <si>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</si>
  <si>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</si>
  <si>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</si>
  <si>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</si>
  <si>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</si>
  <si>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</si>
  <si>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</si>
  <si>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</si>
  <si>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</si>
  <si>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</si>
  <si>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</si>
  <si>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</si>
  <si>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</si>
  <si>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</si>
  <si>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</si>
  <si>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</si>
  <si>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</si>
  <si>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</si>
  <si>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</si>
  <si>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</si>
  <si>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</si>
  <si>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</si>
  <si>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</si>
  <si>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</si>
  <si>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</si>
  <si>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</si>
  <si>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</si>
  <si>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</si>
  <si>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</si>
  <si>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</si>
  <si>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</si>
  <si>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</si>
  <si>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</si>
  <si>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</si>
  <si>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</si>
  <si>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</si>
  <si>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</si>
  <si>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</si>
  <si>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</si>
  <si>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</si>
  <si>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</si>
  <si>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</si>
  <si>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</si>
  <si>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</si>
  <si>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</si>
  <si>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</si>
  <si>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</si>
  <si>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</si>
  <si>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</si>
  <si>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</si>
  <si>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</si>
  <si>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</si>
  <si>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</si>
  <si>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</si>
  <si>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</si>
  <si>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</si>
  <si>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</si>
  <si>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</si>
  <si>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</si>
  <si>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</si>
  <si>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</si>
  <si>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</si>
  <si>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</si>
  <si>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</si>
  <si>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</si>
  <si>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</si>
  <si>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</si>
  <si>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</si>
  <si>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</si>
  <si>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</si>
  <si>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</si>
  <si>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</si>
  <si>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</si>
  <si>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</si>
  <si>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</si>
  <si>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</si>
  <si>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</si>
  <si>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</si>
  <si>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</si>
  <si>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</si>
  <si>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</si>
  <si>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</si>
  <si>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</si>
  <si>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</si>
  <si>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</si>
  <si>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</si>
  <si>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</si>
  <si>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</si>
  <si>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</si>
  <si>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</si>
  <si>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</si>
  <si>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</si>
  <si>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</si>
  <si>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</si>
  <si>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</si>
  <si>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</si>
  <si>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</si>
  <si>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</si>
  <si>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</si>
  <si>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</si>
  <si>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</si>
  <si>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</si>
  <si>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</si>
  <si>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</si>
  <si>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</si>
  <si>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</si>
  <si>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</si>
  <si>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</si>
  <si>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</si>
  <si>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</si>
  <si>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</si>
  <si>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</si>
  <si>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</si>
  <si>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</si>
  <si>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</si>
  <si>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</si>
  <si>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</si>
  <si>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</si>
  <si>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</si>
  <si>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</si>
  <si>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</si>
  <si>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</si>
  <si>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</si>
  <si>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</si>
  <si>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</si>
  <si>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</si>
  <si>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</si>
  <si>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</si>
  <si>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</si>
  <si>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</si>
  <si>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</si>
  <si>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</si>
  <si>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</si>
  <si>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</si>
  <si>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</si>
  <si>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</si>
  <si>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</si>
  <si>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</si>
  <si>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</si>
  <si>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</si>
  <si>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</si>
  <si>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</si>
  <si>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</si>
  <si>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</si>
  <si>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</si>
  <si>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</si>
  <si>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</si>
  <si>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</si>
  <si>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</si>
  <si>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</si>
  <si>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</si>
  <si>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</si>
  <si>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</si>
  <si>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</si>
  <si>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</si>
  <si>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</si>
  <si>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</si>
  <si>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</si>
  <si>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</si>
  <si>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</si>
  <si>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</si>
  <si>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</si>
  <si>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</si>
  <si>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</si>
  <si>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</si>
  <si>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</si>
  <si>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</si>
  <si>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</si>
  <si>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</si>
  <si>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</si>
  <si>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</si>
  <si>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</si>
  <si>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</si>
  <si>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</si>
  <si>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</si>
  <si>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</si>
  <si>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</si>
  <si>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</si>
  <si>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</si>
  <si>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</si>
  <si>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</si>
  <si>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</si>
  <si>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</si>
  <si>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</si>
  <si>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</si>
  <si>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</si>
  <si>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</si>
  <si>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</si>
  <si>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</si>
  <si>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</si>
  <si>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</si>
  <si>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</si>
  <si>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</si>
  <si>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</si>
  <si>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</si>
  <si>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</si>
  <si>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</si>
  <si>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</si>
  <si>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</si>
  <si>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</si>
  <si>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</si>
  <si>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</si>
  <si>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</si>
  <si>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</si>
  <si>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</si>
  <si>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</si>
  <si>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</si>
  <si>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</si>
  <si>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</si>
  <si>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</si>
  <si>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</si>
  <si>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</si>
  <si>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</si>
  <si>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</si>
  <si>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</si>
  <si>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</si>
  <si>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</si>
  <si>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</si>
  <si>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</si>
  <si>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</si>
  <si>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</si>
  <si>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</si>
  <si>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</si>
  <si>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</si>
  <si>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</si>
  <si>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</si>
  <si>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</si>
  <si>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</si>
  <si>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</si>
  <si>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</si>
  <si>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</si>
  <si>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</si>
  <si>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</si>
  <si>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</si>
  <si>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</si>
  <si>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</si>
  <si>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</si>
  <si>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</si>
  <si>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</si>
  <si>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</si>
  <si>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</si>
  <si>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</si>
  <si>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</si>
  <si>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</si>
  <si>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</si>
  <si>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</si>
  <si>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</si>
  <si>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</si>
  <si>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</si>
  <si>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</si>
  <si>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</si>
  <si>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</si>
  <si>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</si>
  <si>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</si>
  <si>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</si>
  <si>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</si>
  <si>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</si>
  <si>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</si>
  <si>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</si>
  <si>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</si>
  <si>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</si>
  <si>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</si>
  <si>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</si>
  <si>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</si>
  <si>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</si>
  <si>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</si>
  <si>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</si>
  <si>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</si>
  <si>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</si>
  <si>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</si>
  <si>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</si>
  <si>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</si>
  <si>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</si>
  <si>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</si>
  <si>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</si>
  <si>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</si>
  <si>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</si>
  <si>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</si>
  <si>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</si>
  <si>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</si>
  <si>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</si>
  <si>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</si>
  <si>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</si>
  <si>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</si>
  <si>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</si>
  <si>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</si>
  <si>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</si>
  <si>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</si>
  <si>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</si>
  <si>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</si>
  <si>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</si>
  <si>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</si>
  <si>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</si>
  <si>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</si>
  <si>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</si>
  <si>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</si>
  <si>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</si>
  <si>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</si>
  <si>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</si>
  <si>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</si>
  <si>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</si>
  <si>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</si>
  <si>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</si>
  <si>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</si>
  <si>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</si>
  <si>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</si>
  <si>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</si>
  <si>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</si>
  <si>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</si>
  <si>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</si>
  <si>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</si>
  <si>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</si>
  <si>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</si>
  <si>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</si>
  <si>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</si>
  <si>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</si>
  <si>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</si>
  <si>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</si>
  <si>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</si>
  <si>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</si>
  <si>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</si>
  <si>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</si>
  <si>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</si>
  <si>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</si>
  <si>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</si>
  <si>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</si>
  <si>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</si>
  <si>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</si>
  <si>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</si>
  <si>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</si>
  <si>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</si>
  <si>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</si>
  <si>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</si>
  <si>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</si>
  <si>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</si>
  <si>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</si>
  <si>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</si>
  <si>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</si>
  <si>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</si>
  <si>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</si>
  <si>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</si>
  <si>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</si>
  <si>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</si>
  <si>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</si>
  <si>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</si>
  <si>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</si>
  <si>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</si>
  <si>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</si>
  <si>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</si>
  <si>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</si>
  <si>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</si>
  <si>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</si>
  <si>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</si>
  <si>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</si>
  <si>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</si>
  <si>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</si>
  <si>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</si>
  <si>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</si>
  <si>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</si>
  <si>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</si>
  <si>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</si>
  <si>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</si>
  <si>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</si>
  <si>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</si>
  <si>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</si>
  <si>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</si>
  <si>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</si>
  <si>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</si>
  <si>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</si>
  <si>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</si>
  <si>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</si>
  <si>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</si>
  <si>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</si>
  <si>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</si>
  <si>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</si>
  <si>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</si>
  <si>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</si>
  <si>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</si>
  <si>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</si>
  <si>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</si>
  <si>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</si>
  <si>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</si>
  <si>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</si>
  <si>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</si>
  <si>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</si>
  <si>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</si>
  <si>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</si>
  <si>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</si>
  <si>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</si>
  <si>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</si>
  <si>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</si>
  <si>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</si>
  <si>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</si>
  <si>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</si>
  <si>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</si>
  <si>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</si>
  <si>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</si>
  <si>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</si>
  <si>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</si>
  <si>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</si>
  <si>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</si>
  <si>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</si>
  <si>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</si>
  <si>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</si>
  <si>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</si>
  <si>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</si>
  <si>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</si>
  <si>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</si>
  <si>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</si>
  <si>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</si>
  <si>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</si>
  <si>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</si>
  <si>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</si>
  <si>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</si>
  <si>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</si>
  <si>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</si>
  <si>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</si>
  <si>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</si>
  <si>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</si>
  <si>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</si>
  <si>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</si>
  <si>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</si>
  <si>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</si>
  <si>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</si>
  <si>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</si>
  <si>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</si>
  <si>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</si>
  <si>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</si>
  <si>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</si>
  <si>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</si>
  <si>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</si>
  <si>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</si>
  <si>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</si>
  <si>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</si>
  <si>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</si>
  <si>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</si>
  <si>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</si>
  <si>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</si>
  <si>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</si>
  <si>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</si>
  <si>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</si>
  <si>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</si>
  <si>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</si>
  <si>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</si>
  <si>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</si>
  <si>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</si>
  <si>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</si>
  <si>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</si>
  <si>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</si>
  <si>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</si>
  <si>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</si>
  <si>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</si>
  <si>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</si>
  <si>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</si>
  <si>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</si>
  <si>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</si>
  <si>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</si>
  <si>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</si>
  <si>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</si>
  <si>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</si>
  <si>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</si>
  <si>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</si>
  <si>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</si>
  <si>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</si>
  <si>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</si>
  <si>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</si>
  <si>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</si>
  <si>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</si>
  <si>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</si>
  <si>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</si>
  <si>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</si>
  <si>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</si>
  <si>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</si>
  <si>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</si>
  <si>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</si>
  <si>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</si>
  <si>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</si>
  <si>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</si>
  <si>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</si>
  <si>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</si>
  <si>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</si>
  <si>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</si>
  <si>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</si>
  <si>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</si>
  <si>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</si>
  <si>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</si>
  <si>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</si>
  <si>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</si>
  <si>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</si>
  <si>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</si>
  <si>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</si>
  <si>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</si>
  <si>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</si>
  <si>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</si>
  <si>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</si>
  <si>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</si>
  <si>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</si>
  <si>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</si>
  <si>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</si>
  <si>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</si>
  <si>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</si>
  <si>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</si>
  <si>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</si>
  <si>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</si>
  <si>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</si>
  <si>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</si>
  <si>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</si>
  <si>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</si>
  <si>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</si>
  <si>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</si>
  <si>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</si>
  <si>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</si>
  <si>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</si>
  <si>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</si>
  <si>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</si>
  <si>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</si>
  <si>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</si>
  <si>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</si>
  <si>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</si>
  <si>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</si>
  <si>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</si>
  <si>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</si>
  <si>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</si>
  <si>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</si>
  <si>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</si>
  <si>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</si>
  <si>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</si>
  <si>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</si>
  <si>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</si>
  <si>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</si>
  <si>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</si>
  <si>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</si>
  <si>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</si>
  <si>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</si>
  <si>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</si>
  <si>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</si>
  <si>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</si>
  <si>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</si>
  <si>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</si>
  <si>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</si>
  <si>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</si>
  <si>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</si>
  <si>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</si>
  <si>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</si>
  <si>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</si>
  <si>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</si>
  <si>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</si>
  <si>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</si>
  <si>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</si>
  <si>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</si>
  <si>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</si>
  <si>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</si>
  <si>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</si>
  <si>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</si>
  <si>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</si>
  <si>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</si>
  <si>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</si>
  <si>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</si>
  <si>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</si>
  <si>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</si>
  <si>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</si>
  <si>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</si>
  <si>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</si>
  <si>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</si>
  <si>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</si>
  <si>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</si>
  <si>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</si>
  <si>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</si>
  <si>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</si>
  <si>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</si>
  <si>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</si>
  <si>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</si>
  <si>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</si>
  <si>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</si>
  <si>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</si>
  <si>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</si>
  <si>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</si>
  <si>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</si>
  <si>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</si>
  <si>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</si>
  <si>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</si>
  <si>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</si>
  <si>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</si>
  <si>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</si>
  <si>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</si>
  <si>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</si>
  <si>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</si>
  <si>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</si>
  <si>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</si>
  <si>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</si>
  <si>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</si>
  <si>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</si>
  <si>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</si>
  <si>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</si>
  <si>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</si>
  <si>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</si>
  <si>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</si>
  <si>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</si>
  <si>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</si>
  <si>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</si>
  <si>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</si>
  <si>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</si>
  <si>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</si>
  <si>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</si>
  <si>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</si>
  <si>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</si>
  <si>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</si>
  <si>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</si>
  <si>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</si>
  <si>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</si>
  <si>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</si>
  <si>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</si>
  <si>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</si>
  <si>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</si>
  <si>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</si>
  <si>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</si>
  <si>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</si>
  <si>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</si>
  <si>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</si>
  <si>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</si>
  <si>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</si>
  <si>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</si>
  <si>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</si>
  <si>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</si>
  <si>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</si>
  <si>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</si>
  <si>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</si>
  <si>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</si>
  <si>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</si>
  <si>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</si>
  <si>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</si>
  <si>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</si>
  <si>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</si>
  <si>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</si>
  <si>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</si>
  <si>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</si>
  <si>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</si>
  <si>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</si>
  <si>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</si>
  <si>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</si>
  <si>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</si>
  <si>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</si>
  <si>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</si>
  <si>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</si>
  <si>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</si>
  <si>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</si>
  <si>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</si>
  <si>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</si>
  <si>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</si>
  <si>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</si>
  <si>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</si>
  <si>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</si>
  <si>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</si>
  <si>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</si>
  <si>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</si>
  <si>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</si>
  <si>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</si>
  <si>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</si>
  <si>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</si>
  <si>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</si>
  <si>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</si>
  <si>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</si>
  <si>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</si>
  <si>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</si>
  <si>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</si>
  <si>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</si>
  <si>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</si>
  <si>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</si>
  <si>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</si>
  <si>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</si>
  <si>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</si>
  <si>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</si>
  <si>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</si>
  <si>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</si>
  <si>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</si>
  <si>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</si>
  <si>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</si>
  <si>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</si>
  <si>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</si>
  <si>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</si>
  <si>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</si>
  <si>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</si>
  <si>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</si>
  <si>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</si>
  <si>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</si>
  <si>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</si>
  <si>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</si>
  <si>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</si>
  <si>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</si>
  <si>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</si>
  <si>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</si>
  <si>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</si>
  <si>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</si>
  <si>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</si>
  <si>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</si>
  <si>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</si>
  <si>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</si>
  <si>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</si>
  <si>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</si>
  <si>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</si>
  <si>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</si>
  <si>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</si>
  <si>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</si>
  <si>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</si>
  <si>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</si>
  <si>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</si>
  <si>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</si>
  <si>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</si>
  <si>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</si>
  <si>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</si>
  <si>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</si>
  <si>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</si>
  <si>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</si>
  <si>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</si>
  <si>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</si>
  <si>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</si>
  <si>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</si>
  <si>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</si>
  <si>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</si>
  <si>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</si>
  <si>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</si>
  <si>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</si>
  <si>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</si>
  <si>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</si>
  <si>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</si>
  <si>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</si>
  <si>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</si>
  <si>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</si>
  <si>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</si>
  <si>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</si>
  <si>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</si>
  <si>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</si>
  <si>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</si>
  <si>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</si>
  <si>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</si>
  <si>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</si>
  <si>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</si>
  <si>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</si>
  <si>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</si>
  <si>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</si>
  <si>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</si>
  <si>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</si>
  <si>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</si>
  <si>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</si>
  <si>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</si>
  <si>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</si>
  <si>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</si>
  <si>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</si>
  <si>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</si>
  <si>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</si>
  <si>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</si>
  <si>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</si>
  <si>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</si>
  <si>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</si>
  <si>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</si>
  <si>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</si>
  <si>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</si>
  <si>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</si>
  <si>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</si>
  <si>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</si>
  <si>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</si>
  <si>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</si>
  <si>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</si>
  <si>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</si>
  <si>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</si>
  <si>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</si>
  <si>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</si>
  <si>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</si>
  <si>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</si>
  <si>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</si>
  <si>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</si>
  <si>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</si>
  <si>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</si>
  <si>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</si>
  <si>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</si>
  <si>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</si>
  <si>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</si>
  <si>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</si>
  <si>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</si>
  <si>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</si>
  <si>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</si>
  <si>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</si>
  <si>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</si>
  <si>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</si>
  <si>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</si>
  <si>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</si>
  <si>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</si>
  <si>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</si>
  <si>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</si>
  <si>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</si>
  <si>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</si>
  <si>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</si>
  <si>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</si>
  <si>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</si>
  <si>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</si>
  <si>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</si>
  <si>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</si>
  <si>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</si>
  <si>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</si>
  <si>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</si>
  <si>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</si>
  <si>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</si>
  <si>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</si>
  <si>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</si>
  <si>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</si>
  <si>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</si>
  <si>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</si>
  <si>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</si>
  <si>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</si>
  <si>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</si>
  <si>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</si>
  <si>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</si>
  <si>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</si>
  <si>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</si>
  <si>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</si>
  <si>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</si>
  <si>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</si>
  <si>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</si>
  <si>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</si>
  <si>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</si>
  <si>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</si>
  <si>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</si>
  <si>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</si>
  <si>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</si>
  <si>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</si>
  <si>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</si>
  <si>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</si>
  <si>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</si>
  <si>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</si>
  <si>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</si>
  <si>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</si>
  <si>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</si>
  <si>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</si>
  <si>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</si>
  <si>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</si>
  <si>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</si>
  <si>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</si>
  <si>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</si>
  <si>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</si>
  <si>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</si>
  <si>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</si>
  <si>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</si>
  <si>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</si>
  <si>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</si>
  <si>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</si>
  <si>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</si>
  <si>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</si>
  <si>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</si>
  <si>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</si>
  <si>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</si>
  <si>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</si>
  <si>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</si>
  <si>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</si>
  <si>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</si>
  <si>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</si>
  <si>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</si>
  <si>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</si>
  <si>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</si>
  <si>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</si>
  <si>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</si>
  <si>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</si>
  <si>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</si>
  <si>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</si>
  <si>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</si>
  <si>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</si>
  <si>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</si>
  <si>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</si>
  <si>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</si>
  <si>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</si>
  <si>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</si>
  <si>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</si>
  <si>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</si>
  <si>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</si>
  <si>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</si>
  <si>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</si>
  <si>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</si>
  <si>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</si>
  <si>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</si>
  <si>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</si>
  <si>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</si>
  <si>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</si>
  <si>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</si>
  <si>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</si>
  <si>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</si>
  <si>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</si>
  <si>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</si>
  <si>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</si>
  <si>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</si>
  <si>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</si>
  <si>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</si>
  <si>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</si>
  <si>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</si>
  <si>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</si>
  <si>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</si>
  <si>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</si>
  <si>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</si>
  <si>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</si>
  <si>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</si>
  <si>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</si>
  <si>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</si>
  <si>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</si>
  <si>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</si>
  <si>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</si>
  <si>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</si>
  <si>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</si>
  <si>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</si>
  <si>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</si>
  <si>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</si>
  <si>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</si>
  <si>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</si>
  <si>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</si>
  <si>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</si>
  <si>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</si>
  <si>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</si>
  <si>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</si>
  <si>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</si>
  <si>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</si>
  <si>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</si>
  <si>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</si>
  <si>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</si>
  <si>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</si>
  <si>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</si>
  <si>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</si>
  <si>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</si>
  <si>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</si>
  <si>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</si>
  <si>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</si>
  <si>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</si>
  <si>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</si>
  <si>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</si>
  <si>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</si>
  <si>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</si>
  <si>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</si>
  <si>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</si>
  <si>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</si>
  <si>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</si>
  <si>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</si>
  <si>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</si>
  <si>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</si>
  <si>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</si>
  <si>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</si>
  <si>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</si>
  <si>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</si>
  <si>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</si>
  <si>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</si>
  <si>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</si>
  <si>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</si>
  <si>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</si>
  <si>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</si>
  <si>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</si>
  <si>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</si>
  <si>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</si>
  <si>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</si>
  <si>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</si>
  <si>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</si>
  <si>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</si>
  <si>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</si>
  <si>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</si>
  <si>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</si>
  <si>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</si>
  <si>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</si>
  <si>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</si>
  <si>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</si>
  <si>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</si>
  <si>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</si>
  <si>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</si>
  <si>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</si>
  <si>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</si>
  <si>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</si>
  <si>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</si>
  <si>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</si>
  <si>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</si>
  <si>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</si>
  <si>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</si>
  <si>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</si>
  <si>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</si>
  <si>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</si>
  <si>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</si>
  <si>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</si>
  <si>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</si>
  <si>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</si>
  <si>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</si>
  <si>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</si>
  <si>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</si>
  <si>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</si>
  <si>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</si>
  <si>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</si>
  <si>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</si>
  <si>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</si>
  <si>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</si>
  <si>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</si>
  <si>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</si>
  <si>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</si>
  <si>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</si>
  <si>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</si>
  <si>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</si>
  <si>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</si>
  <si>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</si>
  <si>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</si>
  <si>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</si>
  <si>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</si>
  <si>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</si>
  <si>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</si>
  <si>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</si>
  <si>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</si>
  <si>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</si>
  <si>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</si>
  <si>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</si>
  <si>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</si>
  <si>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</si>
  <si>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</si>
  <si>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</si>
  <si>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</si>
  <si>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</si>
  <si>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</si>
  <si>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</si>
  <si>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</si>
  <si>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</si>
  <si>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</si>
  <si>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</si>
  <si>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</si>
  <si>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</si>
  <si>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</si>
  <si>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</si>
  <si>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</si>
  <si>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</si>
  <si>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</si>
  <si>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</si>
  <si>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</si>
  <si>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</si>
  <si>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</si>
  <si>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</si>
  <si>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</si>
  <si>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</si>
  <si>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</si>
  <si>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</si>
  <si>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</si>
  <si>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</si>
  <si>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</si>
  <si>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</si>
  <si>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</si>
  <si>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</si>
  <si>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</si>
  <si>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</si>
  <si>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</si>
  <si>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</si>
  <si>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</si>
  <si>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</si>
  <si>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</si>
  <si>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</si>
  <si>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</si>
  <si>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</si>
  <si>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</si>
  <si>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</si>
  <si>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</si>
  <si>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</si>
  <si>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</si>
  <si>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</si>
  <si>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</si>
  <si>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</si>
  <si>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</si>
  <si>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</si>
  <si>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</si>
  <si>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</si>
  <si>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</si>
  <si>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</si>
  <si>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</si>
  <si>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</si>
  <si>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</si>
  <si>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</si>
  <si>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</si>
  <si>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</si>
  <si>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</si>
  <si>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</si>
  <si>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</si>
  <si>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</si>
  <si>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</si>
  <si>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</si>
  <si>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</si>
  <si>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</si>
  <si>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</si>
  <si>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</si>
  <si>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</si>
  <si>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</si>
  <si>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</si>
  <si>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</si>
  <si>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</si>
  <si>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</si>
  <si>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</si>
  <si>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</si>
  <si>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</si>
  <si>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</si>
  <si>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</si>
  <si>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</si>
  <si>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</si>
  <si>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</si>
  <si>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</si>
  <si>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</si>
  <si>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</si>
  <si>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</si>
  <si>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</si>
  <si>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</si>
  <si>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</si>
  <si>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</si>
  <si>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</si>
  <si>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</si>
  <si>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</si>
  <si>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</si>
  <si>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</si>
  <si>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</si>
  <si>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</si>
  <si>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</si>
  <si>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</si>
  <si>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</si>
  <si>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</si>
  <si>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</si>
  <si>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</si>
  <si>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</si>
  <si>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</si>
  <si>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</si>
  <si>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</si>
  <si>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</si>
  <si>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</si>
  <si>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</si>
  <si>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</si>
  <si>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</si>
  <si>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</si>
  <si>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</si>
  <si>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</si>
  <si>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</si>
  <si>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</si>
  <si>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</si>
  <si>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</si>
  <si>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</si>
  <si>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</si>
  <si>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</si>
  <si>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</si>
  <si>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</si>
  <si>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</si>
  <si>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</si>
  <si>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</si>
  <si>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</si>
  <si>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</si>
  <si>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</si>
  <si>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</si>
  <si>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</si>
  <si>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</si>
  <si>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</si>
  <si>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</si>
  <si>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</si>
  <si>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</si>
  <si>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</si>
  <si>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</si>
  <si>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</si>
  <si>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</si>
  <si>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</si>
  <si>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</si>
  <si>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</si>
  <si>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</si>
  <si>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</si>
  <si>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</si>
  <si>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</si>
  <si>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</si>
  <si>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</si>
  <si>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</si>
  <si>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</si>
  <si>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</si>
  <si>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</si>
  <si>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</si>
  <si>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</si>
  <si>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</si>
  <si>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</si>
  <si>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</si>
  <si>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</si>
  <si>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</si>
  <si>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</si>
  <si>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</si>
  <si>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</si>
  <si>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</si>
  <si>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</si>
  <si>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</si>
  <si>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</si>
  <si>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</si>
  <si>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</si>
  <si>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</si>
  <si>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</si>
  <si>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</si>
  <si>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</si>
  <si>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</si>
  <si>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</si>
  <si>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</si>
  <si>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</si>
  <si>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</si>
  <si>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</si>
  <si>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</si>
  <si>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</si>
  <si>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</si>
  <si>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</si>
  <si>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</si>
  <si>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</si>
  <si>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</si>
  <si>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</si>
  <si>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</si>
  <si>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</si>
  <si>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</si>
  <si>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</si>
  <si>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</si>
  <si>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</si>
  <si>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</si>
  <si>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</si>
  <si>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</si>
  <si>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</si>
  <si>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</si>
  <si>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</si>
  <si>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</si>
  <si>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</si>
  <si>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</si>
  <si>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</si>
  <si>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</si>
  <si>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</si>
  <si>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</si>
  <si>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</si>
  <si>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</si>
  <si>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</si>
  <si>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</si>
  <si>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</si>
  <si>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</si>
  <si>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</si>
  <si>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</si>
  <si>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</si>
  <si>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</si>
  <si>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</si>
  <si>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</si>
  <si>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</si>
  <si>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</si>
  <si>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</si>
  <si>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</si>
  <si>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</si>
  <si>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</si>
  <si>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</si>
  <si>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</si>
  <si>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</si>
  <si>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</si>
  <si>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</si>
  <si>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</si>
  <si>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</si>
  <si>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</si>
  <si>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</si>
  <si>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</si>
  <si>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</si>
  <si>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</si>
  <si>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</si>
  <si>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</si>
  <si>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</si>
  <si>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</si>
  <si>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</si>
  <si>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</si>
  <si>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</si>
  <si>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</si>
  <si>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</si>
  <si>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</si>
  <si>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</si>
  <si>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</si>
  <si>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</si>
  <si>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</si>
  <si>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</si>
  <si>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</si>
  <si>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</si>
  <si>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</si>
  <si>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</si>
  <si>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</si>
  <si>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</si>
  <si>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</si>
  <si>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</si>
  <si>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</si>
  <si>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</si>
  <si>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</si>
  <si>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</si>
  <si>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</si>
  <si>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</si>
  <si>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</si>
  <si>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</si>
  <si>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</si>
  <si>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</si>
  <si>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</si>
  <si>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</si>
  <si>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</si>
  <si>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</si>
  <si>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</si>
  <si>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</si>
  <si>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</si>
  <si>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</si>
  <si>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</si>
  <si>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</si>
  <si>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</si>
  <si>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</si>
  <si>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</si>
  <si>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</si>
  <si>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</si>
  <si>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</si>
  <si>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</si>
  <si>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</si>
  <si>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</si>
  <si>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</si>
  <si>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</si>
  <si>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</si>
  <si>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</si>
  <si>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</si>
  <si>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</si>
  <si>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</si>
  <si>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</si>
  <si>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</si>
  <si>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</si>
  <si>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</si>
  <si>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</si>
  <si>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</si>
  <si>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</si>
  <si>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</si>
  <si>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</si>
  <si>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</si>
  <si>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</si>
  <si>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</si>
  <si>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</si>
  <si>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</si>
  <si>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</si>
  <si>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</si>
  <si>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</si>
  <si>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</si>
  <si>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</si>
  <si>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</si>
  <si>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</si>
  <si>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</si>
  <si>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</si>
  <si>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</si>
  <si>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</si>
  <si>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</si>
  <si>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</si>
  <si>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</si>
  <si>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</si>
  <si>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</si>
  <si>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</si>
  <si>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</si>
  <si>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</si>
  <si>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</si>
  <si>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</si>
  <si>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</si>
  <si>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</si>
  <si>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</si>
  <si>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</si>
  <si>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</si>
  <si>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</si>
  <si>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</si>
  <si>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</si>
  <si>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</si>
  <si>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</si>
  <si>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</si>
  <si>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</si>
  <si>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</si>
  <si>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</si>
  <si>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</si>
  <si>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</si>
  <si>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</si>
  <si>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</si>
  <si>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</si>
  <si>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</si>
  <si>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</si>
  <si>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</si>
  <si>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</si>
  <si>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</si>
  <si>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</si>
  <si>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</si>
  <si>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</si>
  <si>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</si>
  <si>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</si>
  <si>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</si>
  <si>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</si>
  <si>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</si>
  <si>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</si>
  <si>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</si>
  <si>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</si>
  <si>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</si>
  <si>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</si>
  <si>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</si>
  <si>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</si>
  <si>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</si>
  <si>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</si>
  <si>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</si>
  <si>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</si>
  <si>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</si>
  <si>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</si>
  <si>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</si>
  <si>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</si>
  <si>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</si>
  <si>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</si>
  <si>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</si>
  <si>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</si>
  <si>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</si>
  <si>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</si>
  <si>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</si>
  <si>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</si>
  <si>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</si>
  <si>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</si>
  <si>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</si>
  <si>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</si>
  <si>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</si>
  <si>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</si>
  <si>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</si>
  <si>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</si>
  <si>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</si>
  <si>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</si>
  <si>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</si>
  <si>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</si>
  <si>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</si>
  <si>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</si>
  <si>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</si>
  <si>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</si>
  <si>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</si>
  <si>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</si>
  <si>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</si>
  <si>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</si>
  <si>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</si>
  <si>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</si>
  <si>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</si>
  <si>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</si>
  <si>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</si>
  <si>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</si>
  <si>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</si>
  <si>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</si>
  <si>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</si>
  <si>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</si>
  <si>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</si>
  <si>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</si>
  <si>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</si>
  <si>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</si>
  <si>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</si>
  <si>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</si>
  <si>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</si>
  <si>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</si>
  <si>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</si>
  <si>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</si>
  <si>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</si>
  <si>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</si>
  <si>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</si>
  <si>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</si>
  <si>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</si>
  <si>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</si>
  <si>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</si>
  <si>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</si>
  <si>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</si>
  <si>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</si>
  <si>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</si>
  <si>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</si>
  <si>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</si>
  <si>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</si>
  <si>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</si>
  <si>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</si>
  <si>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</si>
  <si>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</si>
  <si>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</si>
  <si>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</si>
  <si>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</si>
  <si>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</si>
  <si>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</si>
  <si>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</si>
  <si>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</si>
  <si>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</si>
  <si>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</si>
  <si>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</si>
  <si>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</si>
  <si>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</si>
  <si>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</si>
  <si>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</si>
  <si>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</si>
  <si>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</si>
  <si>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</si>
  <si>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</si>
  <si>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</si>
  <si>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</si>
  <si>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</si>
  <si>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</si>
  <si>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</si>
  <si>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</si>
  <si>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</si>
  <si>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</si>
  <si>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</si>
  <si>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</si>
  <si>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</si>
  <si>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</si>
  <si>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</si>
  <si>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</si>
  <si>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</si>
  <si>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</si>
  <si>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</si>
  <si>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</si>
  <si>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</si>
  <si>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</si>
  <si>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</si>
  <si>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</si>
  <si>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</si>
  <si>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</si>
  <si>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</si>
  <si>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</si>
  <si>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</si>
  <si>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</si>
  <si>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</si>
  <si>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</si>
  <si>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</si>
  <si>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</si>
  <si>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</si>
  <si>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</si>
  <si>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</si>
  <si>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</si>
  <si>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</si>
  <si>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</si>
  <si>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</si>
  <si>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</si>
  <si>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</si>
  <si>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</si>
  <si>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</si>
  <si>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</si>
  <si>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</si>
  <si>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</si>
  <si>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</si>
  <si>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</si>
  <si>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</si>
  <si>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</si>
  <si>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</si>
  <si>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</si>
  <si>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</si>
  <si>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</si>
  <si>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</si>
  <si>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</si>
  <si>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</si>
  <si>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</si>
  <si>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</si>
  <si>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</si>
  <si>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</si>
  <si>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</si>
  <si>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</si>
  <si>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</si>
  <si>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</si>
  <si>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</si>
  <si>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</si>
  <si>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</si>
  <si>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</si>
  <si>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</si>
  <si>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</si>
  <si>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</si>
  <si>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</si>
  <si>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</si>
  <si>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</si>
  <si>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</si>
  <si>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</si>
  <si>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</si>
  <si>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</si>
  <si>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</si>
  <si>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</si>
  <si>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</si>
  <si>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</si>
  <si>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</si>
  <si>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</si>
  <si>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</si>
  <si>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</si>
  <si>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</si>
  <si>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</si>
  <si>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</si>
  <si>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</si>
  <si>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</si>
  <si>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</si>
  <si>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</si>
  <si>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</si>
  <si>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</si>
  <si>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</si>
  <si>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</si>
  <si>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</si>
  <si>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</si>
  <si>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</si>
  <si>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</si>
  <si>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</si>
  <si>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</si>
  <si>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</si>
  <si>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</si>
  <si>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</si>
  <si>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</si>
  <si>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</si>
  <si>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</si>
  <si>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</si>
  <si>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</si>
  <si>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</si>
  <si>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</si>
  <si>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</si>
  <si>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</si>
  <si>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</si>
  <si>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</si>
  <si>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</si>
  <si>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</si>
  <si>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</si>
  <si>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</si>
  <si>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</si>
  <si>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</si>
  <si>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</si>
  <si>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</si>
  <si>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</si>
  <si>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</si>
  <si>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</si>
  <si>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</si>
  <si>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</si>
  <si>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</si>
  <si>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</si>
  <si>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</si>
  <si>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</si>
  <si>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</si>
  <si>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</si>
  <si>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</si>
  <si>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</si>
  <si>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</si>
  <si>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</si>
  <si>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</si>
  <si>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</si>
  <si>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</si>
  <si>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</si>
  <si>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</si>
  <si>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</si>
  <si>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</si>
  <si>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</si>
  <si>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</si>
  <si>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</si>
  <si>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</si>
  <si>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</si>
  <si>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</si>
  <si>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</si>
  <si>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</si>
  <si>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</si>
  <si>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</si>
  <si>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</si>
  <si>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</si>
  <si>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</si>
  <si>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</si>
  <si>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</si>
  <si>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</si>
  <si>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</si>
  <si>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</si>
  <si>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</si>
  <si>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</si>
  <si>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</si>
  <si>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</si>
  <si>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</si>
  <si>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</si>
  <si>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</si>
  <si>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</si>
  <si>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</si>
  <si>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</si>
  <si>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</si>
  <si>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</si>
  <si>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</si>
  <si>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</si>
  <si>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</si>
  <si>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</si>
  <si>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</si>
  <si>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</si>
  <si>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</si>
  <si>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</si>
  <si>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</si>
  <si>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</si>
  <si>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</si>
  <si>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</si>
  <si>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</si>
  <si>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</si>
  <si>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</si>
  <si>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</si>
  <si>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</si>
  <si>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</si>
  <si>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</si>
  <si>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</si>
  <si>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</si>
  <si>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</si>
  <si>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</si>
  <si>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</si>
  <si>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</si>
  <si>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</si>
  <si>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</si>
  <si>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</si>
  <si>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</si>
  <si>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</si>
  <si>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</si>
  <si>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</si>
  <si>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</si>
  <si>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</si>
  <si>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</si>
  <si>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</si>
  <si>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</si>
  <si>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</si>
  <si>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</si>
  <si>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</si>
  <si>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</si>
  <si>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</si>
  <si>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</si>
  <si>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</si>
  <si>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</si>
  <si>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</si>
  <si>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</si>
  <si>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</si>
  <si>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</si>
  <si>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</si>
  <si>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</si>
  <si>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</si>
  <si>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</si>
  <si>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</si>
  <si>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</si>
  <si>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</si>
  <si>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</si>
  <si>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</si>
  <si>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</si>
  <si>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</si>
  <si>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</si>
  <si>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</si>
  <si>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</si>
  <si>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</si>
  <si>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</si>
  <si>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</si>
  <si>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</si>
  <si>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</si>
  <si>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</si>
  <si>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</si>
  <si>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</si>
  <si>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</si>
  <si>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</si>
  <si>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</si>
  <si>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</si>
  <si>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</si>
  <si>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</si>
  <si>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</si>
  <si>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</si>
  <si>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</si>
  <si>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</si>
  <si>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</si>
  <si>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</si>
  <si>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</si>
  <si>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</si>
  <si>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</si>
  <si>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</si>
  <si>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</si>
  <si>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</si>
  <si>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</si>
  <si>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</si>
  <si>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</si>
  <si>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</si>
  <si>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</si>
  <si>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</si>
  <si>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</si>
  <si>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</si>
  <si>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</si>
  <si>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</si>
  <si>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</si>
  <si>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</si>
  <si>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</si>
  <si>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</si>
  <si>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</si>
  <si>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</si>
  <si>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</si>
  <si>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</si>
  <si>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</si>
  <si>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</si>
  <si>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</si>
  <si>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</si>
  <si>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</si>
  <si>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</si>
  <si>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</si>
  <si>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</si>
  <si>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</si>
  <si>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</si>
  <si>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</si>
  <si>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</si>
  <si>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</si>
  <si>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</si>
  <si>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</si>
  <si>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</si>
  <si>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</si>
  <si>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</si>
  <si>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</si>
  <si>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</si>
  <si>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</si>
  <si>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</si>
  <si>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</si>
  <si>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</si>
  <si>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</si>
  <si>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</si>
  <si>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</si>
  <si>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</si>
  <si>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</si>
  <si>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</si>
  <si>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</si>
  <si>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</si>
  <si>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</si>
  <si>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</si>
  <si>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</si>
  <si>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</si>
  <si>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</si>
  <si>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</si>
  <si>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</si>
  <si>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</si>
  <si>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</si>
  <si>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</si>
  <si>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</si>
  <si>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</si>
  <si>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</si>
  <si>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</si>
  <si>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</si>
  <si>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</si>
  <si>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</si>
  <si>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</si>
  <si>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</si>
  <si>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</si>
  <si>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</si>
  <si>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</si>
  <si>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</si>
  <si>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</si>
  <si>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</si>
  <si>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</si>
  <si>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</si>
  <si>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</si>
  <si>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</si>
  <si>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</si>
  <si>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</si>
  <si>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</si>
  <si>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</si>
  <si>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</si>
  <si>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</si>
  <si>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</si>
  <si>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</si>
  <si>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</si>
  <si>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</si>
  <si>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</si>
  <si>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</si>
  <si>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</si>
  <si>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</si>
  <si>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</si>
  <si>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</si>
  <si>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</si>
  <si>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</si>
  <si>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</si>
  <si>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</si>
  <si>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</si>
  <si>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</si>
  <si>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</si>
  <si>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</si>
  <si>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</si>
  <si>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</si>
  <si>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</si>
  <si>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</si>
  <si>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</si>
  <si>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</si>
  <si>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</si>
  <si>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</si>
  <si>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</si>
  <si>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</si>
  <si>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</si>
  <si>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</si>
  <si>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</si>
  <si>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</si>
  <si>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</si>
  <si>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</si>
  <si>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</si>
  <si>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</si>
  <si>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</si>
  <si>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</si>
  <si>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</si>
  <si>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</si>
  <si>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</si>
  <si>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</si>
  <si>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</si>
  <si>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</si>
  <si>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</si>
  <si>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</si>
  <si>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</si>
  <si>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</si>
  <si>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</si>
  <si>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</si>
  <si>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</si>
  <si>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</si>
  <si>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</si>
  <si>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</si>
  <si>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</si>
  <si>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</si>
  <si>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</si>
  <si>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</si>
  <si>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</si>
  <si>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</si>
  <si>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</si>
  <si>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</si>
  <si>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</si>
  <si>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</si>
  <si>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</si>
  <si>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</si>
  <si>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</si>
  <si>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</si>
  <si>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</si>
  <si>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</si>
  <si>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</si>
  <si>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</si>
  <si>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</si>
  <si>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</si>
  <si>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</si>
  <si>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</si>
  <si>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</si>
  <si>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</si>
  <si>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</si>
  <si>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</si>
  <si>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</si>
  <si>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</si>
  <si>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</si>
  <si>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</si>
  <si>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</si>
  <si>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</si>
  <si>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</si>
  <si>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</si>
  <si>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</si>
  <si>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</si>
  <si>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</si>
  <si>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</si>
  <si>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</si>
  <si>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</si>
  <si>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</si>
  <si>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</si>
  <si>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</si>
  <si>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</si>
  <si>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</si>
  <si>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</si>
  <si>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</si>
  <si>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</si>
  <si>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</si>
  <si>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</si>
  <si>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</si>
  <si>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</si>
  <si>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</si>
  <si>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</si>
  <si>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</si>
  <si>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</si>
  <si>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</si>
  <si>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</si>
  <si>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</si>
  <si>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</si>
  <si>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</si>
  <si>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</si>
  <si>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</si>
  <si>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</si>
  <si>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</si>
  <si>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</si>
  <si>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</si>
  <si>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</si>
  <si>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</si>
  <si>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</si>
  <si>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</si>
  <si>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</si>
  <si>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</si>
  <si>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</si>
  <si>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</si>
  <si>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</si>
  <si>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</si>
  <si>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</si>
  <si>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</si>
  <si>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</si>
  <si>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</si>
  <si>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</si>
  <si>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</si>
  <si>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</si>
  <si>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</si>
  <si>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</si>
  <si>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</si>
  <si>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</si>
  <si>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</si>
  <si>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</si>
  <si>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</si>
  <si>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</si>
  <si>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</si>
  <si>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</si>
  <si>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</si>
  <si>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</si>
  <si>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</si>
  <si>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</si>
  <si>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</si>
  <si>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</si>
  <si>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</si>
  <si>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</si>
  <si>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</si>
  <si>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</si>
  <si>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</si>
  <si>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</si>
  <si>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</si>
  <si>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</si>
  <si>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</si>
  <si>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</si>
  <si>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</si>
  <si>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</si>
  <si>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</si>
  <si>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</si>
  <si>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</si>
  <si>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</si>
  <si>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</si>
  <si>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</si>
  <si>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</si>
  <si>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</si>
  <si>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</si>
  <si>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</si>
  <si>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</si>
  <si>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</si>
  <si>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</si>
  <si>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</si>
  <si>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</si>
  <si>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</si>
  <si>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</si>
  <si>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</si>
  <si>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</si>
  <si>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</si>
  <si>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</si>
  <si>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</si>
  <si>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</si>
  <si>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</si>
  <si>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</si>
  <si>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</si>
  <si>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</si>
  <si>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</si>
  <si>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</si>
  <si>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</si>
  <si>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</si>
  <si>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</si>
  <si>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</si>
  <si>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</si>
  <si>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</si>
  <si>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</si>
  <si>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</si>
  <si>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</si>
  <si>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</si>
  <si>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</si>
  <si>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</si>
  <si>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</si>
  <si>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</si>
  <si>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</si>
  <si>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</si>
  <si>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</si>
  <si>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</si>
  <si>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</si>
  <si>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</si>
  <si>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</si>
  <si>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</si>
  <si>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</si>
  <si>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</si>
  <si>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</si>
  <si>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</si>
  <si>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</si>
  <si>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</si>
  <si>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</si>
  <si>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</si>
  <si>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</si>
  <si>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</si>
  <si>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</si>
  <si>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</si>
  <si>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</si>
  <si>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</si>
  <si>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</si>
  <si>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</si>
  <si>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</si>
  <si>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</si>
  <si>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</si>
  <si>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</si>
  <si>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</si>
  <si>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</si>
  <si>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</si>
  <si>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</si>
  <si>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</si>
  <si>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</si>
  <si>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</si>
  <si>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</si>
  <si>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</si>
  <si>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</si>
  <si>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</si>
  <si>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</si>
  <si>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</si>
  <si>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</si>
  <si>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</si>
  <si>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</si>
  <si>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</si>
  <si>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</si>
  <si>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</si>
  <si>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</si>
  <si>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</si>
  <si>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</si>
  <si>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</si>
  <si>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</si>
  <si>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</si>
  <si>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</si>
  <si>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</si>
  <si>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</si>
  <si>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</si>
  <si>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</si>
  <si>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</si>
  <si>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</si>
  <si>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</si>
  <si>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</si>
  <si>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</si>
  <si>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</si>
  <si>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</si>
  <si>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</si>
  <si>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</si>
  <si>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</si>
  <si>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</si>
  <si>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</si>
  <si>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</si>
  <si>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</si>
  <si>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</si>
  <si>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</si>
  <si>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</si>
  <si>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</si>
  <si>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</si>
  <si>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</si>
  <si>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</si>
  <si>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</si>
  <si>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</si>
  <si>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</si>
  <si>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</si>
  <si>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</si>
  <si>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</si>
  <si>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</si>
  <si>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</si>
  <si>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</si>
  <si>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</si>
  <si>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</si>
  <si>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</si>
  <si>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</si>
  <si>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</si>
  <si>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</si>
  <si>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</si>
  <si>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</si>
  <si>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</si>
  <si>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</si>
  <si>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</si>
  <si>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</si>
  <si>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</si>
  <si>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</si>
  <si>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</si>
  <si>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</si>
  <si>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</si>
  <si>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</si>
  <si>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</si>
  <si>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</si>
  <si>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</si>
  <si>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</si>
  <si>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</si>
  <si>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</si>
  <si>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</si>
  <si>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</si>
  <si>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</si>
  <si>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</si>
  <si>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</si>
  <si>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</si>
  <si>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</si>
  <si>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</si>
  <si>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</si>
  <si>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</si>
  <si>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</si>
  <si>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</si>
  <si>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</si>
  <si>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</si>
  <si>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</si>
  <si>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</si>
  <si>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</si>
  <si>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</si>
  <si>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</si>
  <si>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</si>
  <si>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</si>
  <si>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</si>
  <si>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</si>
  <si>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</si>
  <si>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</si>
  <si>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</si>
  <si>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</si>
  <si>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</si>
  <si>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</si>
  <si>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</si>
  <si>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</si>
  <si>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</si>
  <si>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</si>
  <si>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</si>
  <si>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</si>
  <si>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</si>
  <si>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</si>
  <si>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</si>
  <si>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</si>
  <si>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</si>
  <si>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</si>
  <si>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</si>
  <si>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</si>
  <si>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</si>
  <si>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</si>
  <si>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</si>
  <si>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</si>
  <si>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</si>
  <si>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</si>
  <si>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</si>
  <si>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</si>
  <si>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</si>
  <si>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</si>
  <si>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</si>
  <si>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</si>
  <si>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</si>
  <si>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</si>
  <si>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</si>
  <si>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</si>
  <si>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</si>
  <si>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</si>
  <si>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</si>
  <si>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</si>
  <si>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</si>
  <si>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</si>
  <si>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</si>
  <si>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</si>
  <si>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</si>
  <si>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</si>
  <si>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</si>
  <si>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</si>
  <si>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</si>
  <si>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</si>
  <si>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</si>
  <si>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</si>
  <si>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</si>
  <si>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</si>
  <si>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</si>
  <si>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</si>
  <si>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</si>
  <si>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</si>
  <si>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</si>
  <si>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</si>
  <si>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</si>
  <si>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</si>
  <si>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</si>
  <si>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</si>
  <si>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</si>
  <si>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</si>
  <si>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</si>
  <si>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</si>
  <si>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</si>
  <si>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</si>
  <si>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</si>
  <si>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</si>
  <si>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</si>
  <si>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</si>
  <si>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</si>
  <si>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</si>
  <si>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</si>
  <si>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</si>
  <si>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</si>
  <si>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</si>
  <si>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</si>
  <si>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</si>
  <si>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</si>
  <si>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</si>
  <si>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</si>
  <si>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</si>
  <si>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</si>
  <si>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</si>
  <si>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</si>
  <si>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</si>
  <si>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</si>
  <si>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</si>
  <si>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</si>
  <si>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</si>
  <si>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</si>
  <si>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</si>
  <si>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</si>
  <si>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</si>
  <si>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</si>
  <si>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</si>
  <si>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</si>
  <si>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</si>
  <si>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</si>
  <si>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</si>
  <si>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</si>
  <si>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</si>
  <si>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</si>
  <si>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</si>
  <si>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</si>
  <si>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</si>
  <si>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</si>
  <si>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</si>
  <si>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</si>
  <si>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</si>
  <si>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</si>
  <si>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</si>
  <si>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</si>
  <si>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</si>
  <si>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</si>
  <si>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</si>
  <si>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</si>
  <si>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</si>
  <si>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</si>
  <si>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</si>
  <si>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</si>
  <si>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</si>
  <si>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</si>
  <si>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</si>
  <si>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</si>
  <si>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</si>
  <si>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</si>
  <si>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</si>
  <si>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</si>
  <si>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</si>
  <si>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</si>
  <si>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</si>
  <si>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</si>
  <si>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</si>
  <si>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</si>
  <si>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</si>
  <si>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</si>
  <si>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</si>
  <si>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</si>
  <si>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</si>
  <si>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</si>
  <si>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</si>
  <si>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</si>
  <si>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</si>
  <si>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</si>
  <si>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</si>
  <si>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</si>
  <si>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</si>
  <si>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</si>
  <si>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</si>
  <si>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</si>
  <si>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</si>
  <si>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</si>
  <si>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</si>
  <si>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</si>
  <si>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</si>
  <si>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</si>
  <si>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</si>
  <si>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</si>
  <si>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</si>
  <si>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</si>
  <si>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</si>
  <si>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</si>
  <si>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</si>
  <si>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</si>
  <si>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</si>
  <si>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</si>
  <si>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</si>
  <si>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</si>
  <si>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</si>
  <si>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</si>
  <si>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</si>
  <si>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</si>
  <si>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</si>
  <si>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</si>
  <si>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</si>
  <si>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</si>
  <si>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</si>
  <si>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</si>
  <si>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</si>
  <si>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</si>
  <si>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</si>
  <si>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</si>
  <si>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</si>
  <si>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</si>
  <si>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</si>
  <si>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</si>
  <si>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</si>
  <si>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</si>
  <si>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</si>
  <si>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</si>
  <si>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</si>
  <si>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</si>
  <si>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</si>
  <si>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</si>
  <si>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</si>
  <si>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</si>
  <si>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</si>
  <si>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</si>
  <si>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</si>
  <si>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</si>
  <si>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</si>
  <si>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</si>
  <si>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</si>
  <si>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</si>
  <si>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</si>
  <si>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</si>
  <si>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</si>
  <si>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</si>
  <si>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</si>
  <si>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</si>
  <si>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</si>
  <si>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</si>
  <si>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</si>
  <si>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</si>
  <si>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</si>
  <si>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</si>
  <si>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</si>
  <si>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</si>
  <si>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</si>
  <si>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</si>
  <si>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</si>
  <si>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</si>
  <si>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</si>
  <si>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</si>
  <si>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</si>
  <si>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</si>
  <si>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</si>
  <si>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</si>
  <si>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</si>
  <si>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</si>
  <si>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</si>
  <si>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</si>
  <si>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</si>
  <si>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</si>
  <si>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</si>
  <si>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</si>
  <si>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</si>
  <si>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</si>
  <si>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</si>
  <si>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</si>
  <si>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</si>
  <si>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</si>
  <si>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</si>
  <si>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</si>
  <si>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</si>
  <si>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</si>
  <si>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</si>
  <si>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</si>
  <si>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</si>
  <si>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</si>
  <si>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</si>
  <si>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</si>
  <si>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</si>
  <si>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</si>
  <si>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</si>
  <si>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</si>
  <si>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</si>
  <si>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</si>
  <si>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</si>
  <si>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</si>
  <si>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</si>
  <si>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</si>
  <si>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</si>
  <si>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</si>
  <si>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</si>
  <si>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</si>
  <si>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</si>
  <si>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</si>
  <si>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</si>
  <si>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</si>
  <si>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</si>
  <si>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</si>
  <si>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</si>
  <si>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</si>
  <si>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</si>
  <si>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</si>
  <si>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</si>
  <si>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</si>
  <si>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</si>
  <si>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</si>
  <si>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</si>
  <si>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</si>
  <si>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</si>
  <si>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</si>
  <si>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</si>
  <si>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</si>
  <si>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</si>
  <si>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</si>
  <si>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</si>
  <si>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</si>
  <si>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</si>
  <si>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</si>
  <si>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</si>
  <si>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</si>
  <si>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</si>
  <si>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</si>
  <si>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</si>
  <si>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</si>
  <si>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</si>
  <si>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</si>
  <si>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</si>
  <si>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</si>
  <si>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</si>
  <si>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</si>
  <si>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</si>
  <si>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</si>
  <si>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</si>
  <si>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</si>
  <si>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</si>
  <si>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</si>
  <si>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</si>
  <si>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</si>
  <si>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</si>
  <si>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</si>
  <si>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</si>
  <si>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</si>
  <si>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</si>
  <si>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</si>
  <si>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</si>
  <si>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</si>
  <si>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</si>
  <si>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</si>
  <si>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</si>
  <si>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</si>
  <si>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</si>
  <si>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</si>
  <si>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</si>
  <si>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</si>
  <si>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</si>
  <si>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</si>
  <si>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</si>
  <si>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</si>
  <si>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</si>
  <si>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</si>
  <si>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</si>
  <si>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</si>
  <si>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</si>
  <si>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</si>
  <si>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</si>
  <si>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</si>
  <si>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</si>
  <si>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</si>
  <si>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</si>
  <si>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</si>
  <si>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</si>
  <si>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</si>
  <si>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</si>
  <si>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</si>
  <si>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</si>
  <si>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</si>
  <si>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</si>
  <si>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</si>
  <si>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</si>
  <si>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</si>
  <si>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</si>
  <si>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</si>
  <si>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</si>
  <si>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</si>
  <si>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</si>
  <si>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</si>
  <si>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</si>
  <si>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</si>
  <si>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</si>
  <si>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</si>
  <si>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</si>
  <si>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</si>
  <si>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</si>
  <si>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</si>
  <si>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</si>
  <si>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</si>
  <si>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</si>
  <si>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</si>
  <si>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</si>
  <si>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</si>
  <si>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</si>
  <si>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</si>
  <si>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</si>
  <si>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</si>
  <si>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</si>
  <si>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</si>
  <si>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</si>
  <si>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</si>
  <si>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</si>
  <si>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</si>
  <si>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</si>
  <si>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</si>
  <si>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</si>
  <si>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</si>
  <si>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</si>
  <si>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</si>
  <si>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</si>
  <si>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</si>
  <si>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</si>
  <si>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</si>
  <si>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</si>
  <si>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</si>
  <si>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</si>
  <si>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</si>
  <si>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</si>
  <si>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</si>
  <si>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</si>
  <si>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</si>
  <si>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</si>
  <si>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</si>
  <si>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</si>
  <si>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</si>
  <si>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</si>
  <si>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</si>
  <si>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</si>
  <si>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</si>
  <si>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</si>
  <si>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</si>
  <si>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</si>
  <si>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</si>
  <si>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</si>
  <si>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</si>
  <si>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</si>
  <si>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</si>
  <si>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</si>
  <si>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</si>
  <si>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</si>
  <si>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</si>
  <si>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</si>
  <si>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</si>
  <si>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</si>
  <si>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</si>
  <si>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</si>
  <si>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</si>
  <si>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</si>
  <si>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</si>
  <si>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</si>
  <si>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</si>
  <si>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</si>
  <si>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</si>
  <si>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</si>
  <si>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</si>
  <si>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</si>
  <si>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</si>
  <si>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</si>
  <si>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</si>
  <si>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</si>
  <si>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</si>
  <si>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</si>
  <si>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</si>
  <si>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</si>
  <si>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</si>
  <si>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</si>
  <si>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</si>
  <si>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</si>
  <si>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</si>
  <si>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</si>
  <si>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</si>
  <si>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</si>
  <si>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</si>
  <si>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</si>
  <si>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</si>
  <si>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</si>
  <si>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</si>
  <si>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</si>
  <si>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</si>
  <si>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</si>
  <si>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</si>
  <si>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</si>
  <si>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</si>
  <si>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</si>
  <si>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</si>
  <si>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</si>
  <si>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</si>
  <si>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</si>
  <si>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</si>
  <si>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</si>
  <si>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</si>
  <si>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</si>
  <si>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</si>
  <si>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</si>
  <si>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</si>
  <si>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</si>
  <si>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</si>
  <si>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</si>
  <si>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</si>
  <si>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</si>
  <si>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</si>
  <si>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</si>
  <si>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</si>
  <si>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</si>
  <si>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</si>
  <si>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</si>
  <si>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</si>
  <si>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</si>
  <si>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</si>
  <si>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</si>
  <si>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</si>
  <si>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</si>
  <si>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</si>
  <si>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</si>
  <si>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</si>
  <si>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</si>
  <si>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</si>
  <si>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</si>
  <si>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</si>
  <si>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</si>
  <si>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</si>
  <si>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</si>
  <si>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</si>
  <si>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</si>
  <si>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</si>
  <si>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</si>
  <si>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</si>
  <si>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</si>
  <si>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</si>
  <si>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</si>
  <si>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</si>
  <si>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</si>
  <si>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</si>
  <si>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</si>
  <si>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</si>
  <si>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</si>
  <si>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</si>
  <si>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</si>
  <si>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</si>
  <si>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</si>
  <si>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</si>
  <si>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</si>
  <si>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</si>
  <si>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</si>
  <si>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</si>
  <si>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</si>
  <si>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</si>
  <si>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</si>
  <si>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</si>
  <si>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</si>
  <si>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</si>
  <si>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</si>
  <si>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</si>
  <si>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</si>
  <si>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</si>
  <si>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</si>
  <si>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</si>
  <si>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</si>
  <si>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</si>
  <si>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</si>
  <si>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</si>
  <si>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</si>
  <si>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</si>
  <si>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</si>
  <si>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</si>
  <si>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</si>
  <si>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</si>
  <si>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</si>
  <si>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</si>
  <si>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</si>
  <si>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</si>
  <si>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</si>
  <si>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</si>
  <si>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</si>
  <si>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</si>
  <si>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</si>
  <si>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</si>
  <si>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</si>
  <si>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</si>
  <si>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</si>
  <si>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</si>
  <si>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</si>
  <si>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</si>
  <si>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</si>
  <si>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</si>
  <si>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</si>
  <si>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</si>
  <si>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</si>
  <si>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</si>
  <si>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</si>
  <si>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</si>
  <si>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</si>
  <si>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</si>
  <si>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</si>
  <si>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</si>
  <si>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</si>
  <si>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</si>
  <si>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</si>
  <si>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</si>
  <si>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</si>
  <si>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</si>
  <si>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</si>
  <si>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</si>
  <si>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</si>
  <si>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</si>
  <si>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</si>
  <si>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</si>
  <si>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</si>
  <si>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</si>
  <si>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</si>
  <si>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</si>
  <si>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</si>
  <si>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</si>
  <si>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</si>
  <si>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</si>
  <si>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</si>
  <si>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</si>
  <si>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</si>
  <si>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</si>
  <si>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</si>
  <si>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</si>
  <si>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</si>
  <si>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</si>
  <si>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</si>
  <si>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</si>
  <si>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</si>
  <si>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</si>
  <si>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</si>
  <si>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</si>
  <si>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</si>
  <si>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</si>
  <si>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</si>
  <si>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</si>
  <si>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</si>
  <si>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</si>
  <si>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</si>
  <si>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</si>
  <si>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</si>
  <si>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</si>
  <si>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</si>
  <si>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</si>
  <si>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</si>
  <si>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</si>
  <si>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</si>
  <si>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</si>
  <si>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</si>
  <si>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</si>
  <si>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</si>
  <si>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</si>
  <si>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</si>
  <si>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</si>
  <si>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</si>
  <si>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</si>
  <si>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</si>
  <si>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</si>
  <si>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</si>
  <si>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</si>
  <si>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</si>
  <si>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</si>
  <si>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</si>
  <si>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</si>
  <si>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</si>
  <si>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</si>
  <si>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</si>
  <si>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</si>
  <si>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</si>
  <si>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</si>
  <si>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</si>
  <si>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</si>
  <si>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</si>
  <si>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</si>
  <si>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</si>
  <si>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</si>
  <si>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</si>
  <si>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</si>
  <si>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</si>
  <si>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</si>
  <si>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</si>
  <si>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</si>
  <si>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</si>
  <si>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</si>
  <si>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</si>
  <si>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</si>
  <si>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</si>
  <si>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</si>
  <si>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</si>
  <si>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</si>
  <si>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</si>
  <si>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</si>
  <si>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</si>
  <si>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</si>
  <si>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</si>
  <si>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</si>
  <si>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</si>
  <si>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</si>
  <si>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</si>
  <si>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</si>
  <si>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</si>
  <si>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</si>
  <si>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</si>
  <si>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</si>
  <si>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</si>
  <si>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</si>
  <si>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</si>
  <si>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</si>
  <si>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</si>
  <si>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</si>
  <si>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</si>
  <si>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</si>
  <si>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</si>
  <si>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</si>
  <si>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</si>
  <si>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</si>
  <si>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</si>
  <si>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</si>
  <si>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</si>
  <si>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</si>
  <si>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</si>
  <si>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</si>
  <si>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</si>
  <si>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</si>
  <si>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</si>
  <si>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</si>
  <si>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</si>
  <si>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</si>
  <si>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</si>
  <si>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</si>
  <si>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</si>
  <si>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</si>
  <si>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</si>
  <si>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</si>
  <si>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</si>
  <si>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</si>
  <si>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</si>
  <si>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</si>
  <si>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</si>
  <si>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</si>
  <si>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</si>
  <si>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</si>
  <si>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</si>
  <si>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</si>
  <si>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</si>
  <si>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</si>
  <si>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</si>
  <si>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</si>
  <si>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</si>
  <si>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</si>
  <si>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</si>
  <si>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</si>
  <si>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</si>
  <si>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</si>
  <si>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</si>
  <si>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</si>
  <si>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</si>
  <si>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</si>
  <si>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</si>
  <si>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</si>
  <si>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</si>
  <si>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</si>
  <si>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</si>
  <si>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</si>
  <si>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</si>
  <si>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</si>
  <si>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</si>
  <si>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</si>
  <si>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</si>
  <si>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</si>
  <si>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</si>
  <si>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</si>
  <si>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</si>
  <si>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</si>
  <si>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</si>
  <si>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</si>
  <si>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</si>
  <si>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</si>
  <si>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</si>
  <si>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</si>
  <si>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</si>
  <si>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</si>
  <si>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</si>
  <si>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</si>
  <si>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</si>
  <si>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</si>
  <si>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</si>
  <si>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</si>
  <si>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</si>
  <si>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</si>
  <si>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</si>
  <si>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</si>
  <si>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</si>
  <si>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</si>
  <si>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</si>
  <si>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</si>
  <si>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</si>
  <si>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</si>
  <si>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</si>
  <si>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</si>
  <si>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</si>
  <si>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</si>
  <si>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</si>
  <si>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</si>
  <si>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</si>
  <si>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</si>
  <si>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</si>
  <si>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</si>
  <si>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</si>
  <si>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</si>
  <si>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</si>
  <si>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</si>
  <si>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</si>
  <si>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</si>
  <si>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</si>
  <si>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</si>
  <si>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</si>
  <si>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</si>
  <si>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</si>
  <si>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</si>
  <si>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</si>
  <si>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</si>
  <si>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</si>
  <si>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</si>
  <si>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</si>
  <si>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</si>
  <si>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</si>
  <si>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</si>
  <si>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</si>
  <si>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</si>
  <si>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</si>
  <si>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</si>
  <si>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</si>
  <si>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</si>
  <si>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</si>
  <si>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</si>
  <si>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</si>
  <si>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</si>
  <si>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</si>
  <si>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</si>
  <si>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</si>
  <si>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</si>
  <si>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</si>
  <si>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</si>
  <si>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</si>
  <si>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</si>
  <si>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</si>
  <si>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</si>
  <si>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</si>
  <si>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</si>
  <si>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</si>
  <si>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</si>
  <si>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</si>
  <si>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</si>
  <si>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</si>
  <si>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</si>
  <si>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</si>
  <si>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</si>
  <si>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</si>
  <si>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</si>
  <si>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</si>
  <si>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</si>
  <si>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</si>
  <si>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</si>
  <si>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</si>
  <si>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</si>
  <si>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</si>
  <si>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</si>
  <si>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</si>
  <si>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</si>
  <si>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</si>
  <si>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</si>
  <si>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</si>
  <si>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</si>
  <si>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</si>
  <si>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</si>
  <si>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</si>
  <si>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</si>
  <si>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</si>
  <si>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</si>
  <si>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</si>
  <si>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</si>
  <si>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</si>
  <si>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</si>
  <si>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</si>
  <si>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</si>
  <si>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</si>
  <si>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</si>
  <si>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</si>
  <si>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</si>
  <si>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</si>
  <si>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</si>
  <si>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</si>
  <si>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</si>
  <si>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</si>
  <si>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</si>
  <si>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</si>
  <si>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</si>
  <si>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</si>
  <si>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</si>
  <si>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</si>
  <si>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</si>
  <si>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</si>
  <si>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</si>
  <si>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</si>
  <si>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</si>
  <si>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</si>
  <si>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</si>
  <si>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</si>
  <si>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</si>
  <si>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</si>
  <si>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</si>
  <si>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</si>
  <si>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</si>
  <si>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</si>
  <si>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</si>
  <si>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</si>
  <si>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</si>
  <si>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</si>
  <si>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</si>
  <si>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</si>
  <si>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</si>
  <si>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</si>
  <si>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</si>
  <si>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</si>
  <si>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</si>
  <si>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</si>
  <si>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</si>
  <si>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</si>
  <si>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</si>
  <si>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</si>
  <si>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</si>
  <si>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</si>
  <si>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</si>
  <si>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</si>
  <si>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</si>
  <si>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</si>
  <si>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</si>
  <si>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</si>
  <si>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</si>
  <si>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</si>
  <si>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</si>
  <si>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</si>
  <si>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</si>
  <si>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</si>
  <si>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</si>
  <si>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</si>
  <si>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</si>
  <si>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</si>
  <si>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</si>
  <si>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</si>
  <si>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</si>
  <si>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</si>
  <si>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</si>
  <si>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</si>
  <si>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</si>
  <si>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</si>
  <si>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</si>
  <si>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</si>
  <si>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</si>
  <si>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</si>
  <si>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</si>
  <si>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</si>
  <si>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</si>
  <si>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</si>
  <si>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</si>
  <si>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</si>
  <si>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</si>
  <si>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</si>
  <si>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</si>
  <si>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</si>
  <si>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</si>
  <si>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</si>
  <si>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</si>
  <si>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</si>
  <si>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</si>
  <si>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</si>
  <si>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</si>
  <si>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</si>
  <si>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</si>
  <si>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</si>
  <si>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</si>
  <si>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</si>
  <si>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</si>
  <si>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</si>
  <si>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</si>
  <si>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</si>
  <si>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</si>
  <si>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</si>
  <si>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</si>
  <si>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</si>
  <si>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</si>
  <si>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</si>
  <si>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</si>
  <si>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</si>
  <si>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</si>
  <si>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</si>
  <si>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</si>
  <si>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</si>
  <si>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</si>
  <si>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</si>
  <si>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</si>
  <si>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</si>
  <si>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</si>
  <si>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</si>
  <si>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</si>
  <si>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</si>
  <si>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</si>
  <si>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</si>
  <si>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</si>
  <si>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</si>
  <si>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</si>
  <si>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</si>
  <si>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</si>
  <si>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</si>
  <si>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</si>
  <si>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</si>
  <si>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</si>
  <si>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</si>
  <si>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</si>
  <si>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</si>
  <si>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</si>
  <si>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</si>
  <si>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</si>
  <si>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</si>
  <si>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</si>
  <si>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</si>
  <si>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</si>
  <si>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</si>
  <si>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</si>
  <si>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</si>
  <si>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</si>
  <si>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</si>
  <si>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</si>
  <si>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</si>
  <si>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</si>
  <si>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</si>
  <si>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</si>
  <si>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</si>
  <si>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</si>
  <si>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</si>
  <si>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</si>
  <si>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</si>
  <si>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</si>
  <si>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</si>
  <si>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</si>
  <si>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</si>
  <si>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</si>
  <si>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</si>
  <si>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</si>
  <si>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</si>
  <si>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</si>
  <si>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</si>
  <si>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</si>
  <si>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</si>
  <si>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</si>
  <si>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</si>
  <si>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</si>
  <si>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</si>
  <si>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</si>
  <si>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</si>
  <si>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</si>
  <si>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</si>
  <si>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</si>
  <si>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</si>
  <si>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</si>
  <si>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</si>
  <si>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</si>
  <si>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</si>
  <si>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</si>
  <si>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</si>
  <si>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</si>
  <si>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</si>
  <si>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</si>
  <si>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</si>
  <si>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</si>
  <si>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</si>
  <si>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</si>
  <si>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</si>
  <si>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</si>
  <si>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</si>
  <si>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</si>
  <si>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</si>
  <si>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</si>
  <si>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</si>
  <si>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</si>
  <si>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</si>
  <si>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</si>
  <si>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</si>
  <si>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</si>
  <si>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</si>
  <si>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</si>
  <si>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</si>
  <si>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</si>
  <si>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</si>
  <si>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</si>
  <si>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</si>
  <si>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</si>
  <si>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</si>
  <si>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</si>
  <si>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</si>
  <si>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</si>
  <si>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</si>
  <si>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</si>
  <si>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</si>
  <si>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</si>
  <si>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</si>
  <si>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</si>
  <si>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</si>
  <si>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</si>
  <si>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</si>
  <si>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</si>
  <si>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</si>
  <si>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</si>
  <si>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</si>
  <si>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</si>
  <si>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</si>
  <si>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</si>
  <si>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</si>
  <si>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</si>
  <si>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</si>
  <si>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</si>
  <si>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</si>
  <si>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</si>
  <si>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</si>
  <si>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</si>
  <si>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</si>
  <si>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</si>
  <si>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</si>
  <si>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</si>
  <si>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</si>
  <si>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</si>
  <si>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</si>
  <si>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</si>
  <si>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</si>
  <si>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</si>
  <si>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</si>
  <si>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</si>
  <si>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</si>
  <si>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</si>
  <si>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</si>
  <si>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</si>
  <si>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</si>
  <si>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</si>
  <si>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</si>
  <si>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</si>
  <si>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</si>
  <si>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</si>
  <si>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</si>
  <si>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</si>
  <si>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</si>
  <si>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</si>
  <si>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</si>
  <si>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</si>
  <si>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</si>
  <si>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</si>
  <si>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</si>
  <si>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</si>
  <si>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</si>
  <si>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</si>
  <si>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</si>
  <si>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</si>
  <si>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</si>
  <si>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</si>
  <si>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</si>
  <si>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</si>
  <si>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</si>
  <si>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</si>
  <si>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</si>
  <si>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</si>
  <si>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</si>
  <si>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</si>
  <si>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</si>
  <si>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</si>
  <si>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</si>
  <si>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</si>
  <si>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</si>
  <si>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</si>
  <si>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</si>
  <si>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</si>
  <si>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</si>
  <si>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</si>
  <si>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</si>
  <si>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</si>
  <si>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</si>
  <si>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</si>
  <si>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</si>
  <si>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</si>
  <si>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</si>
  <si>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</si>
  <si>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</si>
  <si>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</si>
  <si>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</si>
  <si>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</si>
  <si>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</si>
  <si>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</si>
  <si>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</si>
  <si>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</si>
  <si>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</si>
  <si>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</si>
  <si>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</si>
  <si>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</si>
  <si>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</si>
  <si>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</si>
  <si>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</si>
  <si>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</si>
  <si>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</si>
  <si>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</si>
  <si>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</si>
  <si>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</si>
  <si>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</si>
  <si>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</si>
  <si>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</si>
  <si>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</si>
  <si>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</si>
  <si>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</si>
  <si>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</si>
  <si>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</si>
  <si>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</si>
  <si>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</si>
  <si>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</si>
  <si>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</si>
  <si>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</si>
  <si>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</si>
  <si>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</si>
  <si>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</si>
  <si>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</si>
  <si>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</si>
  <si>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</si>
  <si>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</si>
  <si>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</si>
  <si>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</si>
  <si>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</si>
  <si>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</si>
  <si>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</si>
  <si>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</si>
  <si>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</si>
  <si>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</si>
  <si>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</si>
  <si>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</si>
  <si>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</si>
  <si>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</si>
  <si>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</si>
  <si>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</si>
  <si>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</si>
  <si>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</si>
  <si>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</si>
  <si>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</si>
  <si>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</si>
  <si>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</si>
  <si>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</si>
  <si>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</si>
  <si>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</si>
  <si>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</si>
  <si>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</si>
  <si>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</si>
  <si>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</si>
  <si>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</si>
  <si>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</si>
  <si>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</si>
  <si>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</si>
  <si>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</si>
  <si>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</si>
  <si>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</si>
  <si>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</si>
  <si>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</si>
  <si>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</si>
  <si>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</si>
  <si>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</si>
  <si>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</si>
  <si>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</si>
  <si>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</si>
  <si>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</si>
  <si>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</si>
  <si>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</si>
  <si>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</si>
  <si>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</si>
  <si>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</si>
  <si>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</si>
  <si>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</si>
  <si>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</si>
  <si>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</si>
  <si>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</si>
  <si>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</si>
  <si>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</si>
  <si>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</si>
  <si>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</si>
  <si>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</si>
  <si>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</si>
  <si>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</si>
  <si>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</si>
  <si>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</si>
  <si>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</si>
  <si>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</si>
  <si>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</si>
  <si>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</si>
  <si>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</si>
  <si>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</si>
  <si>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</si>
  <si>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</si>
  <si>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</si>
  <si>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</si>
  <si>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</si>
  <si>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</si>
  <si>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</si>
  <si>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</si>
  <si>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</si>
  <si>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</si>
  <si>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</si>
  <si>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</si>
  <si>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</si>
  <si>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</si>
  <si>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</si>
  <si>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</si>
  <si>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</si>
  <si>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</si>
  <si>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</si>
  <si>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</si>
  <si>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</si>
  <si>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</si>
  <si>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</si>
  <si>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</si>
  <si>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</si>
  <si>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</si>
  <si>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</si>
  <si>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</si>
  <si>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</si>
  <si>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</si>
  <si>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</si>
  <si>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</si>
  <si>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</si>
  <si>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</si>
  <si>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</si>
  <si>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</si>
  <si>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</si>
  <si>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</si>
  <si>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</si>
  <si>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</si>
  <si>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</si>
  <si>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</si>
  <si>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</si>
  <si>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</si>
  <si>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</si>
  <si>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</si>
  <si>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</si>
  <si>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</si>
  <si>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</si>
  <si>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</si>
  <si>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</si>
  <si>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</si>
  <si>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</si>
  <si>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</si>
  <si>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</si>
  <si>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</si>
  <si>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</si>
  <si>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</si>
  <si>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</si>
  <si>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</si>
  <si>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</si>
  <si>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</si>
  <si>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</si>
  <si>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</si>
  <si>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</si>
  <si>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</si>
  <si>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</si>
  <si>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</si>
  <si>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</si>
  <si>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</si>
  <si>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</si>
  <si>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</si>
  <si>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</si>
  <si>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</si>
  <si>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</si>
  <si>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</si>
  <si>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</si>
  <si>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</si>
  <si>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</si>
  <si>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</si>
  <si>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</si>
  <si>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</si>
  <si>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</si>
  <si>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</si>
  <si>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</si>
  <si>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</si>
  <si>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</si>
  <si>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</si>
  <si>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</si>
  <si>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</si>
  <si>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</si>
  <si>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</si>
  <si>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</si>
  <si>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</si>
  <si>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</si>
  <si>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</si>
  <si>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</si>
  <si>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</si>
  <si>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</si>
  <si>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</si>
  <si>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</si>
  <si>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</si>
  <si>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</si>
  <si>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</si>
  <si>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</si>
  <si>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</si>
  <si>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</si>
  <si>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</si>
  <si>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</si>
  <si>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</si>
  <si>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</si>
  <si>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</si>
  <si>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</si>
  <si>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</si>
  <si>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</si>
  <si>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</si>
  <si>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</si>
  <si>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</si>
  <si>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</si>
  <si>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</si>
  <si>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</si>
  <si>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</si>
  <si>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</si>
  <si>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</si>
  <si>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</si>
  <si>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</si>
  <si>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</si>
  <si>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</si>
  <si>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</si>
  <si>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</si>
  <si>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</si>
  <si>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</si>
  <si>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</si>
  <si>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</si>
  <si>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</si>
  <si>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</si>
  <si>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</si>
  <si>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</si>
  <si>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</si>
  <si>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</si>
  <si>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</si>
  <si>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</si>
  <si>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</si>
  <si>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</si>
  <si>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</si>
  <si>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</si>
  <si>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</si>
  <si>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</si>
  <si>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</si>
  <si>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</si>
  <si>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</si>
  <si>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</si>
  <si>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</si>
  <si>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</si>
  <si>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</si>
  <si>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</si>
  <si>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</si>
  <si>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</si>
  <si>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</si>
  <si>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</si>
  <si>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</si>
  <si>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</si>
  <si>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</si>
  <si>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</si>
  <si>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</si>
  <si>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</si>
  <si>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</si>
  <si>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</si>
  <si>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</si>
  <si>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</si>
  <si>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</si>
  <si>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</si>
  <si>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</si>
  <si>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</si>
  <si>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</si>
  <si>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</si>
  <si>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</si>
  <si>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</si>
  <si>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</si>
  <si>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</si>
  <si>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</si>
  <si>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</si>
  <si>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</si>
  <si>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</si>
  <si>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</si>
  <si>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</si>
  <si>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</si>
  <si>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</si>
  <si>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</si>
  <si>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</si>
  <si>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</si>
  <si>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</si>
  <si>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</si>
  <si>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</si>
  <si>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</si>
  <si>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</si>
  <si>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</si>
  <si>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</si>
  <si>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</si>
  <si>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</si>
  <si>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</si>
  <si>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</si>
  <si>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</si>
  <si>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</si>
  <si>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</si>
  <si>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</si>
  <si>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</si>
  <si>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</si>
  <si>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</si>
  <si>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</si>
  <si>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</si>
  <si>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</si>
  <si>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</si>
  <si>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</si>
  <si>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</si>
  <si>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</si>
  <si>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</si>
  <si>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</si>
  <si>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</si>
  <si>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</si>
  <si>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</si>
  <si>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</si>
  <si>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</si>
  <si>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</si>
  <si>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</si>
  <si>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</si>
  <si>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</si>
  <si>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</si>
  <si>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</si>
  <si>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</si>
  <si>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</si>
  <si>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</si>
  <si>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</si>
  <si>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</si>
  <si>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</si>
  <si>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</si>
  <si>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</si>
  <si>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</si>
  <si>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</si>
  <si>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</si>
  <si>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</si>
  <si>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</si>
  <si>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</si>
  <si>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</si>
  <si>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</si>
  <si>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</si>
  <si>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</si>
  <si>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</si>
  <si>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</si>
  <si>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</si>
  <si>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</si>
  <si>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</si>
  <si>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</si>
  <si>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</si>
  <si>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</si>
  <si>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</si>
  <si>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</si>
  <si>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</si>
  <si>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</si>
  <si>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</si>
  <si>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</si>
  <si>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</si>
  <si>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</si>
  <si>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</si>
  <si>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</si>
  <si>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</si>
  <si>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</si>
  <si>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</si>
  <si>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</si>
  <si>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</si>
  <si>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</si>
  <si>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</si>
  <si>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</si>
  <si>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</si>
  <si>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</si>
  <si>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</si>
  <si>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</si>
  <si>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</si>
  <si>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</si>
  <si>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</si>
  <si>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</si>
  <si>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</si>
  <si>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</si>
  <si>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</si>
  <si>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</si>
  <si>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</si>
  <si>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</si>
  <si>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</si>
  <si>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</si>
  <si>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</si>
  <si>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</si>
  <si>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</si>
  <si>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</si>
  <si>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</si>
  <si>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</si>
  <si>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</si>
  <si>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</si>
  <si>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</si>
  <si>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</si>
  <si>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</si>
  <si>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</si>
  <si>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</si>
  <si>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</si>
  <si>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</si>
  <si>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</si>
  <si>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</si>
  <si>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</si>
  <si>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</si>
  <si>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</si>
  <si>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</si>
  <si>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</si>
  <si>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</si>
  <si>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</si>
  <si>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</si>
  <si>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</si>
  <si>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</si>
  <si>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</si>
  <si>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</si>
  <si>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</si>
  <si>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</si>
  <si>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</si>
  <si>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</si>
  <si>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</si>
  <si>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</si>
  <si>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</si>
  <si>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</si>
  <si>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</si>
  <si>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</si>
  <si>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</si>
  <si>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</si>
  <si>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</si>
  <si>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</si>
  <si>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</si>
  <si>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</si>
  <si>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</si>
  <si>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</si>
  <si>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</si>
  <si>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</si>
  <si>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</si>
  <si>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</si>
  <si>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</si>
  <si>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</si>
  <si>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</si>
  <si>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</si>
  <si>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</si>
  <si>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</si>
  <si>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</si>
  <si>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</si>
  <si>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</si>
  <si>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</si>
  <si>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</si>
  <si>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</si>
  <si>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</si>
  <si>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</si>
  <si>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</si>
  <si>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</si>
  <si>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</si>
  <si>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</si>
  <si>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</si>
  <si>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</si>
  <si>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</si>
  <si>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</si>
  <si>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</si>
  <si>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</si>
  <si>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</si>
  <si>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</si>
  <si>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</si>
  <si>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</si>
  <si>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</si>
  <si>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</si>
  <si>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</si>
  <si>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</si>
  <si>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</si>
  <si>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</si>
  <si>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</si>
  <si>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</si>
  <si>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</si>
  <si>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</si>
  <si>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</si>
  <si>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</si>
  <si>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</si>
  <si>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</si>
  <si>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</si>
  <si>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</si>
  <si>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</si>
  <si>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</si>
  <si>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</si>
  <si>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</si>
  <si>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</si>
  <si>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</si>
  <si>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</si>
  <si>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</si>
  <si>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</si>
  <si>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</si>
  <si>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</si>
  <si>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</si>
  <si>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</si>
  <si>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</si>
  <si>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</si>
  <si>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</si>
  <si>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</si>
  <si>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</si>
  <si>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</si>
  <si>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</si>
  <si>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</si>
  <si>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</si>
  <si>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</si>
  <si>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</si>
  <si>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</si>
  <si>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</si>
  <si>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</si>
  <si>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</si>
  <si>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</si>
  <si>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</si>
  <si>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</si>
  <si>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</si>
  <si>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</si>
  <si>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</si>
  <si>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</si>
  <si>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</si>
  <si>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</si>
  <si>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</si>
  <si>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</si>
  <si>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</si>
  <si>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</si>
  <si>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</si>
  <si>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</si>
  <si>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</si>
  <si>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</si>
  <si>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</si>
  <si>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</si>
  <si>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</si>
  <si>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</si>
  <si>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</si>
  <si>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</si>
  <si>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</si>
  <si>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</si>
  <si>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</si>
  <si>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</si>
  <si>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</si>
  <si>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</si>
  <si>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</si>
  <si>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</si>
  <si>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</si>
  <si>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</si>
  <si>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</si>
  <si>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</si>
  <si>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</si>
  <si>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</si>
  <si>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</si>
  <si>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</si>
  <si>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</si>
  <si>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</si>
  <si>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</si>
  <si>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</si>
  <si>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</si>
  <si>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</si>
  <si>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</si>
  <si>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</si>
  <si>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</si>
  <si>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</si>
  <si>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</si>
  <si>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</si>
  <si>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</si>
  <si>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</si>
  <si>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</si>
  <si>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</si>
  <si>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</si>
  <si>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</si>
  <si>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</si>
  <si>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</si>
  <si>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</si>
  <si>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</si>
  <si>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</si>
  <si>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</si>
  <si>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</si>
  <si>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</si>
  <si>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</si>
  <si>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</si>
  <si>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</si>
  <si>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</si>
  <si>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</si>
  <si>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</si>
  <si>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</si>
  <si>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</si>
  <si>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</si>
  <si>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</si>
  <si>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</si>
  <si>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</si>
  <si>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</si>
  <si>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</si>
  <si>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</si>
  <si>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</si>
  <si>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</si>
  <si>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</si>
  <si>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</si>
  <si>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</si>
  <si>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</si>
  <si>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</si>
  <si>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</si>
  <si>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</si>
  <si>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</si>
  <si>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</si>
  <si>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</si>
  <si>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</si>
  <si>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</si>
  <si>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</si>
  <si>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</si>
  <si>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</si>
  <si>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</si>
  <si>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</si>
  <si>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</si>
  <si>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</si>
  <si>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</si>
  <si>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</si>
  <si>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</si>
  <si>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</si>
  <si>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</si>
  <si>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</si>
  <si>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</si>
  <si>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</si>
  <si>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</si>
  <si>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</si>
  <si>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</si>
  <si>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</si>
  <si>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</si>
  <si>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</si>
  <si>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</si>
  <si>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</si>
  <si>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</si>
  <si>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</si>
  <si>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</si>
  <si>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</si>
  <si>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</si>
  <si>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</si>
  <si>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</si>
  <si>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</si>
  <si>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</si>
  <si>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</si>
  <si>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</si>
  <si>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</si>
  <si>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</si>
  <si>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</si>
  <si>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</si>
  <si>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</si>
  <si>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</si>
  <si>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</si>
  <si>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</si>
  <si>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</si>
  <si>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</si>
  <si>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</si>
  <si>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</si>
  <si>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</si>
  <si>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</si>
  <si>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</si>
  <si>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</si>
  <si>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</si>
  <si>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</si>
  <si>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</si>
  <si>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</si>
  <si>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</si>
  <si>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</si>
  <si>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</si>
  <si>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</si>
  <si>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</si>
  <si>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</si>
  <si>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</si>
  <si>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</si>
  <si>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</si>
  <si>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</si>
  <si>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</si>
  <si>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</si>
  <si>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</si>
  <si>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</si>
  <si>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</si>
  <si>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</si>
  <si>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</si>
  <si>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</si>
  <si>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</si>
  <si>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</si>
  <si>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</si>
  <si>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</si>
  <si>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</si>
  <si>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</si>
  <si>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</si>
  <si>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</si>
  <si>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</si>
  <si>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</si>
  <si>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</si>
  <si>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</si>
  <si>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</si>
  <si>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</si>
  <si>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</si>
  <si>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</si>
  <si>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</si>
  <si>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</si>
  <si>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</si>
  <si>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</si>
  <si>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</si>
  <si>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</si>
  <si>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</si>
  <si>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</si>
  <si>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</si>
  <si>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</si>
  <si>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</si>
  <si>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</si>
  <si>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</si>
  <si>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</si>
  <si>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</si>
  <si>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</si>
  <si>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</si>
  <si>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</si>
  <si>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</si>
  <si>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</si>
  <si>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</si>
  <si>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</si>
  <si>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</si>
  <si>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</si>
  <si>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</si>
  <si>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</si>
  <si>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</si>
  <si>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</si>
  <si>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</si>
  <si>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</si>
  <si>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</si>
  <si>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</si>
  <si>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</si>
  <si>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</si>
  <si>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</si>
  <si>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</si>
  <si>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</si>
  <si>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</si>
  <si>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</si>
  <si>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</si>
  <si>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</si>
  <si>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</si>
  <si>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</si>
  <si>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</si>
  <si>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</si>
  <si>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</si>
  <si>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</si>
  <si>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</si>
  <si>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</si>
  <si>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</si>
  <si>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</si>
  <si>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</si>
  <si>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</si>
  <si>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</si>
  <si>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</si>
  <si>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</si>
  <si>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</si>
  <si>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</si>
  <si>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</si>
  <si>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</si>
  <si>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</si>
  <si>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</si>
  <si>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</si>
  <si>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</si>
  <si>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</si>
  <si>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</si>
  <si>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</si>
  <si>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</si>
  <si>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</si>
  <si>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</si>
  <si>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</si>
  <si>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</si>
  <si>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</si>
  <si>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</si>
  <si>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</si>
  <si>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</si>
  <si>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</si>
  <si>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</si>
  <si>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</si>
  <si>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</si>
  <si>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</si>
  <si>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</si>
  <si>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</si>
  <si>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</si>
  <si>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</si>
  <si>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</si>
  <si>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</si>
  <si>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</si>
  <si>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</si>
  <si>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</si>
  <si>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</si>
  <si>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</si>
  <si>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</si>
  <si>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</si>
  <si>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</si>
  <si>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</si>
  <si>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</si>
  <si>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</si>
  <si>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</si>
  <si>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</si>
  <si>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</si>
  <si>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</si>
  <si>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</si>
  <si>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</si>
  <si>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</si>
  <si>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</si>
  <si>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</si>
  <si>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</si>
  <si>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</si>
  <si>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</si>
  <si>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</si>
  <si>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</si>
  <si>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</si>
  <si>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</si>
  <si>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</si>
  <si>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</si>
  <si>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</si>
  <si>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</si>
  <si>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</si>
  <si>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</si>
  <si>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</si>
  <si>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</si>
  <si>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</si>
  <si>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</si>
  <si>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</si>
  <si>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</si>
  <si>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</si>
  <si>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</si>
  <si>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</si>
  <si>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</si>
  <si>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</si>
  <si>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</si>
  <si>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</si>
  <si>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</si>
  <si>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</si>
  <si>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</si>
  <si>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</si>
  <si>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</si>
  <si>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</si>
  <si>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</si>
  <si>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</si>
  <si>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</si>
  <si>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</si>
  <si>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</si>
  <si>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</si>
  <si>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</si>
  <si>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</si>
  <si>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</si>
  <si>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</si>
  <si>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</si>
  <si>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</si>
  <si>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</si>
  <si>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</si>
  <si>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</si>
  <si>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</si>
  <si>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</si>
  <si>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</si>
  <si>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</si>
  <si>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</si>
  <si>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</si>
  <si>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</si>
  <si>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</si>
  <si>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</si>
  <si>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</si>
  <si>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</si>
  <si>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</si>
  <si>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</si>
  <si>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</si>
  <si>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</si>
  <si>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</si>
  <si>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</si>
  <si>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</si>
  <si>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</si>
  <si>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</si>
  <si>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</si>
  <si>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</si>
  <si>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</si>
  <si>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</si>
  <si>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</si>
  <si>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</si>
  <si>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</si>
  <si>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</si>
  <si>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</si>
  <si>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</si>
  <si>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</si>
  <si>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</si>
  <si>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</si>
  <si>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</si>
  <si>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</si>
  <si>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</si>
  <si>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</si>
  <si>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</si>
  <si>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</si>
  <si>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</si>
  <si>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</si>
  <si>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</si>
  <si>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</si>
  <si>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</si>
  <si>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</si>
  <si>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</si>
  <si>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</si>
  <si>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</si>
  <si>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</si>
  <si>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</si>
  <si>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</si>
  <si>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</si>
  <si>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</si>
  <si>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</si>
  <si>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</si>
  <si>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</si>
  <si>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</si>
  <si>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</si>
  <si>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</si>
  <si>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</si>
  <si>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</si>
  <si>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</si>
  <si>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</si>
  <si>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</si>
  <si>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</si>
  <si>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</si>
  <si>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</si>
  <si>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</si>
  <si>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</si>
  <si>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</si>
  <si>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</si>
  <si>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</si>
  <si>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</si>
  <si>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</si>
  <si>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</si>
  <si>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</si>
  <si>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</si>
  <si>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</si>
  <si>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</si>
  <si>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</si>
  <si>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</si>
  <si>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</si>
  <si>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</si>
  <si>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</si>
  <si>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</si>
  <si>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</si>
  <si>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</si>
  <si>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</si>
  <si>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</si>
  <si>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</si>
  <si>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</si>
  <si>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</si>
  <si>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</si>
  <si>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</si>
  <si>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</si>
  <si>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</si>
  <si>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</si>
  <si>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</si>
  <si>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</si>
  <si>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</si>
  <si>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</si>
  <si>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</si>
  <si>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</si>
  <si>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</si>
  <si>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</si>
  <si>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</si>
  <si>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</si>
  <si>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</si>
  <si>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</si>
  <si>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</si>
  <si>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</si>
  <si>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</si>
  <si>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</si>
  <si>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</si>
  <si>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</si>
  <si>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</si>
  <si>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</si>
  <si>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</si>
  <si>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</si>
  <si>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</si>
  <si>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</si>
  <si>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</si>
  <si>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</si>
  <si>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</si>
  <si>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</si>
  <si>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</si>
  <si>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</si>
  <si>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</si>
  <si>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</si>
  <si>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</si>
  <si>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</si>
  <si>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</si>
  <si>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</si>
  <si>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</si>
  <si>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</si>
  <si>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</si>
  <si>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</si>
  <si>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</si>
  <si>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</si>
  <si>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</si>
  <si>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</si>
  <si>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</si>
  <si>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</si>
  <si>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</si>
  <si>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</si>
  <si>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</si>
  <si>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</si>
  <si>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</si>
  <si>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</si>
  <si>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</si>
  <si>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</si>
  <si>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</si>
  <si>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</si>
  <si>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</si>
  <si>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</si>
  <si>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</si>
  <si>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</si>
  <si>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</si>
  <si>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</si>
  <si>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</si>
  <si>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</si>
  <si>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</si>
  <si>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</si>
  <si>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</si>
  <si>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</si>
  <si>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</si>
  <si>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</si>
  <si>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</si>
  <si>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</si>
  <si>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</si>
  <si>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</si>
  <si>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</si>
  <si>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</si>
  <si>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</si>
  <si>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</si>
  <si>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</si>
  <si>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</si>
  <si>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</si>
  <si>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</si>
  <si>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</si>
  <si>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</si>
  <si>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</si>
  <si>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</si>
  <si>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</si>
  <si>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</si>
  <si>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</si>
  <si>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</si>
  <si>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</si>
  <si>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</si>
  <si>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</si>
  <si>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</si>
  <si>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</si>
  <si>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</si>
  <si>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</si>
  <si>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</si>
  <si>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</si>
  <si>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</si>
  <si>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</si>
  <si>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</si>
  <si>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</si>
  <si>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</si>
  <si>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</si>
  <si>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</si>
  <si>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</si>
  <si>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</si>
  <si>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</si>
  <si>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</si>
  <si>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</si>
  <si>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</si>
  <si>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</si>
  <si>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</si>
  <si>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</si>
  <si>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</si>
  <si>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</si>
  <si>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</si>
  <si>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</si>
  <si>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</si>
  <si>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</si>
  <si>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</si>
  <si>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</si>
  <si>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</si>
  <si>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</si>
  <si>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</si>
  <si>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</si>
  <si>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</si>
  <si>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</si>
  <si>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</si>
  <si>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</si>
  <si>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</si>
  <si>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</si>
  <si>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</si>
  <si>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</si>
  <si>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</si>
  <si>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</si>
  <si>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</si>
  <si>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</si>
  <si>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</si>
  <si>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</si>
  <si>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</si>
  <si>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</si>
  <si>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</si>
  <si>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</si>
  <si>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</si>
  <si>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</si>
  <si>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</si>
  <si>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</si>
  <si>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</si>
  <si>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</si>
  <si>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</si>
  <si>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</si>
  <si>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</si>
  <si>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</si>
  <si>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</si>
  <si>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</si>
  <si>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</si>
  <si>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</si>
  <si>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</si>
  <si>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</si>
  <si>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</si>
  <si>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</si>
  <si>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</si>
  <si>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</si>
  <si>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</si>
  <si>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</si>
  <si>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</si>
  <si>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</si>
  <si>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</si>
  <si>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</si>
  <si>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</si>
  <si>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</si>
  <si>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</si>
  <si>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</si>
  <si>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</si>
  <si>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</si>
  <si>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</si>
  <si>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</si>
  <si>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</si>
  <si>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</si>
  <si>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</si>
  <si>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</si>
  <si>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</si>
  <si>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</si>
  <si>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</si>
  <si>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</si>
  <si>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</si>
  <si>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</si>
  <si>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</si>
  <si>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</si>
  <si>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</si>
  <si>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</si>
  <si>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</si>
  <si>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</si>
  <si>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</si>
  <si>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</si>
  <si>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</si>
  <si>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</si>
  <si>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</si>
  <si>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</si>
  <si>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</si>
  <si>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</si>
  <si>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</si>
  <si>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</si>
  <si>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</si>
  <si>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</si>
  <si>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</si>
  <si>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</si>
  <si>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</si>
  <si>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</si>
  <si>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</si>
  <si>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</si>
  <si>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</si>
  <si>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</si>
  <si>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</si>
  <si>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</si>
  <si>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</si>
  <si>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</si>
  <si>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</si>
  <si>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</si>
  <si>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</si>
  <si>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</si>
  <si>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</si>
  <si>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</si>
  <si>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</si>
  <si>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</si>
  <si>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</si>
  <si>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</si>
  <si>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</si>
  <si>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</si>
  <si>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</si>
  <si>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</si>
  <si>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</si>
  <si>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</si>
  <si>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</si>
  <si>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</si>
  <si>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</si>
  <si>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</si>
  <si>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</si>
  <si>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</si>
  <si>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</si>
  <si>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</si>
  <si>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</si>
  <si>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</si>
  <si>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</si>
  <si>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</si>
  <si>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</si>
  <si>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</si>
  <si>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</si>
  <si>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</si>
  <si>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</si>
  <si>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</si>
  <si>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</si>
  <si>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</si>
  <si>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</si>
  <si>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</si>
  <si>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</si>
  <si>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</si>
  <si>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</si>
  <si>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</si>
  <si>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</si>
  <si>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</si>
  <si>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</si>
  <si>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</si>
  <si>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</si>
  <si>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</si>
  <si>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</si>
  <si>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</si>
  <si>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</si>
  <si>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</si>
  <si>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</si>
  <si>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</si>
  <si>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</si>
  <si>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</si>
  <si>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</si>
  <si>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</si>
  <si>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</si>
  <si>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</si>
  <si>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</si>
  <si>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</si>
  <si>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</si>
  <si>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</si>
  <si>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</si>
  <si>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</si>
  <si>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</si>
  <si>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</si>
  <si>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</si>
  <si>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</si>
  <si>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</si>
  <si>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</si>
  <si>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</si>
  <si>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</si>
  <si>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</si>
  <si>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</si>
  <si>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</si>
  <si>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</si>
  <si>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</si>
  <si>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</si>
  <si>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</si>
  <si>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</si>
  <si>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</si>
  <si>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</si>
  <si>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</si>
  <si>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</si>
  <si>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</si>
  <si>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</si>
  <si>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</si>
  <si>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</si>
  <si>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</si>
  <si>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</si>
  <si>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</si>
  <si>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</si>
  <si>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</si>
  <si>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</si>
  <si>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</si>
  <si>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</si>
  <si>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</si>
  <si>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</si>
  <si>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</si>
  <si>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</si>
  <si>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</si>
  <si>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</si>
  <si>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</si>
  <si>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</si>
  <si>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</si>
  <si>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</si>
  <si>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</si>
  <si>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</si>
  <si>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</si>
  <si>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</si>
  <si>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</si>
  <si>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</si>
  <si>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</si>
  <si>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</si>
  <si>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</si>
  <si>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</si>
  <si>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</si>
  <si>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</si>
  <si>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</si>
  <si>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</si>
  <si>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</si>
  <si>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</si>
  <si>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</si>
  <si>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</si>
  <si>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</si>
  <si>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</si>
  <si>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</si>
  <si>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</si>
  <si>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</si>
  <si>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</si>
  <si>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</si>
  <si>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</si>
  <si>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</si>
  <si>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</si>
  <si>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</si>
  <si>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</si>
  <si>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</si>
  <si>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</si>
  <si>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</si>
  <si>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</si>
  <si>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</si>
  <si>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</si>
  <si>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</si>
  <si>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</si>
  <si>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</si>
  <si>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</si>
  <si>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</si>
  <si>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</si>
  <si>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</si>
  <si>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</si>
  <si>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</si>
  <si>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</si>
  <si>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</si>
  <si>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</si>
  <si>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</si>
  <si>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</si>
  <si>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</si>
  <si>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</si>
  <si>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</si>
  <si>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</si>
  <si>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</si>
  <si>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</si>
  <si>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</si>
  <si>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</si>
  <si>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</si>
  <si>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</si>
  <si>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</si>
  <si>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</si>
  <si>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</si>
  <si>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</si>
  <si>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</si>
  <si>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</si>
  <si>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</si>
  <si>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</si>
  <si>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</si>
  <si>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</si>
  <si>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</si>
  <si>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</si>
  <si>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</si>
  <si>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</si>
  <si>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</si>
  <si>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</si>
  <si>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</si>
  <si>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</si>
  <si>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</si>
  <si>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</si>
  <si>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</si>
  <si>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</si>
  <si>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</si>
  <si>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</si>
  <si>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</si>
  <si>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</si>
  <si>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</si>
  <si>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</si>
  <si>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</si>
  <si>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</si>
  <si>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</si>
  <si>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</si>
  <si>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</si>
  <si>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</si>
  <si>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</si>
  <si>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</si>
  <si>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</si>
  <si>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</si>
  <si>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</si>
  <si>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</si>
  <si>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</si>
  <si>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</si>
  <si>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</si>
  <si>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</si>
  <si>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</si>
  <si>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</si>
  <si>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</si>
  <si>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</si>
  <si>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</si>
  <si>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</si>
  <si>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</si>
  <si>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</si>
  <si>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</si>
  <si>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</si>
  <si>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</si>
  <si>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</si>
  <si>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</si>
  <si>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</si>
  <si>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</si>
  <si>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</si>
  <si>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</si>
  <si>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</si>
  <si>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</si>
  <si>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</si>
  <si>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</si>
  <si>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</si>
  <si>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</si>
  <si>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</si>
  <si>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</si>
  <si>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</si>
  <si>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</si>
  <si>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</si>
  <si>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</si>
  <si>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</si>
  <si>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</si>
  <si>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</si>
  <si>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</si>
  <si>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</si>
  <si>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</si>
  <si>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</si>
  <si>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</si>
  <si>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</si>
  <si>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</si>
  <si>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</si>
  <si>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</si>
  <si>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</si>
  <si>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</si>
  <si>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</si>
  <si>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</si>
  <si>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</si>
  <si>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</si>
  <si>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</si>
  <si>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</si>
  <si>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</si>
  <si>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</si>
  <si>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</si>
  <si>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</si>
  <si>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</si>
  <si>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</si>
  <si>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</si>
  <si>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</si>
  <si>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</si>
  <si>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</si>
  <si>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</si>
  <si>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</si>
  <si>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</si>
  <si>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</si>
  <si>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</si>
  <si>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</si>
  <si>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</si>
  <si>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</si>
  <si>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</si>
  <si>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</si>
  <si>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</si>
  <si>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</si>
  <si>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</si>
  <si>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</si>
  <si>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</si>
  <si>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</si>
  <si>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</si>
  <si>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</si>
  <si>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</si>
  <si>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</si>
  <si>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</si>
  <si>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</si>
  <si>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</si>
  <si>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</si>
  <si>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</si>
  <si>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</si>
  <si>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</si>
  <si>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</si>
  <si>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</si>
  <si>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</si>
  <si>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</si>
  <si>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</si>
  <si>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</si>
  <si>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</si>
  <si>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</si>
  <si>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</si>
  <si>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</si>
  <si>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</si>
  <si>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</si>
  <si>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</si>
  <si>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</si>
  <si>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</si>
  <si>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</si>
  <si>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</si>
  <si>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</si>
  <si>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</si>
  <si>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</si>
  <si>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</si>
  <si>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</si>
  <si>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</si>
  <si>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</si>
  <si>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</si>
  <si>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</si>
  <si>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</si>
  <si>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</si>
  <si>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</si>
  <si>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</si>
  <si>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</si>
  <si>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</si>
  <si>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</si>
  <si>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</si>
  <si>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</si>
  <si>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</si>
  <si>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</si>
  <si>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</si>
  <si>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</si>
  <si>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</si>
  <si>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</si>
  <si>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</si>
  <si>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</si>
  <si>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</si>
  <si>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</si>
  <si>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</si>
  <si>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</si>
  <si>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</si>
  <si>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</si>
  <si>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</si>
  <si>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</si>
  <si>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</si>
  <si>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</si>
  <si>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</si>
  <si>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</si>
  <si>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</si>
  <si>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</si>
  <si>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</si>
  <si>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</si>
  <si>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</si>
  <si>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</si>
  <si>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</si>
  <si>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</si>
  <si>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</si>
  <si>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</si>
  <si>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</si>
  <si>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</si>
  <si>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</si>
  <si>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</si>
  <si>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</si>
  <si>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</si>
  <si>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</si>
  <si>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</si>
  <si>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</si>
  <si>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</si>
  <si>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</si>
  <si>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</si>
  <si>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</si>
  <si>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</si>
  <si>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</si>
  <si>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</si>
  <si>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</si>
  <si>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</si>
  <si>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</si>
  <si>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</si>
  <si>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</si>
  <si>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</si>
  <si>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</si>
  <si>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</si>
  <si>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</si>
  <si>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</si>
  <si>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</si>
  <si>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</si>
  <si>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</si>
  <si>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</si>
  <si>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</si>
  <si>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</si>
  <si>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</si>
  <si>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</si>
  <si>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</si>
  <si>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</si>
  <si>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</si>
  <si>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</si>
  <si>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</si>
  <si>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</si>
  <si>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</si>
  <si>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</si>
  <si>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</si>
  <si>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</si>
  <si>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</si>
  <si>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</si>
  <si>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</si>
  <si>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</si>
  <si>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</si>
  <si>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</si>
  <si>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</si>
  <si>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</si>
  <si>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</si>
  <si>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</si>
  <si>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</si>
  <si>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</si>
  <si>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</si>
  <si>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</si>
  <si>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</si>
  <si>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</si>
  <si>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</si>
  <si>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</si>
  <si>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</si>
  <si>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</si>
  <si>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</si>
  <si>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</si>
  <si>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</si>
  <si>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</si>
  <si>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</si>
  <si>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</si>
  <si>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</si>
  <si>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</si>
  <si>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</si>
  <si>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</si>
  <si>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</si>
  <si>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</si>
  <si>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</si>
  <si>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</si>
  <si>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</si>
  <si>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</si>
  <si>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</si>
  <si>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</si>
  <si>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</si>
  <si>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</si>
  <si>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</si>
  <si>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</si>
  <si>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</si>
  <si>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</si>
  <si>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</si>
  <si>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</si>
  <si>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</si>
  <si>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</si>
  <si>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</si>
  <si>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</si>
  <si>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</si>
  <si>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</si>
  <si>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</si>
  <si>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</si>
  <si>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</si>
  <si>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</si>
  <si>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</si>
  <si>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</si>
  <si>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</si>
  <si>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</si>
  <si>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</si>
  <si>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</si>
  <si>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</si>
  <si>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</si>
  <si>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</si>
  <si>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</si>
  <si>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</si>
  <si>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</si>
  <si>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</si>
  <si>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</si>
  <si>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</si>
  <si>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</si>
  <si>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</si>
  <si>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</si>
  <si>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</si>
  <si>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</si>
  <si>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</si>
  <si>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</si>
  <si>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</si>
  <si>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</si>
  <si>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</si>
  <si>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</si>
  <si>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</si>
  <si>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</si>
  <si>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</si>
  <si>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</si>
  <si>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</si>
  <si>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</si>
  <si>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</si>
  <si>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</si>
  <si>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</si>
  <si>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</si>
  <si>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</si>
  <si>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</si>
  <si>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</si>
  <si>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</si>
  <si>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</si>
  <si>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</si>
  <si>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</si>
  <si>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</si>
  <si>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</si>
  <si>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</si>
  <si>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</si>
  <si>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</si>
  <si>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</si>
  <si>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</si>
  <si>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</si>
  <si>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</si>
  <si>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</si>
  <si>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</si>
  <si>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</si>
  <si>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</si>
  <si>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</si>
  <si>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</si>
  <si>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</si>
  <si>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</si>
  <si>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</si>
  <si>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</si>
  <si>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</si>
  <si>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</si>
  <si>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</si>
  <si>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</si>
  <si>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</si>
  <si>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</si>
  <si>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</si>
  <si>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</si>
  <si>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</si>
  <si>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</si>
  <si>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</si>
  <si>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</si>
  <si>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</si>
  <si>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</si>
  <si>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</si>
  <si>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</si>
  <si>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</si>
  <si>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</si>
  <si>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</si>
  <si>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</si>
  <si>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</si>
  <si>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</si>
  <si>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</si>
  <si>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</si>
  <si>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</si>
  <si>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</si>
  <si>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</si>
  <si>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</si>
  <si>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</si>
  <si>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</si>
  <si>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</si>
  <si>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</si>
  <si>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</si>
  <si>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</si>
  <si>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</si>
  <si>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</si>
  <si>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</si>
  <si>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</si>
  <si>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</si>
  <si>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</si>
  <si>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</si>
  <si>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</si>
  <si>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</si>
  <si>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</si>
  <si>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</si>
  <si>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</si>
  <si>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</si>
  <si>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</si>
  <si>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</si>
  <si>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</si>
  <si>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</si>
  <si>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</si>
  <si>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</si>
  <si>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</si>
  <si>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</si>
  <si>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</si>
  <si>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</si>
  <si>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</si>
  <si>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</si>
  <si>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</si>
  <si>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</si>
  <si>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</si>
  <si>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</si>
  <si>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</si>
  <si>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</si>
  <si>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</si>
  <si>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</si>
  <si>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</si>
  <si>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</si>
  <si>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</si>
  <si>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</si>
  <si>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</si>
  <si>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</si>
  <si>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</si>
  <si>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</si>
  <si>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</si>
  <si>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</si>
  <si>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</si>
  <si>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</si>
  <si>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</si>
  <si>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</si>
  <si>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</si>
  <si>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</si>
  <si>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</si>
  <si>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</si>
  <si>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</si>
  <si>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</si>
  <si>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</si>
  <si>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</si>
  <si>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</si>
  <si>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</si>
  <si>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</si>
  <si>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</si>
  <si>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</si>
  <si>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</si>
  <si>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</si>
  <si>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</si>
  <si>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</si>
  <si>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</si>
  <si>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</si>
  <si>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</si>
  <si>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</si>
  <si>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</si>
  <si>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</si>
  <si>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</si>
  <si>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</si>
  <si>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</si>
  <si>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</si>
  <si>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</si>
  <si>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</si>
  <si>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</si>
  <si>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</si>
  <si>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</si>
  <si>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</si>
  <si>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</si>
  <si>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</si>
  <si>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</si>
  <si>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</si>
  <si>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</si>
  <si>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</si>
  <si>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</si>
  <si>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</si>
  <si>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</si>
  <si>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</si>
  <si>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</si>
  <si>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</si>
  <si>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</si>
  <si>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</si>
  <si>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</si>
  <si>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</si>
  <si>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</si>
  <si>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</si>
  <si>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</si>
  <si>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</si>
  <si>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</si>
  <si>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</si>
  <si>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</si>
  <si>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</si>
  <si>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</si>
  <si>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</si>
  <si>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</si>
  <si>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</si>
  <si>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</si>
  <si>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</si>
  <si>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</si>
  <si>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</si>
  <si>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</si>
  <si>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</si>
  <si>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</si>
  <si>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</si>
  <si>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</si>
  <si>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</si>
  <si>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</si>
  <si>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</si>
  <si>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</si>
  <si>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</si>
  <si>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</si>
  <si>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</si>
  <si>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</si>
  <si>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</si>
  <si>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</si>
  <si>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</si>
  <si>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</si>
  <si>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</si>
  <si>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</si>
  <si>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</si>
  <si>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</si>
  <si>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</si>
  <si>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</si>
  <si>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</si>
  <si>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</si>
  <si>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</si>
  <si>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</si>
  <si>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</si>
  <si>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</si>
  <si>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</si>
  <si>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</si>
  <si>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</si>
  <si>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</si>
  <si>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</si>
  <si>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</si>
  <si>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</si>
  <si>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</si>
  <si>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</si>
  <si>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</si>
  <si>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</si>
  <si>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</si>
  <si>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</si>
  <si>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</si>
  <si>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</si>
  <si>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</si>
  <si>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</si>
  <si>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</si>
  <si>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</si>
  <si>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</si>
  <si>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</si>
  <si>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</si>
  <si>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</si>
  <si>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</si>
  <si>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</si>
  <si>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</si>
  <si>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</si>
  <si>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</si>
  <si>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</si>
  <si>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</si>
  <si>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</si>
  <si>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</si>
  <si>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</si>
  <si>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</si>
  <si>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</si>
  <si>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</si>
  <si>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</si>
  <si>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</si>
  <si>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</si>
  <si>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</si>
  <si>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</si>
  <si>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</si>
  <si>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</si>
  <si>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</si>
  <si>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</si>
  <si>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</si>
  <si>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</si>
  <si>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</si>
  <si>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</si>
  <si>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</si>
  <si>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</si>
  <si>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</si>
  <si>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</si>
  <si>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</si>
  <si>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</si>
  <si>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</si>
  <si>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</si>
  <si>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</si>
  <si>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</si>
  <si>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</si>
  <si>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</si>
  <si>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</si>
  <si>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</si>
  <si>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</si>
  <si>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</si>
  <si>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</si>
  <si>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</si>
  <si>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</si>
  <si>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</si>
  <si>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</si>
  <si>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</si>
  <si>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</si>
  <si>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</si>
  <si>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</si>
  <si>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</si>
  <si>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</si>
  <si>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</si>
  <si>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</si>
  <si>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</si>
  <si>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</si>
  <si>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</si>
  <si>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</si>
  <si>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</si>
  <si>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</si>
  <si>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</si>
  <si>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</si>
  <si>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</si>
  <si>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</si>
  <si>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</si>
  <si>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</si>
  <si>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</si>
  <si>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</si>
  <si>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</si>
  <si>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</si>
  <si>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</si>
  <si>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</si>
  <si>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</si>
  <si>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</si>
  <si>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</si>
  <si>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</si>
  <si>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</si>
  <si>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</si>
  <si>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</si>
  <si>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</si>
  <si>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</si>
  <si>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</si>
  <si>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</si>
  <si>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</si>
  <si>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</si>
  <si>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</si>
  <si>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</si>
  <si>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</si>
  <si>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</si>
  <si>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</si>
  <si>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</si>
  <si>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</si>
  <si>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</si>
  <si>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</si>
  <si>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</si>
  <si>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</si>
  <si>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</si>
  <si>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</si>
  <si>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</si>
  <si>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</si>
  <si>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</si>
  <si>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</si>
  <si>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</si>
  <si>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</si>
  <si>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</si>
  <si>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</si>
  <si>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</si>
  <si>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</si>
  <si>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</si>
  <si>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</si>
  <si>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</si>
  <si>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</si>
  <si>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</si>
  <si>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</si>
  <si>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</si>
  <si>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</si>
  <si>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</si>
  <si>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</si>
  <si>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</si>
  <si>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</si>
  <si>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</si>
  <si>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</si>
  <si>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</si>
  <si>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</si>
  <si>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</si>
  <si>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</si>
  <si>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</si>
  <si>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</si>
  <si>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</si>
  <si>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</si>
  <si>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</si>
  <si>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</si>
  <si>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</si>
  <si>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</si>
  <si>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</si>
  <si>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</si>
  <si>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</si>
  <si>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</si>
  <si>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</si>
  <si>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</si>
  <si>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</si>
  <si>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</si>
  <si>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</si>
  <si>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</si>
  <si>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</si>
  <si>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</si>
  <si>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</si>
  <si>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</si>
  <si>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</si>
  <si>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</si>
  <si>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</si>
  <si>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</si>
  <si>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</si>
  <si>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</si>
  <si>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</si>
  <si>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</si>
  <si>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</si>
  <si>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</si>
  <si>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</si>
  <si>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</si>
  <si>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</si>
  <si>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</si>
  <si>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</si>
  <si>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</si>
  <si>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</si>
  <si>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</si>
  <si>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</si>
  <si>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</si>
  <si>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</si>
  <si>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</si>
  <si>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</si>
  <si>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</si>
  <si>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</si>
  <si>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</si>
  <si>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</si>
  <si>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</si>
  <si>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</si>
  <si>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</si>
  <si>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</si>
  <si>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</si>
  <si>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</si>
  <si>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</si>
  <si>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</si>
  <si>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</si>
  <si>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</si>
  <si>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</si>
  <si>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</si>
  <si>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</si>
  <si>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</si>
  <si>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</si>
  <si>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</si>
  <si>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</si>
  <si>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</si>
  <si>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</si>
  <si>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</si>
  <si>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</si>
  <si>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</si>
  <si>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</si>
  <si>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</si>
  <si>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</si>
  <si>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</si>
  <si>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</si>
  <si>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</si>
  <si>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</si>
  <si>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</si>
  <si>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</si>
  <si>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</si>
  <si>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</si>
  <si>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</si>
  <si>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</si>
  <si>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</si>
  <si>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</si>
  <si>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</si>
  <si>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</si>
  <si>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</si>
  <si>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</si>
  <si>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</si>
  <si>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</si>
  <si>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</si>
  <si>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</si>
  <si>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</si>
  <si>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</si>
  <si>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</si>
  <si>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</si>
  <si>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</si>
  <si>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</si>
  <si>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</si>
  <si>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</si>
  <si>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</si>
  <si>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</si>
  <si>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</si>
  <si>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</si>
  <si>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</si>
  <si>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</si>
  <si>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</si>
  <si>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</si>
  <si>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</si>
  <si>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</si>
  <si>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</si>
  <si>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</si>
  <si>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</si>
  <si>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</si>
  <si>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</si>
  <si>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</si>
  <si>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</si>
  <si>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</si>
  <si>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</si>
  <si>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</si>
  <si>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</si>
  <si>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</si>
  <si>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</si>
  <si>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</si>
  <si>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</si>
  <si>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</si>
  <si>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</si>
  <si>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</si>
  <si>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</si>
  <si>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</si>
  <si>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</si>
  <si>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</si>
  <si>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</si>
  <si>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</si>
  <si>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</si>
  <si>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</si>
  <si>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</si>
  <si>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</si>
  <si>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</si>
  <si>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</si>
  <si>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</si>
  <si>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</si>
  <si>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</si>
  <si>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</si>
  <si>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</si>
  <si>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</si>
  <si>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</si>
  <si>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</si>
  <si>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</si>
  <si>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</si>
  <si>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</si>
  <si>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</si>
  <si>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</si>
  <si>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</si>
  <si>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</si>
  <si>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</si>
  <si>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</si>
  <si>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</si>
  <si>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</si>
  <si>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</si>
  <si>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</si>
  <si>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</si>
  <si>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</si>
  <si>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</si>
  <si>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</si>
  <si>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</si>
  <si>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</si>
  <si>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</si>
  <si>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</si>
  <si>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</si>
  <si>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</si>
  <si>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</si>
  <si>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</si>
  <si>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</si>
  <si>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</si>
  <si>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</si>
  <si>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</si>
  <si>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</si>
  <si>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</si>
  <si>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</si>
  <si>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</si>
  <si>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</si>
  <si>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</si>
  <si>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</si>
  <si>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</si>
  <si>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</si>
  <si>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</si>
  <si>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</si>
  <si>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</si>
  <si>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</si>
  <si>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</si>
  <si>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</si>
  <si>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</si>
  <si>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</si>
  <si>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</si>
  <si>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</si>
  <si>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</si>
  <si>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</si>
  <si>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</si>
  <si>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</si>
  <si>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</si>
  <si>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</si>
  <si>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</si>
  <si>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</si>
  <si>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</si>
  <si>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</si>
  <si>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</si>
  <si>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</si>
  <si>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</si>
  <si>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</si>
  <si>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</si>
  <si>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</si>
  <si>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</si>
  <si>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</si>
  <si>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</si>
  <si>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</si>
  <si>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</si>
  <si>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</si>
  <si>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</si>
  <si>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</si>
  <si>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</si>
  <si>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</si>
  <si>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</si>
  <si>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</si>
  <si>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</si>
  <si>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</si>
  <si>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</si>
  <si>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</si>
  <si>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</si>
  <si>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</si>
  <si>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</si>
  <si>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</si>
  <si>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</si>
  <si>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</si>
  <si>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</si>
  <si>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</si>
  <si>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</si>
  <si>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</si>
  <si>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</si>
  <si>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</si>
  <si>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</si>
  <si>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</si>
  <si>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</si>
  <si>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</si>
  <si>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</si>
  <si>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</si>
  <si>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</si>
  <si>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</si>
  <si>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</si>
  <si>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</si>
  <si>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</si>
  <si>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</si>
  <si>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</si>
  <si>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</si>
  <si>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</si>
  <si>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</si>
  <si>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</si>
  <si>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</si>
  <si>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</si>
  <si>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</si>
  <si>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</si>
  <si>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</si>
  <si>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</si>
  <si>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</si>
  <si>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</si>
  <si>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</si>
  <si>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</si>
  <si>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</si>
  <si>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</si>
  <si>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</si>
  <si>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</si>
  <si>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</si>
  <si>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</si>
  <si>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</si>
  <si>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</si>
  <si>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</si>
  <si>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</si>
  <si>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</si>
  <si>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</si>
  <si>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</si>
  <si>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</si>
  <si>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</si>
  <si>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</si>
  <si>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</si>
  <si>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</si>
  <si>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</si>
  <si>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</si>
  <si>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</si>
  <si>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</si>
  <si>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</si>
  <si>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</si>
  <si>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</si>
  <si>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</si>
  <si>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</si>
  <si>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</si>
  <si>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</si>
  <si>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</si>
  <si>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</si>
  <si>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</si>
  <si>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</si>
  <si>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</si>
  <si>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</si>
  <si>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</si>
  <si>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</si>
  <si>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</si>
  <si>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</si>
  <si>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</si>
  <si>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</si>
  <si>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</si>
  <si>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</si>
  <si>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</si>
  <si>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</si>
  <si>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</si>
  <si>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</si>
  <si>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</si>
  <si>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</si>
  <si>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</si>
  <si>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</si>
  <si>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</si>
  <si>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</si>
  <si>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</si>
  <si>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</si>
  <si>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</si>
  <si>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</si>
  <si>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</si>
  <si>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</si>
  <si>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</si>
  <si>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</si>
  <si>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</si>
  <si>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</si>
  <si>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</si>
  <si>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</si>
  <si>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</si>
  <si>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</si>
  <si>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</si>
  <si>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</si>
  <si>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</si>
  <si>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</si>
  <si>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</si>
  <si>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</si>
  <si>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</si>
  <si>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</si>
  <si>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</si>
  <si>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</si>
  <si>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</si>
  <si>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</si>
  <si>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</si>
  <si>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</si>
  <si>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</si>
  <si>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</si>
  <si>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</si>
  <si>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</si>
  <si>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</si>
  <si>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</si>
  <si>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</si>
  <si>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</si>
  <si>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</si>
  <si>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</si>
  <si>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</si>
  <si>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</si>
  <si>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</si>
  <si>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</si>
  <si>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</si>
  <si>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</si>
  <si>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</si>
  <si>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</si>
  <si>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</si>
  <si>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</si>
  <si>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</si>
  <si>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</si>
  <si>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</si>
  <si>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</si>
  <si>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</si>
  <si>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</si>
  <si>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</si>
  <si>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</si>
  <si>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</si>
  <si>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</si>
  <si>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</si>
  <si>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</si>
  <si>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</si>
  <si>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</si>
  <si>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</si>
  <si>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</si>
  <si>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</si>
  <si>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</si>
  <si>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</si>
  <si>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</si>
  <si>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</si>
  <si>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</si>
  <si>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</si>
  <si>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</si>
  <si>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</si>
  <si>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</si>
  <si>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</si>
  <si>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</si>
  <si>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</si>
  <si>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</si>
  <si>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</si>
  <si>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</si>
  <si>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</si>
  <si>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</si>
  <si>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</si>
  <si>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</si>
  <si>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</si>
  <si>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</si>
  <si>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</si>
  <si>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</si>
  <si>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</si>
  <si>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</si>
  <si>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</si>
  <si>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</si>
  <si>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</si>
  <si>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</si>
  <si>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</si>
  <si>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</si>
  <si>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</si>
  <si>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</si>
  <si>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</si>
  <si>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</si>
  <si>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</si>
  <si>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</si>
  <si>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</si>
  <si>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</si>
  <si>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</si>
  <si>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</si>
  <si>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</si>
  <si>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</si>
  <si>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</si>
  <si>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</si>
  <si>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</si>
  <si>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</si>
  <si>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</si>
  <si>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</si>
  <si>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</si>
  <si>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</si>
  <si>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</si>
  <si>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</si>
  <si>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</si>
  <si>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</si>
  <si>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</si>
  <si>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</si>
  <si>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</si>
  <si>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</si>
  <si>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</si>
  <si>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</si>
  <si>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</si>
  <si>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</si>
  <si>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</si>
  <si>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</si>
  <si>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</si>
  <si>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</si>
  <si>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</si>
  <si>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</si>
  <si>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</si>
  <si>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</si>
  <si>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</si>
  <si>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</si>
  <si>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</si>
  <si>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</si>
  <si>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</si>
  <si>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</si>
  <si>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</si>
  <si>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</si>
  <si>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</si>
  <si>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</si>
  <si>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</si>
  <si>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</si>
  <si>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</si>
  <si>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</si>
  <si>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</si>
  <si>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</si>
  <si>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</si>
  <si>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</si>
  <si>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</si>
  <si>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</si>
  <si>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</si>
  <si>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</si>
  <si>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</si>
  <si>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</si>
  <si>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</si>
  <si>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</si>
  <si>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</si>
  <si>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</si>
  <si>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</si>
  <si>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</si>
  <si>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</si>
  <si>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</si>
  <si>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</si>
  <si>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</si>
  <si>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</si>
  <si>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</si>
  <si>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</si>
  <si>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</si>
  <si>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</si>
  <si>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</si>
  <si>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</si>
  <si>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</si>
  <si>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</si>
  <si>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</si>
  <si>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</si>
  <si>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</si>
  <si>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</si>
  <si>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</si>
  <si>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</si>
  <si>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</si>
  <si>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</si>
  <si>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</si>
  <si>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</si>
  <si>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</si>
  <si>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</si>
  <si>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</si>
  <si>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</si>
  <si>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</si>
  <si>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</si>
  <si>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</si>
  <si>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</si>
  <si>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</si>
  <si>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</si>
  <si>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</si>
  <si>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</si>
  <si>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</si>
  <si>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</si>
  <si>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</si>
  <si>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</si>
  <si>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</si>
  <si>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</si>
  <si>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</si>
  <si>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</si>
  <si>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</si>
  <si>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</si>
  <si>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</si>
  <si>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</si>
  <si>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</si>
  <si>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</si>
  <si>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</si>
  <si>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</si>
  <si>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</si>
  <si>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</si>
  <si>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</si>
  <si>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</si>
  <si>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</si>
  <si>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</si>
  <si>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</si>
  <si>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</si>
  <si>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</si>
  <si>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</si>
  <si>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</si>
  <si>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</si>
  <si>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</si>
  <si>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</si>
  <si>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</si>
  <si>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</si>
  <si>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</si>
  <si>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</si>
  <si>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</si>
  <si>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</si>
  <si>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</si>
  <si>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</si>
  <si>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</si>
  <si>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</si>
  <si>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</si>
  <si>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</si>
  <si>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</si>
  <si>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</si>
  <si>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</si>
  <si>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</si>
  <si>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</si>
  <si>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</si>
  <si>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</si>
  <si>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</si>
  <si>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</si>
  <si>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</si>
  <si>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</si>
  <si>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</si>
  <si>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</si>
  <si>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</si>
  <si>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</si>
  <si>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</si>
  <si>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</si>
  <si>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</si>
  <si>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</si>
  <si>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</si>
  <si>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</si>
  <si>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</si>
  <si>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</si>
  <si>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</si>
  <si>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</si>
  <si>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</si>
  <si>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</si>
  <si>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</si>
  <si>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</si>
  <si>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</si>
  <si>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</si>
  <si>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</si>
  <si>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</si>
  <si>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</si>
  <si>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</si>
  <si>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</si>
  <si>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</si>
  <si>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</si>
  <si>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</si>
  <si>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</si>
  <si>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</si>
  <si>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</si>
  <si>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</si>
  <si>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</si>
  <si>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</si>
  <si>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</si>
  <si>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</si>
  <si>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</si>
  <si>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</si>
  <si>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</si>
  <si>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</si>
  <si>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</si>
  <si>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</si>
  <si>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</si>
  <si>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</si>
  <si>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</si>
  <si>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</si>
  <si>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</si>
  <si>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</si>
  <si>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</si>
  <si>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</si>
  <si>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</si>
  <si>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</si>
  <si>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</si>
  <si>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</si>
  <si>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</si>
  <si>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</si>
  <si>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</si>
  <si>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</si>
  <si>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</si>
  <si>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</si>
  <si>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</si>
  <si>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</si>
  <si>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</si>
  <si>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</si>
  <si>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</si>
  <si>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</si>
  <si>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</si>
  <si>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</si>
  <si>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</si>
  <si>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</si>
  <si>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</si>
  <si>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</si>
  <si>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</si>
  <si>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</si>
  <si>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</si>
  <si>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</si>
  <si>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</si>
  <si>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</si>
  <si>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</si>
  <si>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</si>
  <si>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</si>
  <si>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</si>
  <si>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</si>
  <si>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</si>
  <si>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</si>
  <si>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</si>
  <si>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</si>
  <si>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</si>
  <si>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</si>
  <si>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</si>
  <si>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</si>
  <si>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</si>
  <si>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</si>
  <si>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</si>
  <si>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</si>
  <si>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</si>
  <si>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</si>
  <si>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</si>
  <si>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</si>
  <si>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</si>
  <si>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</si>
  <si>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</si>
  <si>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</si>
  <si>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</si>
  <si>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</si>
  <si>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</si>
  <si>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</si>
  <si>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</si>
  <si>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</si>
  <si>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</si>
  <si>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</si>
  <si>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</si>
  <si>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</si>
  <si>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</si>
  <si>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</si>
  <si>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</si>
  <si>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</si>
  <si>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</si>
  <si>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</si>
  <si>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</si>
  <si>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</si>
  <si>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</si>
  <si>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</si>
  <si>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</si>
  <si>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</si>
  <si>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</si>
  <si>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</si>
  <si>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</si>
  <si>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</si>
  <si>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</si>
  <si>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</si>
  <si>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</si>
  <si>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</si>
  <si>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</si>
  <si>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</si>
  <si>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</si>
  <si>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</si>
  <si>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</si>
  <si>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</si>
  <si>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</si>
  <si>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</si>
  <si>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</si>
  <si>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</si>
  <si>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</si>
  <si>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</si>
  <si>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</si>
  <si>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</si>
  <si>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</si>
  <si>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</si>
  <si>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</si>
  <si>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</si>
  <si>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</si>
  <si>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</si>
  <si>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</si>
  <si>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</si>
  <si>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</si>
  <si>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</si>
  <si>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</si>
  <si>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</si>
  <si>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</si>
  <si>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</si>
  <si>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</si>
  <si>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</si>
  <si>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</si>
  <si>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</si>
  <si>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</si>
  <si>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</si>
  <si>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</si>
  <si>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</si>
  <si>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</si>
  <si>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</si>
  <si>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</si>
  <si>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</si>
  <si>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</si>
  <si>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</si>
  <si>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</si>
  <si>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</si>
  <si>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</si>
  <si>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</si>
  <si>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</si>
  <si>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</si>
  <si>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</si>
  <si>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</si>
  <si>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</si>
  <si>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</si>
  <si>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</si>
  <si>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</si>
  <si>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</si>
  <si>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</si>
  <si>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</si>
  <si>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</si>
  <si>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</si>
  <si>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</si>
  <si>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</si>
  <si>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</si>
  <si>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</si>
  <si>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</si>
  <si>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</si>
  <si>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</si>
  <si>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</si>
  <si>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</si>
  <si>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</si>
  <si>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</si>
  <si>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</si>
  <si>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</si>
  <si>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</si>
  <si>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</si>
  <si>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</si>
  <si>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</si>
  <si>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</si>
  <si>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</si>
  <si>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</si>
  <si>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</si>
  <si>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</si>
  <si>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</si>
  <si>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</si>
  <si>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</si>
  <si>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</si>
  <si>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</si>
  <si>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</si>
  <si>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</si>
  <si>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</si>
  <si>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</si>
  <si>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</si>
  <si>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</si>
  <si>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</si>
  <si>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</si>
  <si>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</si>
  <si>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</si>
  <si>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</si>
  <si>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</si>
  <si>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</si>
  <si>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</si>
  <si>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</si>
  <si>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</si>
  <si>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</si>
  <si>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</si>
  <si>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</si>
  <si>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</si>
  <si>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</si>
  <si>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</si>
  <si>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</si>
  <si>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</si>
  <si>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</si>
  <si>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</si>
  <si>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</si>
  <si>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</si>
  <si>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</si>
  <si>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</si>
  <si>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</si>
  <si>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</si>
  <si>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</si>
  <si>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</si>
  <si>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</si>
  <si>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</si>
  <si>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</si>
  <si>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</si>
  <si>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</si>
  <si>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</si>
  <si>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</si>
  <si>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</si>
  <si>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</si>
  <si>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</si>
  <si>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</si>
  <si>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</si>
  <si>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</si>
  <si>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</si>
  <si>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</si>
  <si>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</si>
  <si>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</si>
  <si>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</si>
  <si>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</si>
  <si>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</si>
  <si>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</si>
  <si>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</si>
  <si>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</si>
  <si>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</si>
  <si>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</si>
  <si>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</si>
  <si>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</si>
  <si>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</si>
  <si>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</si>
  <si>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</si>
  <si>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</si>
  <si>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</si>
  <si>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</si>
  <si>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</si>
  <si>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</si>
  <si>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</si>
  <si>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</si>
  <si>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</si>
  <si>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</si>
  <si>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</si>
  <si>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</si>
  <si>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</si>
  <si>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</si>
  <si>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</si>
  <si>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</si>
  <si>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</si>
  <si>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</si>
  <si>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</si>
  <si>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</si>
  <si>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</si>
  <si>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</si>
  <si>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</si>
  <si>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</si>
  <si>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</si>
  <si>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</si>
  <si>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</si>
  <si>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</si>
  <si>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</si>
  <si>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</si>
  <si>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</si>
  <si>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</si>
  <si>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</si>
  <si>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</si>
  <si>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</si>
  <si>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</si>
  <si>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</si>
  <si>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</si>
  <si>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</si>
  <si>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</si>
  <si>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</si>
  <si>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</si>
  <si>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</si>
  <si>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</si>
  <si>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</si>
  <si>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</si>
  <si>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</si>
  <si>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</si>
  <si>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</si>
  <si>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</si>
  <si>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</si>
  <si>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</si>
  <si>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</si>
  <si>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</si>
  <si>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</si>
  <si>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</si>
  <si>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</si>
  <si>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</si>
  <si>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</si>
  <si>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</si>
  <si>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</si>
  <si>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</si>
  <si>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</si>
  <si>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</si>
  <si>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</si>
  <si>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</si>
  <si>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</si>
  <si>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</si>
  <si>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</si>
  <si>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</si>
  <si>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</si>
  <si>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</si>
  <si>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</si>
  <si>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</si>
  <si>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</si>
  <si>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</si>
  <si>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</si>
  <si>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</si>
  <si>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</si>
  <si>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</si>
  <si>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</si>
  <si>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</si>
  <si>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</si>
  <si>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</si>
  <si>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</si>
  <si>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</si>
  <si>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</si>
  <si>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</si>
  <si>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</si>
  <si>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</si>
  <si>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</si>
  <si>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</si>
  <si>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</si>
  <si>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</si>
  <si>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</si>
  <si>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</si>
  <si>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</si>
  <si>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</si>
  <si>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</si>
  <si>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</si>
  <si>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</si>
  <si>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</si>
  <si>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</si>
  <si>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</si>
  <si>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</si>
  <si>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</si>
  <si>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</si>
  <si>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</si>
  <si>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</si>
  <si>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</si>
  <si>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</si>
  <si>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</si>
  <si>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</si>
  <si>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</si>
  <si>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</si>
  <si>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</si>
  <si>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</si>
  <si>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</si>
  <si>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</si>
  <si>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</si>
  <si>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</si>
  <si>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</si>
  <si>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</si>
  <si>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</si>
  <si>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</si>
  <si>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</si>
  <si>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</si>
  <si>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</si>
  <si>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</si>
  <si>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</si>
  <si>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</si>
  <si>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</si>
  <si>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</si>
  <si>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</si>
  <si>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</si>
  <si>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</si>
  <si>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</si>
  <si>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</si>
  <si>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</si>
  <si>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</si>
  <si>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</si>
  <si>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</si>
  <si>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</si>
  <si>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</si>
  <si>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</si>
  <si>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</si>
  <si>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</si>
  <si>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</si>
  <si>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</si>
  <si>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</si>
  <si>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</si>
  <si>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</si>
  <si>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</si>
  <si>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</si>
  <si>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</si>
  <si>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</si>
  <si>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</si>
  <si>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</si>
  <si>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</si>
  <si>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</si>
  <si>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</si>
  <si>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</si>
  <si>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</si>
  <si>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</si>
  <si>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</si>
  <si>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</si>
  <si>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</si>
  <si>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</si>
  <si>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</si>
  <si>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</si>
  <si>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</si>
  <si>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</si>
  <si>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</si>
  <si>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</si>
  <si>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</si>
  <si>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</si>
  <si>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</si>
  <si>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</si>
  <si>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</si>
  <si>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</si>
  <si>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</si>
  <si>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</si>
  <si>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</si>
  <si>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</si>
  <si>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</si>
  <si>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</si>
  <si>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</si>
  <si>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</si>
  <si>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</si>
  <si>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</si>
  <si>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</si>
  <si>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</si>
  <si>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</si>
  <si>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</si>
  <si>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</si>
  <si>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</si>
  <si>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</si>
  <si>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</si>
  <si>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</si>
  <si>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</si>
  <si>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</si>
  <si>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</si>
  <si>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</si>
  <si>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</si>
  <si>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</si>
  <si>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</si>
  <si>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</si>
  <si>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</si>
  <si>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</si>
  <si>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</si>
  <si>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</si>
  <si>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</si>
  <si>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</si>
  <si>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</si>
  <si>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</si>
  <si>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</si>
  <si>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</si>
  <si>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</si>
  <si>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</si>
  <si>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</si>
  <si>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</si>
  <si>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</si>
  <si>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</si>
  <si>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</si>
  <si>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</si>
  <si>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</si>
  <si>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</si>
  <si>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</si>
  <si>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</si>
  <si>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</si>
  <si>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</si>
  <si>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</si>
  <si>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</si>
  <si>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</si>
  <si>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</si>
  <si>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</si>
  <si>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</si>
  <si>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</si>
  <si>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</si>
  <si>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</si>
  <si>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</si>
  <si>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</si>
  <si>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</si>
  <si>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</si>
  <si>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</si>
  <si>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</si>
  <si>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</si>
  <si>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</si>
  <si>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</si>
  <si>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</si>
  <si>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</si>
  <si>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</si>
  <si>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</si>
  <si>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</si>
  <si>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</si>
  <si>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</si>
  <si>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</si>
  <si>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</si>
  <si>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</si>
  <si>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</si>
  <si>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</si>
  <si>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</si>
  <si>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</si>
  <si>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</si>
  <si>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</si>
  <si>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</si>
  <si>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</si>
  <si>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</si>
  <si>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</si>
  <si>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</si>
  <si>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</si>
  <si>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</si>
  <si>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</si>
  <si>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</si>
  <si>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</si>
  <si>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</si>
  <si>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</si>
  <si>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</si>
  <si>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</si>
  <si>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</si>
  <si>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</si>
  <si>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</si>
  <si>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</si>
  <si>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</si>
  <si>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</si>
  <si>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</si>
  <si>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</si>
  <si>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</si>
  <si>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</si>
  <si>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</si>
  <si>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</si>
  <si>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</si>
  <si>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</si>
  <si>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</si>
  <si>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</si>
  <si>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</si>
  <si>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</si>
  <si>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</si>
  <si>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</si>
  <si>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</si>
  <si>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</si>
  <si>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</si>
  <si>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</si>
  <si>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</si>
  <si>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</si>
  <si>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</si>
  <si>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</si>
  <si>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</si>
  <si>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</si>
  <si>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</si>
  <si>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</si>
  <si>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</si>
  <si>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</si>
  <si>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</si>
  <si>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</si>
  <si>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</si>
  <si>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</si>
  <si>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</si>
  <si>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</si>
  <si>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</si>
  <si>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</si>
  <si>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</si>
  <si>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</si>
  <si>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</si>
  <si>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</si>
  <si>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</si>
  <si>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</si>
  <si>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</si>
  <si>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</si>
  <si>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</si>
  <si>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</si>
  <si>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</si>
  <si>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</si>
  <si>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</si>
  <si>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</si>
  <si>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</si>
  <si>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</si>
  <si>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</si>
  <si>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</si>
  <si>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</si>
  <si>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</si>
  <si>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</si>
  <si>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</si>
  <si>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</si>
  <si>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</si>
  <si>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</si>
  <si>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</si>
  <si>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</si>
  <si>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</si>
  <si>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</si>
  <si>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</si>
  <si>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</si>
  <si>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</si>
  <si>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</si>
  <si>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</si>
  <si>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</si>
  <si>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</si>
  <si>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</si>
  <si>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</si>
  <si>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</si>
  <si>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</si>
  <si>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</si>
  <si>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</si>
  <si>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</si>
  <si>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</si>
  <si>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</si>
  <si>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</si>
  <si>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</si>
  <si>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</si>
  <si>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</si>
  <si>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</si>
  <si>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</si>
  <si>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</si>
  <si>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</si>
  <si>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</si>
  <si>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</si>
  <si>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</si>
  <si>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</si>
  <si>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</si>
  <si>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</si>
  <si>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</si>
  <si>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</si>
  <si>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</si>
  <si>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</si>
  <si>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</si>
  <si>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</si>
  <si>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</si>
  <si>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</si>
  <si>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</si>
  <si>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</si>
  <si>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</si>
  <si>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</si>
  <si>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</si>
  <si>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</si>
  <si>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</si>
  <si>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</si>
  <si>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</si>
  <si>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</si>
  <si>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</si>
  <si>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</si>
  <si>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</si>
  <si>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</si>
  <si>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</si>
  <si>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</si>
  <si>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</si>
  <si>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</si>
  <si>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</si>
  <si>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</si>
  <si>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</si>
  <si>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</si>
  <si>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</si>
  <si>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</si>
  <si>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</si>
  <si>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</si>
  <si>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</si>
  <si>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</si>
  <si>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</si>
  <si>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</si>
  <si>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</si>
  <si>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</si>
  <si>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</si>
  <si>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</si>
  <si>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</si>
  <si>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</si>
  <si>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</si>
  <si>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</si>
  <si>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</si>
  <si>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</si>
  <si>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</si>
  <si>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</si>
  <si>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</si>
  <si>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</si>
  <si>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</si>
  <si>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</si>
  <si>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</si>
  <si>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</si>
  <si>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</si>
  <si>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</si>
  <si>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</si>
  <si>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</si>
  <si>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</si>
  <si>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</si>
  <si>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</si>
  <si>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</si>
  <si>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</si>
  <si>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</si>
  <si>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</si>
  <si>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</si>
  <si>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</si>
  <si>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</si>
  <si>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</si>
  <si>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</si>
  <si>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</si>
  <si>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</si>
  <si>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</si>
  <si>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</si>
  <si>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</si>
  <si>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</si>
  <si>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</si>
  <si>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</si>
  <si>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</si>
  <si>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</si>
  <si>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</si>
  <si>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</si>
  <si>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</si>
  <si>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</si>
  <si>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</si>
  <si>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</si>
  <si>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</si>
  <si>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</si>
  <si>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</si>
  <si>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</si>
  <si>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</si>
  <si>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</si>
  <si>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</si>
  <si>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</si>
  <si>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</si>
  <si>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</si>
  <si>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</si>
  <si>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</si>
  <si>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</si>
  <si>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</si>
  <si>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</si>
  <si>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</si>
  <si>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</si>
  <si>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</si>
  <si>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</si>
  <si>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</si>
  <si>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</si>
  <si>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</si>
  <si>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</si>
  <si>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</si>
  <si>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</si>
  <si>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</si>
  <si>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</si>
  <si>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</si>
  <si>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</si>
  <si>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</si>
  <si>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</si>
  <si>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</si>
  <si>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</si>
  <si>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</si>
  <si>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</si>
  <si>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</si>
  <si>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</si>
  <si>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</si>
  <si>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</si>
  <si>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</si>
  <si>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</si>
  <si>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</si>
  <si>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</si>
  <si>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</si>
  <si>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</si>
  <si>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</si>
  <si>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</si>
  <si>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</si>
  <si>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</si>
  <si>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</si>
  <si>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</si>
  <si>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</si>
  <si>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</si>
  <si>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</si>
  <si>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</si>
  <si>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</si>
  <si>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</si>
  <si>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</si>
  <si>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</si>
  <si>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</si>
  <si>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</si>
  <si>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</si>
  <si>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</si>
  <si>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</si>
  <si>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</si>
  <si>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</si>
  <si>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</si>
  <si>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</si>
  <si>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</si>
  <si>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</si>
  <si>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</si>
  <si>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</si>
  <si>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</si>
  <si>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</si>
  <si>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</si>
  <si>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</si>
  <si>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</si>
  <si>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</si>
  <si>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</si>
  <si>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</si>
  <si>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</si>
  <si>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</si>
  <si>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</si>
  <si>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</si>
  <si>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</si>
  <si>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</si>
  <si>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</si>
  <si>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</si>
  <si>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</si>
  <si>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</si>
  <si>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</si>
  <si>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</si>
  <si>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</si>
  <si>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</si>
  <si>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</si>
  <si>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</si>
  <si>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</si>
  <si>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</si>
  <si>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</si>
  <si>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</si>
  <si>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</si>
  <si>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</si>
  <si>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</si>
  <si>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</si>
  <si>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</si>
  <si>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</si>
  <si>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</si>
  <si>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</si>
  <si>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</si>
  <si>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</si>
  <si>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</si>
  <si>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</si>
  <si>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</si>
  <si>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</si>
  <si>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</si>
  <si>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</si>
  <si>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</si>
  <si>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</si>
  <si>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</si>
  <si>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</si>
  <si>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</si>
  <si>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</si>
  <si>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</si>
  <si>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</si>
  <si>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</si>
  <si>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</si>
  <si>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</si>
  <si>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</si>
  <si>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</si>
  <si>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</si>
  <si>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</si>
  <si>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</si>
  <si>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</si>
  <si>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</si>
  <si>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</si>
  <si>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</si>
  <si>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</si>
  <si>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</si>
  <si>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</si>
  <si>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</si>
  <si>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</si>
  <si>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</si>
  <si>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</si>
  <si>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</si>
  <si>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</si>
  <si>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</si>
  <si>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</si>
  <si>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</si>
  <si>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</si>
  <si>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</si>
  <si>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</si>
  <si>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</si>
  <si>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</si>
  <si>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</si>
  <si>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</si>
  <si>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</si>
  <si>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</si>
  <si>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</si>
  <si>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</si>
  <si>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</si>
  <si>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</si>
  <si>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</si>
  <si>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</si>
  <si>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</si>
  <si>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</si>
  <si>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</si>
  <si>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</si>
  <si>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</si>
  <si>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</si>
  <si>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</si>
  <si>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</si>
  <si>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</si>
  <si>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</si>
  <si>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</si>
  <si>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</si>
  <si>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</si>
  <si>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</si>
  <si>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</si>
  <si>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</si>
  <si>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</si>
  <si>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</si>
  <si>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</si>
  <si>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</si>
  <si>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</si>
  <si>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</si>
  <si>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</si>
  <si>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</si>
  <si>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</si>
  <si>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</si>
  <si>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</si>
  <si>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</si>
  <si>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</si>
  <si>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</si>
  <si>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</si>
  <si>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</si>
  <si>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</si>
  <si>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</si>
  <si>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</si>
  <si>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</si>
  <si>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</si>
  <si>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</si>
  <si>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</si>
  <si>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</si>
  <si>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</si>
  <si>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</si>
  <si>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</si>
  <si>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</si>
  <si>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</si>
  <si>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</si>
  <si>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</si>
  <si>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</si>
  <si>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</si>
  <si>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</si>
  <si>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</si>
  <si>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</si>
  <si>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</si>
  <si>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</si>
  <si>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</si>
  <si>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</si>
  <si>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</si>
  <si>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</si>
  <si>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</si>
  <si>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</si>
  <si>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</si>
  <si>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</si>
  <si>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</si>
  <si>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</si>
  <si>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</si>
  <si>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</si>
  <si>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</si>
  <si>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</si>
  <si>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</si>
  <si>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</si>
  <si>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</si>
  <si>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</si>
  <si>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</si>
  <si>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</si>
  <si>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</si>
  <si>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</si>
  <si>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</si>
  <si>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</si>
  <si>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</si>
  <si>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</si>
  <si>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</si>
  <si>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</si>
  <si>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</si>
  <si>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</si>
  <si>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</si>
  <si>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</si>
  <si>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</si>
  <si>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</si>
  <si>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</si>
  <si>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</si>
  <si>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</si>
  <si>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</si>
  <si>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</si>
  <si>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</si>
  <si>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</si>
  <si>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</si>
  <si>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</si>
  <si>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</si>
  <si>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</si>
  <si>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</si>
  <si>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</si>
  <si>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</si>
  <si>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</si>
  <si>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</si>
  <si>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</si>
  <si>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</si>
  <si>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</si>
  <si>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</si>
  <si>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</si>
  <si>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</si>
  <si>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</si>
  <si>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</si>
  <si>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</si>
  <si>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</si>
  <si>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</si>
  <si>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</si>
  <si>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</si>
  <si>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</si>
  <si>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</si>
  <si>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</si>
  <si>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</si>
  <si>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</si>
  <si>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</si>
  <si>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</si>
  <si>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</si>
  <si>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</si>
  <si>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</si>
  <si>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</si>
  <si>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</si>
  <si>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</si>
  <si>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</si>
  <si>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</si>
  <si>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</si>
  <si>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</si>
  <si>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</si>
  <si>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</si>
  <si>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</si>
  <si>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</si>
  <si>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</si>
  <si>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</si>
  <si>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</si>
  <si>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</si>
  <si>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</si>
  <si>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</si>
  <si>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</si>
  <si>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</si>
  <si>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</si>
  <si>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</si>
  <si>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</si>
  <si>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</si>
  <si>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</si>
  <si>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</si>
  <si>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</si>
  <si>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</si>
  <si>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</si>
  <si>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</si>
  <si>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</si>
  <si>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</si>
  <si>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</si>
  <si>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</si>
  <si>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</si>
  <si>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</si>
  <si>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</si>
  <si>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</si>
  <si>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</si>
  <si>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</si>
  <si>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</si>
  <si>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</si>
  <si>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</si>
  <si>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</si>
  <si>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</si>
  <si>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</si>
  <si>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</si>
  <si>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</si>
  <si>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</si>
  <si>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</si>
  <si>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</si>
  <si>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</si>
  <si>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</si>
  <si>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</si>
  <si>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</si>
  <si>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</si>
  <si>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</si>
  <si>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</si>
  <si>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</si>
  <si>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</si>
  <si>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</si>
  <si>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</si>
  <si>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</si>
  <si>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</si>
  <si>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</si>
  <si>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</si>
  <si>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</si>
  <si>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</si>
  <si>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</si>
  <si>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</si>
  <si>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</si>
  <si>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</si>
  <si>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</si>
  <si>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</si>
  <si>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</si>
  <si>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</si>
  <si>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</si>
  <si>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</si>
  <si>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</si>
  <si>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</si>
  <si>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</si>
  <si>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</si>
  <si>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</si>
  <si>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</si>
  <si>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</si>
  <si>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</si>
  <si>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</si>
  <si>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</si>
  <si>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</si>
  <si>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</si>
  <si>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</si>
  <si>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</si>
  <si>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</si>
  <si>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</si>
  <si>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</si>
  <si>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</si>
  <si>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</si>
  <si>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</si>
  <si>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</si>
  <si>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</si>
  <si>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</si>
  <si>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</si>
  <si>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</si>
  <si>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</si>
  <si>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</si>
  <si>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</si>
  <si>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</si>
  <si>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</si>
  <si>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</si>
  <si>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</si>
  <si>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</si>
  <si>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</si>
  <si>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</si>
  <si>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</si>
  <si>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</si>
  <si>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</si>
  <si>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</si>
  <si>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</si>
  <si>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</si>
  <si>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</si>
  <si>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</si>
  <si>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</si>
  <si>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</si>
  <si>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</si>
  <si>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</si>
  <si>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</si>
  <si>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</si>
  <si>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</si>
  <si>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</si>
  <si>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</si>
  <si>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</si>
  <si>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</si>
  <si>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</si>
  <si>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</si>
  <si>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</si>
  <si>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</si>
  <si>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</si>
  <si>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</si>
  <si>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</si>
  <si>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</si>
  <si>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</si>
  <si>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</si>
  <si>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</si>
  <si>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</si>
  <si>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</si>
  <si>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</si>
  <si>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</si>
  <si>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</si>
  <si>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</si>
  <si>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</si>
  <si>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</si>
  <si>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</si>
  <si>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</si>
  <si>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</si>
  <si>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</si>
  <si>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</si>
  <si>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</si>
  <si>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</si>
  <si>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</si>
  <si>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</si>
  <si>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</si>
  <si>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</si>
  <si>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</si>
  <si>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</si>
  <si>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</si>
  <si>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</si>
  <si>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</si>
  <si>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</si>
  <si>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</si>
  <si>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</si>
  <si>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</si>
  <si>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</si>
  <si>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</si>
  <si>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</si>
  <si>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</si>
  <si>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</si>
  <si>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</si>
  <si>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</si>
  <si>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</si>
  <si>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</si>
  <si>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</si>
  <si>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</si>
  <si>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</si>
  <si>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</si>
  <si>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</si>
  <si>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</si>
  <si>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</si>
  <si>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</si>
  <si>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</si>
  <si>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</si>
  <si>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</si>
  <si>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</si>
  <si>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</si>
  <si>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</si>
  <si>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</si>
  <si>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</si>
  <si>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</si>
  <si>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</si>
  <si>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</si>
  <si>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</si>
  <si>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</si>
  <si>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</si>
  <si>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</si>
  <si>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</si>
  <si>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</si>
  <si>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</si>
  <si>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</si>
  <si>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</si>
  <si>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</si>
  <si>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</si>
  <si>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</si>
  <si>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</si>
  <si>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</si>
  <si>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</si>
  <si>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</si>
  <si>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</si>
  <si>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</si>
  <si>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</si>
  <si>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</si>
  <si>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</si>
  <si>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</si>
  <si>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</si>
  <si>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</si>
  <si>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</si>
  <si>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</si>
  <si>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</si>
  <si>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</si>
  <si>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</si>
  <si>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</si>
  <si>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</si>
  <si>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</si>
  <si>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</si>
  <si>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</si>
  <si>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</si>
  <si>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</si>
  <si>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</si>
  <si>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</si>
  <si>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</si>
  <si>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</si>
  <si>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</si>
  <si>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</si>
  <si>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</si>
  <si>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</si>
  <si>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</si>
  <si>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</si>
  <si>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</si>
  <si>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</si>
  <si>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</si>
  <si>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</si>
  <si>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</si>
  <si>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</si>
  <si>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</si>
  <si>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</si>
  <si>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</si>
  <si>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</si>
  <si>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</si>
  <si>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</si>
  <si>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</si>
  <si>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</si>
  <si>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</si>
  <si>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</si>
  <si>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</si>
  <si>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</si>
  <si>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</si>
  <si>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</si>
  <si>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</si>
  <si>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</si>
  <si>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</si>
  <si>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</si>
  <si>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</si>
  <si>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</si>
  <si>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</si>
  <si>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</si>
  <si>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</si>
  <si>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</si>
  <si>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</si>
  <si>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</si>
  <si>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</si>
  <si>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</si>
  <si>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</si>
  <si>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</si>
  <si>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</si>
  <si>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</si>
  <si>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</si>
  <si>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</si>
  <si>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</si>
  <si>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</si>
  <si>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</si>
  <si>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</si>
  <si>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</si>
  <si>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</si>
  <si>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</si>
  <si>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</si>
  <si>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</si>
  <si>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</si>
  <si>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</si>
  <si>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</si>
  <si>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</si>
  <si>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</si>
  <si>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</si>
  <si>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</si>
  <si>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</si>
  <si>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</si>
  <si>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</si>
  <si>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</si>
  <si>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</si>
  <si>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</si>
  <si>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</si>
  <si>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</si>
  <si>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</si>
  <si>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</si>
  <si>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</si>
  <si>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</si>
  <si>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</si>
  <si>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</si>
  <si>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</si>
  <si>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</si>
  <si>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</si>
  <si>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</si>
  <si>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</si>
  <si>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</si>
  <si>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</si>
  <si>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</si>
  <si>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</si>
  <si>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</si>
  <si>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</si>
  <si>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</si>
  <si>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</si>
  <si>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</si>
  <si>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</si>
  <si>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</si>
  <si>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</si>
  <si>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</si>
  <si>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</si>
  <si>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</si>
  <si>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</si>
  <si>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</si>
  <si>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</si>
  <si>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</si>
  <si>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</si>
  <si>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</si>
  <si>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</si>
  <si>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</si>
  <si>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</si>
  <si>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</si>
  <si>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</si>
  <si>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</si>
  <si>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</si>
  <si>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</si>
  <si>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</si>
  <si>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</si>
  <si>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</si>
  <si>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</si>
  <si>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</si>
  <si>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</si>
  <si>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</si>
  <si>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</si>
  <si>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</si>
  <si>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</si>
  <si>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</si>
  <si>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</si>
  <si>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</si>
  <si>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</si>
  <si>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</si>
  <si>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</si>
  <si>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</si>
  <si>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</si>
  <si>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</si>
  <si>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</si>
  <si>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</si>
  <si>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</si>
  <si>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</si>
  <si>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</si>
  <si>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</si>
  <si>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</si>
  <si>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</si>
  <si>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</si>
  <si>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</si>
  <si>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</si>
  <si>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</si>
  <si>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</si>
  <si>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</si>
  <si>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</si>
  <si>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</si>
  <si>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</si>
  <si>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</si>
  <si>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</si>
  <si>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</si>
  <si>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</si>
  <si>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</si>
  <si>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</si>
  <si>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</si>
  <si>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</si>
  <si>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</si>
  <si>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</si>
  <si>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</si>
  <si>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</si>
  <si>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</si>
  <si>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</si>
  <si>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</si>
  <si>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</si>
  <si>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</si>
  <si>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</si>
  <si>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</si>
  <si>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</si>
  <si>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</si>
  <si>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</si>
  <si>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</si>
  <si>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</si>
  <si>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</si>
  <si>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</si>
  <si>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</si>
  <si>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</si>
  <si>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</si>
  <si>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</si>
  <si>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</si>
  <si>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</si>
  <si>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</si>
  <si>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</si>
  <si>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</si>
  <si>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</si>
  <si>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</si>
  <si>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</si>
  <si>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</si>
  <si>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</si>
  <si>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</si>
  <si>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</si>
  <si>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</si>
  <si>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</si>
  <si>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</si>
  <si>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</si>
  <si>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</si>
  <si>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</si>
  <si>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</si>
  <si>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</si>
  <si>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</si>
  <si>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</si>
  <si>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</si>
  <si>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</si>
  <si>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</si>
  <si>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</si>
  <si>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</si>
  <si>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</si>
  <si>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</si>
  <si>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</si>
  <si>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</si>
  <si>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</si>
  <si>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</si>
  <si>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</si>
  <si>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</si>
  <si>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</si>
  <si>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</si>
  <si>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</si>
  <si>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</si>
  <si>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</si>
  <si>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</si>
  <si>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</si>
  <si>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</si>
  <si>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</si>
  <si>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</si>
  <si>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</si>
  <si>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</si>
  <si>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</si>
  <si>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</si>
  <si>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</si>
  <si>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</si>
  <si>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</si>
  <si>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</si>
  <si>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</si>
  <si>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</si>
  <si>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</si>
  <si>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</si>
  <si>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</si>
  <si>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</si>
  <si>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</si>
  <si>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</si>
  <si>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</si>
  <si>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</si>
  <si>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</si>
  <si>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</si>
  <si>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</si>
  <si>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</si>
  <si>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</si>
  <si>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</si>
  <si>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</si>
  <si>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</si>
  <si>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</si>
  <si>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</si>
  <si>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</si>
  <si>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</si>
  <si>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</si>
  <si>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</si>
  <si>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</si>
  <si>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</si>
  <si>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</si>
  <si>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</si>
  <si>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</si>
  <si>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</si>
  <si>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</si>
  <si>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</si>
  <si>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</si>
  <si>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</si>
  <si>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</si>
  <si>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</si>
  <si>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</si>
  <si>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</si>
  <si>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</si>
  <si>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</si>
  <si>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</si>
  <si>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</si>
  <si>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</si>
  <si>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</si>
  <si>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</si>
  <si>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</si>
  <si>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</si>
  <si>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</si>
  <si>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</si>
  <si>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</si>
  <si>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</si>
  <si>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</si>
  <si>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</si>
  <si>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</si>
  <si>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</si>
  <si>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</si>
  <si>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</si>
  <si>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</si>
  <si>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</si>
  <si>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</si>
  <si>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</si>
  <si>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</si>
  <si>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</si>
  <si>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</si>
  <si>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</si>
  <si>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</si>
  <si>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</si>
  <si>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</si>
  <si>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</si>
  <si>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</si>
  <si>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</si>
  <si>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</si>
  <si>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</si>
  <si>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</si>
  <si>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</si>
  <si>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</si>
  <si>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</si>
  <si>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</si>
  <si>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</si>
  <si>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</si>
  <si>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</si>
  <si>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</si>
  <si>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</si>
  <si>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</si>
  <si>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</si>
  <si>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</si>
  <si>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</si>
  <si>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</si>
  <si>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</si>
  <si>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</si>
  <si>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</si>
  <si>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</si>
  <si>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</si>
  <si>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</si>
  <si>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</si>
  <si>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</si>
  <si>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</si>
  <si>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</si>
  <si>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</si>
  <si>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</si>
  <si>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</si>
  <si>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</si>
  <si>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</si>
  <si>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</si>
  <si>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</si>
  <si>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</si>
  <si>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</si>
  <si>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</si>
  <si>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</si>
  <si>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</si>
  <si>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</si>
  <si>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</si>
  <si>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</si>
  <si>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</si>
  <si>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</si>
  <si>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</si>
  <si>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</si>
  <si>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</si>
  <si>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</si>
  <si>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</si>
  <si>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</si>
  <si>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</si>
  <si>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</si>
  <si>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</si>
  <si>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</si>
  <si>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</si>
  <si>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</si>
  <si>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</si>
  <si>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</si>
  <si>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</si>
  <si>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</si>
  <si>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</si>
  <si>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</si>
  <si>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</si>
  <si>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</si>
  <si>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</si>
  <si>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</si>
  <si>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</si>
  <si>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</si>
  <si>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</si>
  <si>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</si>
  <si>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</si>
  <si>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</si>
  <si>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</si>
  <si>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</si>
  <si>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</si>
  <si>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</si>
  <si>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</si>
  <si>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</si>
  <si>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</si>
  <si>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</si>
  <si>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</si>
  <si>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</si>
  <si>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</si>
  <si>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</si>
  <si>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</si>
  <si>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</si>
  <si>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</si>
  <si>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</si>
  <si>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</si>
  <si>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</si>
  <si>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</si>
  <si>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</si>
  <si>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</si>
  <si>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</si>
  <si>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</si>
  <si>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</si>
  <si>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</si>
  <si>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</si>
  <si>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</si>
  <si>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</si>
  <si>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</si>
  <si>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</si>
  <si>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</si>
  <si>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</si>
  <si>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</si>
  <si>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</si>
  <si>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</si>
  <si>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</si>
  <si>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</si>
  <si>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</si>
  <si>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</si>
  <si>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</si>
  <si>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</si>
  <si>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</si>
  <si>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</si>
  <si>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</si>
  <si>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</si>
  <si>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</si>
  <si>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</si>
  <si>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</si>
  <si>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</si>
  <si>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</si>
  <si>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</si>
  <si>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</si>
  <si>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</si>
  <si>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</si>
  <si>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</si>
  <si>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</si>
  <si>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</si>
  <si>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</si>
  <si>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</si>
  <si>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</si>
  <si>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</si>
  <si>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</si>
  <si>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</si>
  <si>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</si>
  <si>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</si>
  <si>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</si>
  <si>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</si>
  <si>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</si>
  <si>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</si>
  <si>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</si>
  <si>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</si>
  <si>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</si>
  <si>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</si>
  <si>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</si>
  <si>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</si>
  <si>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</si>
  <si>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</si>
  <si>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</si>
  <si>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</si>
  <si>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</si>
  <si>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</si>
  <si>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</si>
  <si>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</si>
  <si>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</si>
  <si>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</si>
  <si>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</si>
  <si>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</si>
  <si>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</si>
  <si>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</si>
  <si>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</si>
  <si>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</si>
  <si>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</si>
  <si>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</si>
  <si>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</si>
  <si>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</si>
  <si>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</si>
  <si>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</si>
  <si>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</si>
  <si>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</si>
  <si>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</si>
  <si>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</si>
  <si>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</si>
  <si>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</si>
  <si>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</si>
  <si>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</si>
  <si>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</si>
  <si>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</si>
  <si>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</si>
  <si>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</si>
  <si>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</si>
  <si>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</si>
  <si>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</si>
  <si>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</si>
  <si>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</si>
  <si>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</si>
  <si>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</si>
  <si>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</si>
  <si>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</si>
  <si>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</si>
  <si>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</si>
  <si>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</si>
  <si>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</si>
  <si>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</si>
  <si>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</si>
  <si>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</si>
  <si>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</si>
  <si>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</si>
  <si>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</si>
  <si>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</si>
  <si>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</si>
  <si>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</si>
  <si>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</si>
  <si>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</si>
  <si>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</si>
  <si>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</si>
  <si>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</si>
  <si>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</si>
  <si>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</si>
  <si>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</si>
  <si>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</si>
  <si>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</si>
  <si>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</si>
  <si>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</si>
  <si>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</si>
  <si>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</si>
  <si>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</si>
  <si>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</si>
  <si>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</si>
  <si>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</si>
  <si>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</si>
  <si>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</si>
  <si>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</si>
  <si>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</si>
  <si>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</si>
  <si>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</si>
  <si>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</si>
  <si>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</si>
  <si>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</si>
  <si>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</si>
  <si>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</si>
  <si>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</si>
  <si>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</si>
  <si>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</si>
  <si>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</si>
  <si>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</si>
  <si>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</si>
  <si>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</si>
  <si>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</si>
  <si>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</si>
  <si>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</si>
  <si>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</si>
  <si>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</si>
  <si>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</si>
  <si>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</si>
  <si>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</si>
  <si>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</si>
  <si>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</si>
  <si>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</si>
  <si>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</si>
  <si>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</si>
  <si>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</si>
  <si>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</si>
  <si>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</si>
  <si>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</si>
  <si>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</si>
  <si>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</si>
  <si>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</si>
  <si>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</si>
  <si>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</si>
  <si>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</si>
  <si>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</si>
  <si>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</si>
  <si>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</si>
  <si>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</si>
  <si>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</si>
  <si>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</si>
  <si>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</si>
  <si>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</si>
  <si>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</si>
  <si>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</si>
  <si>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</si>
  <si>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</si>
  <si>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</si>
  <si>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</si>
  <si>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</si>
  <si>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</si>
  <si>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</si>
  <si>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</si>
  <si>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</si>
  <si>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</si>
  <si>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</si>
  <si>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</si>
  <si>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</si>
  <si>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</si>
  <si>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</si>
  <si>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</si>
  <si>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</si>
  <si>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</si>
  <si>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</si>
  <si>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</si>
  <si>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</si>
  <si>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</si>
  <si>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</si>
  <si>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</si>
  <si>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</si>
  <si>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</si>
  <si>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</si>
  <si>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</si>
  <si>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</si>
  <si>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</si>
  <si>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</si>
  <si>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</si>
  <si>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</si>
  <si>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</si>
  <si>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</si>
  <si>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</si>
  <si>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</si>
  <si>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</si>
  <si>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</si>
  <si>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</si>
  <si>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</si>
  <si>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</si>
  <si>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</si>
  <si>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</si>
  <si>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</si>
  <si>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</si>
  <si>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</si>
  <si>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</si>
  <si>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</si>
  <si>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</si>
  <si>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</si>
  <si>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</si>
  <si>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</si>
  <si>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</si>
  <si>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</si>
  <si>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</si>
  <si>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</si>
  <si>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</si>
  <si>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</si>
  <si>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</si>
  <si>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</si>
  <si>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</si>
  <si>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</si>
  <si>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</si>
  <si>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</si>
  <si>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</si>
  <si>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</si>
  <si>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</si>
  <si>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</si>
  <si>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</si>
  <si>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</si>
  <si>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</si>
  <si>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</si>
  <si>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</si>
  <si>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</si>
  <si>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</si>
  <si>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</si>
  <si>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</si>
  <si>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</si>
  <si>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</si>
  <si>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</si>
  <si>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</si>
  <si>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</si>
  <si>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</si>
  <si>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</si>
  <si>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</si>
  <si>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</si>
  <si>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</si>
  <si>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</si>
  <si>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</si>
  <si>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</si>
  <si>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</si>
  <si>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</si>
  <si>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</si>
  <si>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</si>
  <si>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</si>
  <si>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</si>
  <si>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</si>
  <si>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</si>
  <si>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</si>
  <si>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</si>
  <si>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</si>
  <si>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</si>
  <si>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</si>
  <si>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</si>
  <si>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</si>
  <si>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</si>
  <si>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</si>
  <si>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</si>
  <si>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</si>
  <si>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</si>
  <si>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</si>
  <si>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</si>
  <si>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</si>
  <si>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</si>
  <si>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</si>
  <si>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</si>
  <si>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</si>
  <si>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</si>
  <si>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</si>
  <si>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</si>
  <si>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</si>
  <si>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</si>
  <si>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</si>
  <si>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</si>
  <si>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</si>
  <si>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</si>
  <si>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</si>
  <si>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</si>
  <si>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</si>
  <si>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</si>
  <si>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</si>
  <si>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</si>
  <si>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</si>
  <si>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</si>
  <si>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</si>
  <si>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</si>
  <si>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</si>
  <si>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</si>
  <si>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</si>
  <si>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</si>
  <si>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</si>
  <si>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</si>
  <si>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</si>
  <si>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</si>
  <si>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</si>
  <si>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</si>
  <si>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</si>
  <si>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</si>
  <si>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</si>
  <si>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</si>
  <si>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</si>
  <si>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</si>
  <si>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</si>
  <si>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</si>
  <si>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</si>
  <si>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</si>
  <si>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</si>
  <si>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</si>
  <si>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</si>
  <si>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</si>
  <si>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</si>
  <si>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</si>
  <si>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</si>
  <si>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</si>
  <si>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</si>
  <si>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</si>
  <si>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</si>
  <si>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</si>
  <si>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</si>
  <si>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</si>
  <si>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</si>
  <si>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</si>
  <si>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</si>
  <si>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</si>
  <si>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</si>
  <si>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</si>
  <si>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</si>
  <si>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</si>
  <si>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</si>
  <si>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</si>
  <si>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</si>
  <si>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</si>
  <si>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</si>
  <si>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</si>
  <si>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</si>
  <si>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</si>
  <si>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</si>
  <si>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</si>
  <si>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</si>
  <si>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</si>
  <si>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</si>
  <si>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</si>
  <si>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</si>
  <si>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</si>
  <si>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</si>
  <si>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</si>
  <si>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</si>
  <si>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</si>
  <si>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</si>
  <si>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</si>
  <si>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</si>
  <si>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</si>
  <si>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</si>
  <si>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</si>
  <si>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</si>
  <si>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</si>
  <si>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</si>
  <si>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</si>
  <si>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</si>
  <si>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</si>
  <si>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</si>
  <si>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</si>
  <si>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</si>
  <si>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</si>
  <si>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</si>
  <si>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</si>
  <si>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</si>
  <si>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</si>
  <si>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</si>
  <si>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</si>
  <si>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</si>
  <si>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</si>
  <si>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</si>
  <si>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</si>
  <si>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</si>
  <si>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</si>
  <si>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</si>
  <si>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</si>
  <si>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</si>
  <si>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</si>
  <si>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</si>
  <si>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</si>
  <si>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</si>
  <si>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</si>
  <si>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</si>
  <si>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</si>
  <si>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</si>
  <si>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</si>
  <si>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</si>
  <si>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</si>
  <si>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</si>
  <si>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</si>
  <si>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</si>
  <si>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</si>
  <si>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</si>
  <si>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</si>
  <si>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</si>
  <si>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</si>
  <si>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</si>
  <si>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</si>
  <si>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</si>
  <si>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</si>
  <si>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</si>
  <si>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</si>
  <si>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</si>
  <si>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</si>
  <si>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</si>
  <si>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</si>
  <si>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</si>
  <si>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</si>
  <si>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</si>
  <si>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</si>
  <si>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</si>
  <si>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</si>
  <si>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</si>
  <si>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</si>
  <si>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</si>
  <si>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</si>
  <si>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</si>
  <si>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</si>
  <si>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</si>
  <si>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</si>
  <si>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</si>
  <si>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</si>
  <si>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</si>
  <si>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</si>
  <si>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</si>
  <si>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</si>
  <si>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</si>
  <si>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</si>
  <si>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</si>
  <si>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</si>
  <si>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</si>
  <si>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</si>
  <si>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</si>
  <si>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</si>
  <si>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</si>
  <si>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</si>
  <si>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</si>
  <si>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</si>
  <si>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</si>
  <si>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</si>
  <si>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</si>
  <si>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</si>
  <si>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</si>
  <si>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</si>
  <si>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</si>
  <si>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</si>
  <si>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</si>
  <si>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</si>
  <si>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</si>
  <si>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</si>
  <si>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</si>
  <si>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</si>
  <si>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</si>
  <si>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</si>
  <si>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</si>
  <si>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</si>
  <si>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</si>
  <si>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</si>
  <si>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</si>
  <si>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</si>
  <si>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</si>
  <si>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</si>
  <si>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</si>
  <si>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</si>
  <si>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</si>
  <si>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</si>
  <si>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</si>
  <si>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</si>
  <si>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</si>
  <si>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</si>
  <si>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</si>
  <si>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</si>
  <si>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</si>
  <si>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</si>
  <si>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</si>
  <si>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</si>
  <si>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</si>
  <si>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</si>
  <si>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</si>
  <si>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</si>
  <si>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</si>
  <si>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</si>
  <si>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</si>
  <si>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</si>
  <si>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</si>
  <si>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</si>
  <si>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</si>
  <si>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</si>
  <si>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</si>
  <si>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</si>
  <si>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</si>
  <si>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</si>
  <si>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</si>
  <si>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</si>
  <si>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</si>
  <si>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</si>
  <si>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</si>
  <si>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</si>
  <si>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</si>
  <si>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</si>
  <si>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</si>
  <si>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</si>
  <si>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</si>
  <si>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</si>
  <si>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</si>
  <si>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</si>
  <si>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</si>
  <si>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</si>
  <si>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</si>
  <si>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</si>
  <si>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</si>
  <si>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</si>
  <si>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</si>
  <si>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</si>
  <si>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</si>
  <si>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</si>
  <si>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</si>
  <si>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</si>
  <si>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</si>
  <si>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</si>
  <si>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</si>
  <si>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</si>
  <si>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</si>
  <si>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</si>
  <si>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</si>
  <si>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</si>
  <si>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</si>
  <si>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</si>
  <si>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</si>
  <si>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</si>
  <si>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</si>
  <si>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</si>
  <si>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</si>
  <si>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</si>
  <si>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</si>
  <si>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</si>
  <si>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</si>
  <si>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</si>
  <si>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</si>
  <si>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</si>
  <si>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</si>
  <si>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</si>
  <si>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</si>
  <si>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</si>
  <si>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</si>
  <si>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</si>
  <si>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</si>
  <si>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</si>
  <si>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</si>
  <si>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</si>
  <si>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</si>
  <si>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</si>
  <si>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</si>
  <si>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</si>
  <si>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</si>
  <si>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</si>
  <si>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</si>
  <si>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</si>
  <si>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</si>
  <si>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</si>
  <si>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</si>
  <si>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</si>
  <si>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</si>
  <si>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</si>
  <si>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</si>
  <si>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</si>
  <si>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</si>
  <si>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</si>
  <si>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</si>
  <si>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</si>
  <si>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</si>
  <si>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</si>
  <si>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</si>
  <si>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</si>
  <si>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</si>
  <si>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</si>
  <si>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</si>
  <si>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</si>
  <si>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</si>
  <si>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</si>
  <si>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</si>
  <si>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</si>
  <si>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</si>
  <si>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</si>
  <si>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</si>
  <si>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</si>
  <si>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</si>
  <si>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</si>
  <si>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</si>
  <si>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</si>
  <si>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</si>
  <si>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</si>
  <si>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</si>
  <si>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</si>
  <si>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</si>
  <si>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</si>
  <si>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</si>
  <si>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</si>
  <si>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</si>
  <si>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</si>
  <si>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</si>
  <si>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</si>
  <si>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</si>
  <si>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</si>
  <si>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</si>
  <si>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</si>
  <si>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</si>
  <si>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</si>
  <si>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</si>
  <si>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</si>
  <si>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</si>
  <si>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</si>
  <si>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</si>
  <si>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</si>
  <si>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</si>
  <si>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</si>
  <si>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</si>
  <si>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</si>
  <si>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</si>
  <si>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</si>
  <si>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</si>
  <si>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</si>
  <si>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</si>
  <si>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</si>
  <si>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</si>
  <si>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</si>
  <si>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</si>
  <si>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</si>
  <si>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</si>
  <si>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</si>
  <si>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</si>
  <si>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</si>
  <si>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</si>
  <si>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</si>
  <si>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</si>
  <si>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</si>
  <si>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</si>
  <si>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</si>
  <si>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</si>
  <si>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</si>
  <si>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</si>
  <si>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</si>
  <si>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</si>
  <si>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</si>
  <si>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</si>
  <si>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</si>
  <si>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</si>
  <si>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</si>
  <si>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</si>
  <si>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</si>
  <si>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</si>
  <si>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</si>
  <si>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</si>
  <si>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</si>
  <si>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</si>
  <si>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</si>
  <si>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</si>
  <si>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</si>
  <si>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</si>
  <si>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</si>
  <si>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</si>
  <si>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</si>
  <si>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</si>
  <si>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</si>
  <si>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</si>
  <si>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</si>
  <si>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</si>
  <si>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</si>
  <si>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</si>
  <si>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</si>
  <si>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</si>
  <si>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</si>
  <si>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</si>
  <si>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</si>
  <si>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</si>
  <si>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</si>
  <si>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</si>
  <si>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</si>
  <si>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</si>
  <si>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</si>
  <si>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</si>
  <si>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</si>
  <si>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</si>
  <si>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</si>
  <si>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</si>
  <si>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</si>
  <si>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</si>
  <si>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</si>
  <si>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</si>
  <si>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</si>
  <si>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</si>
  <si>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</si>
  <si>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</si>
  <si>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</si>
  <si>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</si>
  <si>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</si>
  <si>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</si>
  <si>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</si>
  <si>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</si>
  <si>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</si>
  <si>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</si>
  <si>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</si>
  <si>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</si>
  <si>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</si>
  <si>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</si>
  <si>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</si>
  <si>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</si>
  <si>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</si>
  <si>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</si>
  <si>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</si>
  <si>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</si>
  <si>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</si>
  <si>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</si>
  <si>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</si>
  <si>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</si>
  <si>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</si>
  <si>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</si>
  <si>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</si>
  <si>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</si>
  <si>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</si>
  <si>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</si>
  <si>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</si>
  <si>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</si>
  <si>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</si>
  <si>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</si>
  <si>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</si>
  <si>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</si>
  <si>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</si>
  <si>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</si>
  <si>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</si>
  <si>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</si>
  <si>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</si>
  <si>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</si>
  <si>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</si>
  <si>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</si>
  <si>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</si>
  <si>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</si>
  <si>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</si>
  <si>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</si>
  <si>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</si>
  <si>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</si>
  <si>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</si>
  <si>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</si>
  <si>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</si>
  <si>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</si>
  <si>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</si>
  <si>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</si>
  <si>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</si>
  <si>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</si>
  <si>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</si>
  <si>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</si>
  <si>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</si>
  <si>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</si>
  <si>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</si>
  <si>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</si>
  <si>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</si>
  <si>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</si>
  <si>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</si>
  <si>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</si>
  <si>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</si>
  <si>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</si>
  <si>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</si>
  <si>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</si>
  <si>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</si>
  <si>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</si>
  <si>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</si>
  <si>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</si>
  <si>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</si>
  <si>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</si>
  <si>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</si>
  <si>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</si>
  <si>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</si>
  <si>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</si>
  <si>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</si>
  <si>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</si>
  <si>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</si>
  <si>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</si>
  <si>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</si>
  <si>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</si>
  <si>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</si>
  <si>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</si>
  <si>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</si>
  <si>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</si>
  <si>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</si>
  <si>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</si>
  <si>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</si>
  <si>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</si>
  <si>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</si>
  <si>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</si>
  <si>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</si>
  <si>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</si>
  <si>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</si>
  <si>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</si>
  <si>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</si>
  <si>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</si>
  <si>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</si>
  <si>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</si>
  <si>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</si>
  <si>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</si>
  <si>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</si>
  <si>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</si>
  <si>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</si>
  <si>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</si>
  <si>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</si>
  <si>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</si>
  <si>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</si>
  <si>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</si>
  <si>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</si>
  <si>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</si>
  <si>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</si>
  <si>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</si>
  <si>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</si>
  <si>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</si>
  <si>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</si>
  <si>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</si>
  <si>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</si>
  <si>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</si>
  <si>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</si>
  <si>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</si>
  <si>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</si>
  <si>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</si>
  <si>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</si>
  <si>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</si>
  <si>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</si>
  <si>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</si>
  <si>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</si>
  <si>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</si>
  <si>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</si>
  <si>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</si>
  <si>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</si>
  <si>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</si>
  <si>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</si>
  <si>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</si>
  <si>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</si>
  <si>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</si>
  <si>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</si>
  <si>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</si>
  <si>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</si>
  <si>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</si>
  <si>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</si>
  <si>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</si>
  <si>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</si>
  <si>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</si>
  <si>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</si>
  <si>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</si>
  <si>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</si>
  <si>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</si>
  <si>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</si>
  <si>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</si>
  <si>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</si>
  <si>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</si>
  <si>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</si>
  <si>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</si>
  <si>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</si>
  <si>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</si>
  <si>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</si>
  <si>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</si>
  <si>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</si>
  <si>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</si>
  <si>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</si>
  <si>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</si>
  <si>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</si>
  <si>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</si>
  <si>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</si>
  <si>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</si>
  <si>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</si>
  <si>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</si>
  <si>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</si>
  <si>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</si>
  <si>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</si>
  <si>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</si>
  <si>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</si>
  <si>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</si>
  <si>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</si>
  <si>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</si>
  <si>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</si>
  <si>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</si>
  <si>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</si>
  <si>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</si>
  <si>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</si>
  <si>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</si>
  <si>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</si>
  <si>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</si>
  <si>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</si>
  <si>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</si>
  <si>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</si>
  <si>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</si>
  <si>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</si>
  <si>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</si>
  <si>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</si>
  <si>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</si>
  <si>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</si>
  <si>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</si>
  <si>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</si>
  <si>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</si>
  <si>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</si>
  <si>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</si>
  <si>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</si>
  <si>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</si>
  <si>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</si>
  <si>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</si>
  <si>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</si>
  <si>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</si>
  <si>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</si>
  <si>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</si>
  <si>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</si>
  <si>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</si>
  <si>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</si>
  <si>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</si>
  <si>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</si>
  <si>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</si>
  <si>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</si>
  <si>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</si>
  <si>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</si>
  <si>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</si>
  <si>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</si>
  <si>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</si>
  <si>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</si>
  <si>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</si>
  <si>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</si>
  <si>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</si>
  <si>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</si>
  <si>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</si>
  <si>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</si>
  <si>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</si>
  <si>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</si>
  <si>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</si>
  <si>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</si>
  <si>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</si>
  <si>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</si>
  <si>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</si>
  <si>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</si>
  <si>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</si>
  <si>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</si>
  <si>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</si>
  <si>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</si>
  <si>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</si>
  <si>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</si>
  <si>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</si>
  <si>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</si>
  <si>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</si>
  <si>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</si>
  <si>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</si>
  <si>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</si>
  <si>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</si>
  <si>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</si>
  <si>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</si>
  <si>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</si>
  <si>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</si>
  <si>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</si>
  <si>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</si>
  <si>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</si>
  <si>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</si>
  <si>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</si>
  <si>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</si>
  <si>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</si>
  <si>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</si>
  <si>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</si>
  <si>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</si>
  <si>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</si>
  <si>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</si>
  <si>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</si>
  <si>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</si>
  <si>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</si>
  <si>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</si>
  <si>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</si>
  <si>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</si>
  <si>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</si>
  <si>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</si>
  <si>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</si>
  <si>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</si>
  <si>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</si>
  <si>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</si>
  <si>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</si>
  <si>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</si>
  <si>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</si>
  <si>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</si>
  <si>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</si>
  <si>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</si>
  <si>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</si>
  <si>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</si>
  <si>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</si>
  <si>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</si>
  <si>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</si>
  <si>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</si>
  <si>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</si>
  <si>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</si>
  <si>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</si>
  <si>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</si>
  <si>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</si>
  <si>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</si>
  <si>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</si>
  <si>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</si>
  <si>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</si>
  <si>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</si>
  <si>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</si>
  <si>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</si>
  <si>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</si>
  <si>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</si>
  <si>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</si>
  <si>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</si>
  <si>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</si>
  <si>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</si>
  <si>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</si>
  <si>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</si>
  <si>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</si>
  <si>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</si>
  <si>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</si>
  <si>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</si>
  <si>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</si>
  <si>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</si>
  <si>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</si>
  <si>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</si>
  <si>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</si>
  <si>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</si>
  <si>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</si>
  <si>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</si>
  <si>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</si>
  <si>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</si>
  <si>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</si>
  <si>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</si>
  <si>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</si>
  <si>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</si>
  <si>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</si>
  <si>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</si>
  <si>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</si>
  <si>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</si>
  <si>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</si>
  <si>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</si>
  <si>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</si>
  <si>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</si>
  <si>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</si>
  <si>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</si>
  <si>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</si>
  <si>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</si>
  <si>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</si>
  <si>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</si>
  <si>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</si>
  <si>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</si>
  <si>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</si>
  <si>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</si>
  <si>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</si>
  <si>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</si>
  <si>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</si>
  <si>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</si>
  <si>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</si>
  <si>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</si>
  <si>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</si>
  <si>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</si>
  <si>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</si>
  <si>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</si>
  <si>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</si>
  <si>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</si>
  <si>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</si>
  <si>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</si>
  <si>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</si>
  <si>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</si>
  <si>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</si>
  <si>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</si>
  <si>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</si>
  <si>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</si>
  <si>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</si>
  <si>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</si>
  <si>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</si>
  <si>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</si>
  <si>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</si>
  <si>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</si>
  <si>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</si>
  <si>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</si>
  <si>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</si>
  <si>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</si>
  <si>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</si>
  <si>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</si>
  <si>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</si>
  <si>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</si>
  <si>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</si>
  <si>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</si>
  <si>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</si>
  <si>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</si>
  <si>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</si>
  <si>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</si>
  <si>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</si>
  <si>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</si>
  <si>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</si>
  <si>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</si>
  <si>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</si>
  <si>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</si>
  <si>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</si>
  <si>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</si>
  <si>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</si>
  <si>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</si>
  <si>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</si>
  <si>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</si>
  <si>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</si>
  <si>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</si>
  <si>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</si>
  <si>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</si>
  <si>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</si>
  <si>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</si>
  <si>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</si>
  <si>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</si>
  <si>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</si>
  <si>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</si>
  <si>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</si>
  <si>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</si>
  <si>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</si>
  <si>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</si>
  <si>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</si>
  <si>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</si>
  <si>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</si>
  <si>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</si>
  <si>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</si>
  <si>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</si>
  <si>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</si>
  <si>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</si>
  <si>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</si>
  <si>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</si>
  <si>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</si>
  <si>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</si>
  <si>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</si>
  <si>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</si>
  <si>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</si>
  <si>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</si>
  <si>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</si>
  <si>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</si>
  <si>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</si>
  <si>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</si>
  <si>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</si>
  <si>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</si>
  <si>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</si>
  <si>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</si>
  <si>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</si>
  <si>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</si>
  <si>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</si>
  <si>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</si>
  <si>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</si>
  <si>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</si>
  <si>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</si>
  <si>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</si>
  <si>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</si>
  <si>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</si>
  <si>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</si>
  <si>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</si>
  <si>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</si>
  <si>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</si>
  <si>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</si>
  <si>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</si>
  <si>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</si>
  <si>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</si>
  <si>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</si>
  <si>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</si>
  <si>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</si>
  <si>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</si>
  <si>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</si>
  <si>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</si>
  <si>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</si>
  <si>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</si>
  <si>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</si>
  <si>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</si>
  <si>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</si>
  <si>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</si>
  <si>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</si>
  <si>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</si>
  <si>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</si>
  <si>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</si>
  <si>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</si>
  <si>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</si>
  <si>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</si>
  <si>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</si>
  <si>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</si>
  <si>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</si>
  <si>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</si>
  <si>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</si>
  <si>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</si>
  <si>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</si>
  <si>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</si>
  <si>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</si>
  <si>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</si>
  <si>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</si>
  <si>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</si>
  <si>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</si>
  <si>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</si>
  <si>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</si>
  <si>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</si>
  <si>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</si>
  <si>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</si>
  <si>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</si>
  <si>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</si>
  <si>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</si>
  <si>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</si>
  <si>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</si>
  <si>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</si>
  <si>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</si>
  <si>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</si>
  <si>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</si>
  <si>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</si>
  <si>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</si>
  <si>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</si>
  <si>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</si>
  <si>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</si>
  <si>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</si>
  <si>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</si>
  <si>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</si>
  <si>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</si>
  <si>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</si>
  <si>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</si>
  <si>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</si>
  <si>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</si>
  <si>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</si>
  <si>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</si>
  <si>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</si>
  <si>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</si>
  <si>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</si>
  <si>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</si>
  <si>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</si>
  <si>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</si>
  <si>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</si>
  <si>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</si>
  <si>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</si>
  <si>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</si>
  <si>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</si>
  <si>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</si>
  <si>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</si>
  <si>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</si>
  <si>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</si>
  <si>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</si>
  <si>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</si>
  <si>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</si>
  <si>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</si>
  <si>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</si>
  <si>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</si>
  <si>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</si>
  <si>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</si>
  <si>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</si>
  <si>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</si>
  <si>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</si>
  <si>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</si>
  <si>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</si>
  <si>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</si>
  <si>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</si>
  <si>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</si>
  <si>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</si>
  <si>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</si>
  <si>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</si>
  <si>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</si>
  <si>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</si>
  <si>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</si>
  <si>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</si>
  <si>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</si>
  <si>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</si>
  <si>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</si>
  <si>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</si>
  <si>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</si>
  <si>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</si>
  <si>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</si>
  <si>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</si>
  <si>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</si>
  <si>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</si>
  <si>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</si>
  <si>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</si>
  <si>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</si>
  <si>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</si>
  <si>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</si>
  <si>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</si>
  <si>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</si>
  <si>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</si>
  <si>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</si>
  <si>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</si>
  <si>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</si>
  <si>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</si>
  <si>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</si>
  <si>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</si>
  <si>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</si>
  <si>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</si>
  <si>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</si>
  <si>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</si>
  <si>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</si>
  <si>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</si>
  <si>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</si>
  <si>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</si>
  <si>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</si>
  <si>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</si>
  <si>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</si>
  <si>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</si>
  <si>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</si>
  <si>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</si>
  <si>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</si>
  <si>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</si>
  <si>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</si>
  <si>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</si>
  <si>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</si>
  <si>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</si>
  <si>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</si>
  <si>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</si>
  <si>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</si>
  <si>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</si>
  <si>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</si>
  <si>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</si>
  <si>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</si>
  <si>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</si>
  <si>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</si>
  <si>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</si>
  <si>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</si>
  <si>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</si>
  <si>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</si>
  <si>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</si>
  <si>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</si>
  <si>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</si>
  <si>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</si>
  <si>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</si>
  <si>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</si>
  <si>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</si>
  <si>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</si>
  <si>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</si>
  <si>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</si>
  <si>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</si>
  <si>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</si>
  <si>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</si>
  <si>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</si>
  <si>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</si>
  <si>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</si>
  <si>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</si>
  <si>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</si>
  <si>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</si>
  <si>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</si>
  <si>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</si>
  <si>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</si>
  <si>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</si>
  <si>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</si>
  <si>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</si>
  <si>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</si>
  <si>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</si>
  <si>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</si>
  <si>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</si>
  <si>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</si>
  <si>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</si>
  <si>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</si>
  <si>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</si>
  <si>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</si>
  <si>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</si>
  <si>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</si>
  <si>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</si>
  <si>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</si>
  <si>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</si>
  <si>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</si>
  <si>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</si>
  <si>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</si>
  <si>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</si>
  <si>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</si>
  <si>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</si>
  <si>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</si>
  <si>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</si>
  <si>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</si>
  <si>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</si>
  <si>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</si>
  <si>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</si>
  <si>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</si>
  <si>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</si>
  <si>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</si>
  <si>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</si>
  <si>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</si>
  <si>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</si>
  <si>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</si>
  <si>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</si>
  <si>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</si>
  <si>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</si>
  <si>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</si>
  <si>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</si>
  <si>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</si>
  <si>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</si>
  <si>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</si>
  <si>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</si>
  <si>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</si>
  <si>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</si>
  <si>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</si>
  <si>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</si>
  <si>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</si>
  <si>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</si>
  <si>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</si>
  <si>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</si>
  <si>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</si>
  <si>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</si>
  <si>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</si>
  <si>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</si>
  <si>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</si>
  <si>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</si>
  <si>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</si>
  <si>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</si>
  <si>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</si>
  <si>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</si>
  <si>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</si>
  <si>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</si>
  <si>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</si>
  <si>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</si>
  <si>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</si>
  <si>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</si>
  <si>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</si>
  <si>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</si>
  <si>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</si>
  <si>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</si>
  <si>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</si>
  <si>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</si>
  <si>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</si>
  <si>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</si>
  <si>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</si>
  <si>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</si>
  <si>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</si>
  <si>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</si>
  <si>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</si>
  <si>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</si>
  <si>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</si>
  <si>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</si>
  <si>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</si>
  <si>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</si>
  <si>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</si>
  <si>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</si>
  <si>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</si>
  <si>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</si>
  <si>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</si>
  <si>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</si>
  <si>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</si>
  <si>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</si>
  <si>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</si>
  <si>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</si>
  <si>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</si>
  <si>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</si>
  <si>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</si>
  <si>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</si>
  <si>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</si>
  <si>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</si>
  <si>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</si>
  <si>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</si>
  <si>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</si>
  <si>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</si>
  <si>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</si>
  <si>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</si>
  <si>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</si>
  <si>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</si>
  <si>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</si>
  <si>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</si>
  <si>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</si>
  <si>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</si>
  <si>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</si>
  <si>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</si>
  <si>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</si>
  <si>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</si>
  <si>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</si>
  <si>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</si>
  <si>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</si>
  <si>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</si>
  <si>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</si>
  <si>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</si>
  <si>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</si>
  <si>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</si>
  <si>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</si>
  <si>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</si>
  <si>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</si>
  <si>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</si>
  <si>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</si>
  <si>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</si>
  <si>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</si>
  <si>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</si>
  <si>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</si>
  <si>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</si>
  <si>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</si>
  <si>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</si>
  <si>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</si>
  <si>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</si>
  <si>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</si>
  <si>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</si>
  <si>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</si>
  <si>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</si>
  <si>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</si>
  <si>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</si>
  <si>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</si>
  <si>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</si>
  <si>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</si>
  <si>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</si>
  <si>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</si>
  <si>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</si>
  <si>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</si>
  <si>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</si>
  <si>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</si>
  <si>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</si>
  <si>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</si>
  <si>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</si>
  <si>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</si>
  <si>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</si>
  <si>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</si>
  <si>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</si>
  <si>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</si>
  <si>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</si>
  <si>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</si>
  <si>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</si>
  <si>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</si>
  <si>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</si>
  <si>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</si>
  <si>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</si>
  <si>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</si>
  <si>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</si>
  <si>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</si>
  <si>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</si>
  <si>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</si>
  <si>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</si>
  <si>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</si>
  <si>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</si>
  <si>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</si>
  <si>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</si>
  <si>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</si>
  <si>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</si>
  <si>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</si>
  <si>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</si>
  <si>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</si>
  <si>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</si>
  <si>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</si>
  <si>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</si>
  <si>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</si>
  <si>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</si>
  <si>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</si>
  <si>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</si>
  <si>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</si>
  <si>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</si>
  <si>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</si>
  <si>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</si>
  <si>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</si>
  <si>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</si>
  <si>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</si>
  <si>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</si>
  <si>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</si>
  <si>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</si>
  <si>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</si>
  <si>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</si>
  <si>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</si>
  <si>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</si>
  <si>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</si>
  <si>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</si>
  <si>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</si>
  <si>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</si>
  <si>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</si>
  <si>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</si>
  <si>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</si>
  <si>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</si>
  <si>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</si>
  <si>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</si>
  <si>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</si>
  <si>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</si>
  <si>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</si>
  <si>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</si>
  <si>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</si>
  <si>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</si>
  <si>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</si>
  <si>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</si>
  <si>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</si>
  <si>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</si>
  <si>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</si>
  <si>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</si>
  <si>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</si>
  <si>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</si>
  <si>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</si>
  <si>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</si>
  <si>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</si>
  <si>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</si>
  <si>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</si>
  <si>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</si>
  <si>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</si>
  <si>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</si>
  <si>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</si>
  <si>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</si>
  <si>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</si>
  <si>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</si>
  <si>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</si>
  <si>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</si>
  <si>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</si>
  <si>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</si>
  <si>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</si>
  <si>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</si>
  <si>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</si>
  <si>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</si>
  <si>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</si>
  <si>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</si>
  <si>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</si>
  <si>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</si>
  <si>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</si>
  <si>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</si>
  <si>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</si>
  <si>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</si>
  <si>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</si>
  <si>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</si>
  <si>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</si>
  <si>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</si>
  <si>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</si>
  <si>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</si>
  <si>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</si>
  <si>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</si>
  <si>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</si>
  <si>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</si>
  <si>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</si>
  <si>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</si>
  <si>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</si>
  <si>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</si>
  <si>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</si>
  <si>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</si>
  <si>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</si>
  <si>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</si>
  <si>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</si>
  <si>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</si>
  <si>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</si>
  <si>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</si>
  <si>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</si>
  <si>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</si>
  <si>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</si>
  <si>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</si>
  <si>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</si>
  <si>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</si>
  <si>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</si>
  <si>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</si>
  <si>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</si>
  <si>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</si>
  <si>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</si>
  <si>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</si>
  <si>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</si>
  <si>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</si>
  <si>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</si>
  <si>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</si>
  <si>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</si>
  <si>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</si>
  <si>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</si>
  <si>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</si>
  <si>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</si>
  <si>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</si>
  <si>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</si>
  <si>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</si>
  <si>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</si>
  <si>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</si>
  <si>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</si>
  <si>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</si>
  <si>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</si>
  <si>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</si>
  <si>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</si>
  <si>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</si>
  <si>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</si>
  <si>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</si>
  <si>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</si>
  <si>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</si>
  <si>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</si>
  <si>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</si>
  <si>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</si>
  <si>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</si>
  <si>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</si>
  <si>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</si>
  <si>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</si>
  <si>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</si>
  <si>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</si>
  <si>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</si>
  <si>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</si>
  <si>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</si>
  <si>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</si>
  <si>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</si>
  <si>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</si>
  <si>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</si>
  <si>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</si>
  <si>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</si>
  <si>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</si>
  <si>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</si>
  <si>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</si>
  <si>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</si>
  <si>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</si>
  <si>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</si>
  <si>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</si>
  <si>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</si>
  <si>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</si>
  <si>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</si>
  <si>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</si>
  <si>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</si>
  <si>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</si>
  <si>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</si>
  <si>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</si>
  <si>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</si>
  <si>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</si>
  <si>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</si>
  <si>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</si>
  <si>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</si>
  <si>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</si>
  <si>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</si>
  <si>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</si>
  <si>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</si>
  <si>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</si>
  <si>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</si>
  <si>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</si>
  <si>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</si>
  <si>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</si>
  <si>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</si>
  <si>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</si>
  <si>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</si>
  <si>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</si>
  <si>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</si>
  <si>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</si>
  <si>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</si>
  <si>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</si>
  <si>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</si>
  <si>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</si>
  <si>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</si>
  <si>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</si>
  <si>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</si>
  <si>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</si>
  <si>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</si>
  <si>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</si>
  <si>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</si>
  <si>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</si>
  <si>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</si>
  <si>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</si>
  <si>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</si>
  <si>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</si>
  <si>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</si>
  <si>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</si>
  <si>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</si>
  <si>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</si>
  <si>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</si>
  <si>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</si>
  <si>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</si>
  <si>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</si>
  <si>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</si>
  <si>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</si>
  <si>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</si>
  <si>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</si>
  <si>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</si>
  <si>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</si>
  <si>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</si>
  <si>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</si>
  <si>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</si>
  <si>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</si>
  <si>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</si>
  <si>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</si>
  <si>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</si>
  <si>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</si>
  <si>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</si>
  <si>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</si>
  <si>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</si>
  <si>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</si>
  <si>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</si>
  <si>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</si>
  <si>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</si>
  <si>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</si>
  <si>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</si>
  <si>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</si>
  <si>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</si>
  <si>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</si>
  <si>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</si>
  <si>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</si>
  <si>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</si>
  <si>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</si>
  <si>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</si>
  <si>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</si>
  <si>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</si>
  <si>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</si>
  <si>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</si>
  <si>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</si>
  <si>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</si>
  <si>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</si>
  <si>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</si>
  <si>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</si>
  <si>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</si>
  <si>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</si>
  <si>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</si>
  <si>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</si>
  <si>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</si>
  <si>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</si>
  <si>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</si>
  <si>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</si>
  <si>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</si>
  <si>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</si>
  <si>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</si>
  <si>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</si>
  <si>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</si>
  <si>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</si>
  <si>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</si>
  <si>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</si>
  <si>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</si>
  <si>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</si>
  <si>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</si>
  <si>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</si>
  <si>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</si>
  <si>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</si>
  <si>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</si>
  <si>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</si>
  <si>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</si>
  <si>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</si>
  <si>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</si>
  <si>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</si>
  <si>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</si>
  <si>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</si>
  <si>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</si>
  <si>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</si>
  <si>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</si>
  <si>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</si>
  <si>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</si>
  <si>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</si>
  <si>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</si>
  <si>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</si>
  <si>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</si>
  <si>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</si>
  <si>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</si>
  <si>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</si>
  <si>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</si>
  <si>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</si>
  <si>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</si>
  <si>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</si>
  <si>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</si>
  <si>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</si>
  <si>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</si>
  <si>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</si>
  <si>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</si>
  <si>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</si>
  <si>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</si>
  <si>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</si>
  <si>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</si>
  <si>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</si>
  <si>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</si>
  <si>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</si>
  <si>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</si>
  <si>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</si>
  <si>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</si>
  <si>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</si>
  <si>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</si>
  <si>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</si>
  <si>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</si>
  <si>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</si>
  <si>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</si>
  <si>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</si>
  <si>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</si>
  <si>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</si>
  <si>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</si>
  <si>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</si>
  <si>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</si>
  <si>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</si>
  <si>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</si>
  <si>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</si>
  <si>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</si>
  <si>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</si>
  <si>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</si>
  <si>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</si>
  <si>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</si>
  <si>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</si>
  <si>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</si>
  <si>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</si>
  <si>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</si>
  <si>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</si>
  <si>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</si>
  <si>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</si>
  <si>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</si>
  <si>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</si>
  <si>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</si>
  <si>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</si>
  <si>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</si>
  <si>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</si>
  <si>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</si>
  <si>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</si>
  <si>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</si>
  <si>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</si>
  <si>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</si>
  <si>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</si>
  <si>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</si>
  <si>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</si>
  <si>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</si>
  <si>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</si>
  <si>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</si>
  <si>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</si>
  <si>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</si>
  <si>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</si>
  <si>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</si>
  <si>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</si>
  <si>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</si>
  <si>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</si>
  <si>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</si>
  <si>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</si>
  <si>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</si>
  <si>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</si>
  <si>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</si>
  <si>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</si>
  <si>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</si>
  <si>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</si>
  <si>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</si>
  <si>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</si>
  <si>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</si>
  <si>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</si>
  <si>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</si>
  <si>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</si>
  <si>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</si>
  <si>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</si>
  <si>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</si>
  <si>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</si>
  <si>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</si>
  <si>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</si>
  <si>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</si>
  <si>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</si>
  <si>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</si>
  <si>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</si>
  <si>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</si>
  <si>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</si>
  <si>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</si>
  <si>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</si>
  <si>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</si>
  <si>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</si>
  <si>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</si>
  <si>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</si>
  <si>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</si>
  <si>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</si>
  <si>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</si>
  <si>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</si>
  <si>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</si>
  <si>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</si>
  <si>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</si>
  <si>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</si>
  <si>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</si>
  <si>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</si>
  <si>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</si>
  <si>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</si>
  <si>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</si>
  <si>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</si>
  <si>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</si>
  <si>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</si>
  <si>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</si>
  <si>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</si>
  <si>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</si>
  <si>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</si>
  <si>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</si>
  <si>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</si>
  <si>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</si>
  <si>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</si>
  <si>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</si>
  <si>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</si>
  <si>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</si>
  <si>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</si>
  <si>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</si>
  <si>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</si>
  <si>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</si>
  <si>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</si>
  <si>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</si>
  <si>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</si>
  <si>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</si>
  <si>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</si>
  <si>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</si>
  <si>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</si>
  <si>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</si>
  <si>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</si>
  <si>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</si>
  <si>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</si>
  <si>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</si>
  <si>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</si>
  <si>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</si>
  <si>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</si>
  <si>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</si>
  <si>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</si>
  <si>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</si>
  <si>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</si>
  <si>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</si>
  <si>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</si>
  <si>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</si>
  <si>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</si>
  <si>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</si>
  <si>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</si>
  <si>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</si>
  <si>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</si>
  <si>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</si>
  <si>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</si>
  <si>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</si>
  <si>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</si>
  <si>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</si>
  <si>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</si>
  <si>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</si>
  <si>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</si>
  <si>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</si>
  <si>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</si>
  <si>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</si>
  <si>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</si>
  <si>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</si>
  <si>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</si>
  <si>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</si>
  <si>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</si>
  <si>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</si>
  <si>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</si>
  <si>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</si>
  <si>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</si>
  <si>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</si>
  <si>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</si>
  <si>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</si>
  <si>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</si>
  <si>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</si>
  <si>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</si>
  <si>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</si>
  <si>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</si>
  <si>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</si>
  <si>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</si>
  <si>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</si>
  <si>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</si>
  <si>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</si>
  <si>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</si>
  <si>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</si>
  <si>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</si>
  <si>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</si>
  <si>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</si>
  <si>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</si>
  <si>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</si>
  <si>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</si>
  <si>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</si>
  <si>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</si>
  <si>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</si>
  <si>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</si>
  <si>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</si>
  <si>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</si>
  <si>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</si>
  <si>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</si>
  <si>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</si>
  <si>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</si>
  <si>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</si>
  <si>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</si>
  <si>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</si>
  <si>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</si>
  <si>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</si>
  <si>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</si>
  <si>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</si>
  <si>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</si>
  <si>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</si>
  <si>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</si>
  <si>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</si>
  <si>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</si>
  <si>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</si>
  <si>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</si>
  <si>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</si>
  <si>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</si>
  <si>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</si>
  <si>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</si>
  <si>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</si>
  <si>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</si>
  <si>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</si>
  <si>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</si>
  <si>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</si>
  <si>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</si>
  <si>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</si>
  <si>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</si>
  <si>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</si>
  <si>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</si>
  <si>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</si>
  <si>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</si>
  <si>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</si>
  <si>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</si>
  <si>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</si>
  <si>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</si>
  <si>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</si>
  <si>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</si>
  <si>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</si>
  <si>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</si>
  <si>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</si>
  <si>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</si>
  <si>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</si>
  <si>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</si>
  <si>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</si>
  <si>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</si>
  <si>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</si>
  <si>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</si>
  <si>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</si>
  <si>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</si>
  <si>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</si>
  <si>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</si>
  <si>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</si>
  <si>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</si>
  <si>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</si>
  <si>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</si>
  <si>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</si>
  <si>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</si>
  <si>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</si>
  <si>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</si>
  <si>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</si>
  <si>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</si>
  <si>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</si>
  <si>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</si>
  <si>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</si>
  <si>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</si>
  <si>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</si>
  <si>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</si>
  <si>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</si>
  <si>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</si>
  <si>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</si>
  <si>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</si>
  <si>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</si>
  <si>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</si>
  <si>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</si>
  <si>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</si>
  <si>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</si>
  <si>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</si>
  <si>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</si>
  <si>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</si>
  <si>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</si>
  <si>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</si>
  <si>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</si>
  <si>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</si>
  <si>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</si>
  <si>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</si>
  <si>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</si>
  <si>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</si>
  <si>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</si>
  <si>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</si>
  <si>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</si>
  <si>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</si>
  <si>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</si>
  <si>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</si>
  <si>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</si>
  <si>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</si>
  <si>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</si>
  <si>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</si>
  <si>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</si>
  <si>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</si>
  <si>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</si>
  <si>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</si>
  <si>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</si>
  <si>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</si>
  <si>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</si>
  <si>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</si>
  <si>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</si>
  <si>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</si>
  <si>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</si>
  <si>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</si>
  <si>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</si>
  <si>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</si>
  <si>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</si>
  <si>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</si>
  <si>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</si>
  <si>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</si>
  <si>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</si>
  <si>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</si>
  <si>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</si>
  <si>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</si>
  <si>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</si>
  <si>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</si>
  <si>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</si>
  <si>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</si>
  <si>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</si>
  <si>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</si>
  <si>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</si>
  <si>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</si>
  <si>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</si>
  <si>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</si>
  <si>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</si>
  <si>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</si>
  <si>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</si>
  <si>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</si>
  <si>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</si>
  <si>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</si>
  <si>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</si>
  <si>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</si>
  <si>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</si>
  <si>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</si>
  <si>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</si>
  <si>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</si>
  <si>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</si>
  <si>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</si>
  <si>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</si>
  <si>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</si>
  <si>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</si>
  <si>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</si>
  <si>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</si>
  <si>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</si>
  <si>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</si>
  <si>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</si>
  <si>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</si>
  <si>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</si>
  <si>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</si>
  <si>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</si>
  <si>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</si>
  <si>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</si>
  <si>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</si>
  <si>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</si>
  <si>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</si>
  <si>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</si>
  <si>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</si>
  <si>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</si>
  <si>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</si>
  <si>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</si>
  <si>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</si>
  <si>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</si>
  <si>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</si>
  <si>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</si>
  <si>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</si>
  <si>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</si>
  <si>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</si>
  <si>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</si>
  <si>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</si>
  <si>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</si>
  <si>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</si>
  <si>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</si>
  <si>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</si>
  <si>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</si>
  <si>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</si>
  <si>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</si>
  <si>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</si>
  <si>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</si>
  <si>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</si>
  <si>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</si>
  <si>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</si>
  <si>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</si>
  <si>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</si>
  <si>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</si>
  <si>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</si>
  <si>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</si>
  <si>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</si>
  <si>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</si>
  <si>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</si>
  <si>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</si>
  <si>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</si>
  <si>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</si>
  <si>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</si>
  <si>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</si>
  <si>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</si>
  <si>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</si>
  <si>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</si>
  <si>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</si>
  <si>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</si>
  <si>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</si>
  <si>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</si>
  <si>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</si>
  <si>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</si>
  <si>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</si>
  <si>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</si>
  <si>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</si>
  <si>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</si>
  <si>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</si>
  <si>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</si>
  <si>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</si>
  <si>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</si>
  <si>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</si>
  <si>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</si>
  <si>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</si>
  <si>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</si>
  <si>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</si>
  <si>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</si>
  <si>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</si>
  <si>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</si>
  <si>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</si>
  <si>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</si>
  <si>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</si>
  <si>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</si>
  <si>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</si>
  <si>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</si>
  <si>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</si>
  <si>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</si>
  <si>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</si>
  <si>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</si>
  <si>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</si>
  <si>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</si>
  <si>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</si>
  <si>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</si>
  <si>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</si>
  <si>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</si>
  <si>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</si>
  <si>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</si>
  <si>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</si>
  <si>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</si>
  <si>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</si>
  <si>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</si>
  <si>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</si>
  <si>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</si>
  <si>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</si>
  <si>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</si>
  <si>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</si>
  <si>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</si>
  <si>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</si>
  <si>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</si>
  <si>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</si>
  <si>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</si>
  <si>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</si>
  <si>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</si>
  <si>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</si>
  <si>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</si>
  <si>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</si>
  <si>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</si>
  <si>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</si>
  <si>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</si>
  <si>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</si>
  <si>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</si>
  <si>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</si>
  <si>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</si>
  <si>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</si>
  <si>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</si>
  <si>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</si>
  <si>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</si>
  <si>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</si>
  <si>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</si>
  <si>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</si>
  <si>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</si>
  <si>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</si>
  <si>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</si>
  <si>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</si>
  <si>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</si>
  <si>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</si>
  <si>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</si>
  <si>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</si>
  <si>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</si>
  <si>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</si>
  <si>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</si>
  <si>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</si>
  <si>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</si>
  <si>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</si>
  <si>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</si>
  <si>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</si>
  <si>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</si>
  <si>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</si>
  <si>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</si>
  <si>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</si>
  <si>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</si>
  <si>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</si>
  <si>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</si>
  <si>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</si>
  <si>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</si>
  <si>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</si>
  <si>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</si>
  <si>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</si>
  <si>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</si>
  <si>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</si>
  <si>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</si>
  <si>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</si>
  <si>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</si>
  <si>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</si>
  <si>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</si>
  <si>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</si>
  <si>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</si>
  <si>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</si>
  <si>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</si>
  <si>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</si>
  <si>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</si>
  <si>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</si>
  <si>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</si>
  <si>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</si>
  <si>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</si>
  <si>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</si>
  <si>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</si>
  <si>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</si>
  <si>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</si>
  <si>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</si>
  <si>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</si>
  <si>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</si>
  <si>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</si>
  <si>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</si>
  <si>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</si>
  <si>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</si>
  <si>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</si>
  <si>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</si>
  <si>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</si>
  <si>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</si>
  <si>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</si>
  <si>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</si>
  <si>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</si>
  <si>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</si>
  <si>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</si>
  <si>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</si>
  <si>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</si>
  <si>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</si>
  <si>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</si>
  <si>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</si>
  <si>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</si>
  <si>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</si>
  <si>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</si>
  <si>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</si>
  <si>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</si>
  <si>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</si>
  <si>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</si>
  <si>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</si>
  <si>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</si>
  <si>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</si>
  <si>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</si>
  <si>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</si>
  <si>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</si>
  <si>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</si>
  <si>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</si>
  <si>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</si>
  <si>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</si>
  <si>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</si>
  <si>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</si>
  <si>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</si>
  <si>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</si>
  <si>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</si>
  <si>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</si>
  <si>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</si>
  <si>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</si>
  <si>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</si>
  <si>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</si>
  <si>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</si>
  <si>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</si>
  <si>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</si>
  <si>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</si>
  <si>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</si>
  <si>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</si>
  <si>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</si>
  <si>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</si>
  <si>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</si>
  <si>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</si>
  <si>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</si>
  <si>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</si>
  <si>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</si>
  <si>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</si>
  <si>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</si>
  <si>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</si>
  <si>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</si>
  <si>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</si>
  <si>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</si>
  <si>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</si>
  <si>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</si>
  <si>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</si>
  <si>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</si>
  <si>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</si>
  <si>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</si>
  <si>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</si>
  <si>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</si>
  <si>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</si>
  <si>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</si>
  <si>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</si>
  <si>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</si>
  <si>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</si>
  <si>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</si>
  <si>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</si>
  <si>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</si>
  <si>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</si>
  <si>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</si>
  <si>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</si>
  <si>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</si>
  <si>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</si>
  <si>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</si>
  <si>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</si>
  <si>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</si>
  <si>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</si>
  <si>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</si>
  <si>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</si>
  <si>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</si>
  <si>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</si>
  <si>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</si>
  <si>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</si>
  <si>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</si>
  <si>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</si>
  <si>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</si>
  <si>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</si>
  <si>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</si>
  <si>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</si>
  <si>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</si>
  <si>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</si>
  <si>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</si>
  <si>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</si>
  <si>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</si>
  <si>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</si>
  <si>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</si>
  <si>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</si>
  <si>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</si>
  <si>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</si>
  <si>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</si>
  <si>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</si>
  <si>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</si>
  <si>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</si>
  <si>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</si>
  <si>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</si>
  <si>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</si>
  <si>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</si>
  <si>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</si>
  <si>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</si>
  <si>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</si>
  <si>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</si>
  <si>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</si>
  <si>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</si>
  <si>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</si>
  <si>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</si>
  <si>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</si>
  <si>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</si>
  <si>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</si>
  <si>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</si>
  <si>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</si>
  <si>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</si>
  <si>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</si>
  <si>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</si>
  <si>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</si>
  <si>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</si>
  <si>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</si>
  <si>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</si>
  <si>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</si>
  <si>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</si>
  <si>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</si>
  <si>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</si>
  <si>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</si>
  <si>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</si>
  <si>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</si>
  <si>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</si>
  <si>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</si>
  <si>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</si>
  <si>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</si>
  <si>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</si>
  <si>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</si>
  <si>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</si>
  <si>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</si>
  <si>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</si>
  <si>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</si>
  <si>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</si>
  <si>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</si>
  <si>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</si>
  <si>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</si>
  <si>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</si>
  <si>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</si>
  <si>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</si>
  <si>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</si>
  <si>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</si>
  <si>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</si>
  <si>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</si>
  <si>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</si>
  <si>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</si>
  <si>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</si>
  <si>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</si>
  <si>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</si>
  <si>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</si>
  <si>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</si>
  <si>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</si>
  <si>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</si>
  <si>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</si>
  <si>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</si>
  <si>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</si>
  <si>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</si>
  <si>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</si>
  <si>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</si>
  <si>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</si>
  <si>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</si>
  <si>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</si>
  <si>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</si>
  <si>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</si>
  <si>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</si>
  <si>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</si>
  <si>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</si>
  <si>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</si>
  <si>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</si>
  <si>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</si>
  <si>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</si>
  <si>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</si>
  <si>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</si>
  <si>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</si>
  <si>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</si>
  <si>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</si>
  <si>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</si>
  <si>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</si>
  <si>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</si>
  <si>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</si>
  <si>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</si>
  <si>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</si>
  <si>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</si>
  <si>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</si>
  <si>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</si>
  <si>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</si>
  <si>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</si>
  <si>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</si>
  <si>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</si>
  <si>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</si>
  <si>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</si>
  <si>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</si>
  <si>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</si>
  <si>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</si>
  <si>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</si>
  <si>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</si>
  <si>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</si>
  <si>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</si>
  <si>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</si>
  <si>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</si>
  <si>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</si>
  <si>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</si>
  <si>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</si>
  <si>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</si>
  <si>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</si>
  <si>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</si>
  <si>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</si>
  <si>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</si>
  <si>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</si>
  <si>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</si>
  <si>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</si>
  <si>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</si>
  <si>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</si>
  <si>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</si>
  <si>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</si>
  <si>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</si>
  <si>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</si>
  <si>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</si>
  <si>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</si>
  <si>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</si>
  <si>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</si>
  <si>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</si>
  <si>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</si>
  <si>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</si>
  <si>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</si>
  <si>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</si>
  <si>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</si>
  <si>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</si>
  <si>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</si>
  <si>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</si>
  <si>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</si>
  <si>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</si>
  <si>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</si>
  <si>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</si>
  <si>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</si>
  <si>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</si>
  <si>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</si>
  <si>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</si>
  <si>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</si>
  <si>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</si>
  <si>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</si>
  <si>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</si>
  <si>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</si>
  <si>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</si>
  <si>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</si>
  <si>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</si>
  <si>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</si>
  <si>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</si>
  <si>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</si>
  <si>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</si>
  <si>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</si>
  <si>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</si>
  <si>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</si>
  <si>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</si>
  <si>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</si>
  <si>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</si>
  <si>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</si>
  <si>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</si>
  <si>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</si>
  <si>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</si>
  <si>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</si>
  <si>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</si>
  <si>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</si>
  <si>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</si>
  <si>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</si>
  <si>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</si>
  <si>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</si>
  <si>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</si>
  <si>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</si>
  <si>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</si>
  <si>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</si>
  <si>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</si>
  <si>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</si>
  <si>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</si>
  <si>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</si>
  <si>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</si>
  <si>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</si>
  <si>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</si>
  <si>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</si>
  <si>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</si>
  <si>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</si>
  <si>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</si>
  <si>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</si>
  <si>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</si>
  <si>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</si>
  <si>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</si>
  <si>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</si>
  <si>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</si>
  <si>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</si>
  <si>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</si>
  <si>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</si>
  <si>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</si>
  <si>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</si>
  <si>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</si>
  <si>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</si>
  <si>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</si>
  <si>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</si>
  <si>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</si>
  <si>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</si>
  <si>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</si>
  <si>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</si>
  <si>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</si>
  <si>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</si>
  <si>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</si>
  <si>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</si>
  <si>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</si>
  <si>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</si>
  <si>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</si>
  <si>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</si>
  <si>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</si>
  <si>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</si>
  <si>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</si>
  <si>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</si>
  <si>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</si>
  <si>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</si>
  <si>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</si>
  <si>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</si>
  <si>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</si>
  <si>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</si>
  <si>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</si>
  <si>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</si>
  <si>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</si>
  <si>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</si>
  <si>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</si>
  <si>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</si>
  <si>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</si>
  <si>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</si>
  <si>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</si>
  <si>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</si>
  <si>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</si>
  <si>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</si>
  <si>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</si>
  <si>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</si>
  <si>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</si>
  <si>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</si>
  <si>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</si>
  <si>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</si>
  <si>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</si>
  <si>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</si>
  <si>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</si>
  <si>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</si>
  <si>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</si>
  <si>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</si>
  <si>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</si>
  <si>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</si>
  <si>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</si>
  <si>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</si>
  <si>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</si>
  <si>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</si>
  <si>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</si>
  <si>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</si>
  <si>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</si>
  <si>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</si>
  <si>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</si>
  <si>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</si>
  <si>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</si>
  <si>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</si>
  <si>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</si>
  <si>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</si>
  <si>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</si>
  <si>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</si>
  <si>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</si>
  <si>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</si>
  <si>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</si>
  <si>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</si>
  <si>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</si>
  <si>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</si>
  <si>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</si>
  <si>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</si>
  <si>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</si>
  <si>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</si>
  <si>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</si>
  <si>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</si>
  <si>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</si>
  <si>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</si>
  <si>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</si>
  <si>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</si>
  <si>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</si>
  <si>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</si>
  <si>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</si>
  <si>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</si>
  <si>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</si>
  <si>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</si>
  <si>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</si>
  <si>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</si>
  <si>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</si>
  <si>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</si>
  <si>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</si>
  <si>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</si>
  <si>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</si>
  <si>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</si>
  <si>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</si>
  <si>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</si>
  <si>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</si>
  <si>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</si>
  <si>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</si>
  <si>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</si>
  <si>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</si>
  <si>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</si>
  <si>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</si>
  <si>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</si>
  <si>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</si>
  <si>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</si>
  <si>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</si>
  <si>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</si>
  <si>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</si>
  <si>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</si>
  <si>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</si>
  <si>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</si>
  <si>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</si>
  <si>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</si>
  <si>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</si>
  <si>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</si>
  <si>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</si>
  <si>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</si>
  <si>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</si>
  <si>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</si>
  <si>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</si>
  <si>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</si>
  <si>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</si>
  <si>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</si>
  <si>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</si>
  <si>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</si>
  <si>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</si>
  <si>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</si>
  <si>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</si>
  <si>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</si>
  <si>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</si>
  <si>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</si>
  <si>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</si>
  <si>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</si>
  <si>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</si>
  <si>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</si>
  <si>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</si>
  <si>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</si>
  <si>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</si>
  <si>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</si>
  <si>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</si>
  <si>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</si>
  <si>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</si>
  <si>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</si>
  <si>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</si>
  <si>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</si>
  <si>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</si>
  <si>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</si>
  <si>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</si>
  <si>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</si>
  <si>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</si>
  <si>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</si>
  <si>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</si>
  <si>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</si>
  <si>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</si>
  <si>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</si>
  <si>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</si>
  <si>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</si>
  <si>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</si>
  <si>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</si>
  <si>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</si>
  <si>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</si>
  <si>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</si>
  <si>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</si>
  <si>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</si>
  <si>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</si>
  <si>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</si>
  <si>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</si>
  <si>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</si>
  <si>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</si>
  <si>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</si>
  <si>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</si>
  <si>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</si>
  <si>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</si>
  <si>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</si>
  <si>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</si>
  <si>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</si>
  <si>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</si>
  <si>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</si>
  <si>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</si>
  <si>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</si>
  <si>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</si>
  <si>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</si>
  <si>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</si>
  <si>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</si>
  <si>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</si>
  <si>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</si>
  <si>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</si>
  <si>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</si>
  <si>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</si>
  <si>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</si>
  <si>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</si>
  <si>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</si>
  <si>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</si>
  <si>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</si>
  <si>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</si>
  <si>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</si>
  <si>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</si>
  <si>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</si>
  <si>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</si>
  <si>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</si>
  <si>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</si>
  <si>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</si>
  <si>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</si>
  <si>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</si>
  <si>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</si>
  <si>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</si>
  <si>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</si>
  <si>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</si>
  <si>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</si>
  <si>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</si>
  <si>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</si>
  <si>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</si>
  <si>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</si>
  <si>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</si>
  <si>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</si>
  <si>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</si>
  <si>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</si>
  <si>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</si>
  <si>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</si>
  <si>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</si>
  <si>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</si>
  <si>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</si>
  <si>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</si>
  <si>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</si>
  <si>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</si>
  <si>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</si>
  <si>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</si>
  <si>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</si>
  <si>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</si>
  <si>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</si>
  <si>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</si>
  <si>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</si>
  <si>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</si>
  <si>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</si>
  <si>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</si>
  <si>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</si>
  <si>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</si>
  <si>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</si>
  <si>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</si>
  <si>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</si>
  <si>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</si>
  <si>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</si>
  <si>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</si>
  <si>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</si>
  <si>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</si>
  <si>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</si>
  <si>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</si>
  <si>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</si>
  <si>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</si>
  <si>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</si>
  <si>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</si>
  <si>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</si>
  <si>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</si>
  <si>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</si>
  <si>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</si>
  <si>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</si>
  <si>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</si>
  <si>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</si>
  <si>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</si>
  <si>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</si>
  <si>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</si>
  <si>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</si>
  <si>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</si>
  <si>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</si>
  <si>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</si>
  <si>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</si>
  <si>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</si>
  <si>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</si>
  <si>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</si>
  <si>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</si>
  <si>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</si>
  <si>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</si>
  <si>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</si>
  <si>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</si>
  <si>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</si>
  <si>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</si>
  <si>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</si>
  <si>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</si>
  <si>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</si>
  <si>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</si>
  <si>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</si>
  <si>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</si>
  <si>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</si>
  <si>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</si>
  <si>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</si>
  <si>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</si>
  <si>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</si>
  <si>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</si>
  <si>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</si>
  <si>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</si>
  <si>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</si>
  <si>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</si>
  <si>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</si>
  <si>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</si>
  <si>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</si>
  <si>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</si>
  <si>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</si>
  <si>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</si>
  <si>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</si>
  <si>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</si>
  <si>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</si>
  <si>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</si>
  <si>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</si>
  <si>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</si>
  <si>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</si>
  <si>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</si>
  <si>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</si>
  <si>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</si>
  <si>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</si>
  <si>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</si>
  <si>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</si>
  <si>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</si>
  <si>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</si>
  <si>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</si>
  <si>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</si>
  <si>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</si>
  <si>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</si>
  <si>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</si>
  <si>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</si>
  <si>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</si>
  <si>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</si>
  <si>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</si>
  <si>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</si>
  <si>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</si>
  <si>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</si>
  <si>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</si>
  <si>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</si>
  <si>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</si>
  <si>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</si>
  <si>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</si>
  <si>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</si>
  <si>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</si>
  <si>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</si>
  <si>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</si>
  <si>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</si>
  <si>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</si>
  <si>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</si>
  <si>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</si>
  <si>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</si>
  <si>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</si>
  <si>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</si>
  <si>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</si>
  <si>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</si>
  <si>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</si>
  <si>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</si>
  <si>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</si>
  <si>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</si>
  <si>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</si>
  <si>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</si>
  <si>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</si>
  <si>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</si>
  <si>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</si>
  <si>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</si>
  <si>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</si>
  <si>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</si>
  <si>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</si>
  <si>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</si>
  <si>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</si>
  <si>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</si>
  <si>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</si>
  <si>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</si>
  <si>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</si>
  <si>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</si>
  <si>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</si>
  <si>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</si>
  <si>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</si>
  <si>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</si>
  <si>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</si>
  <si>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</si>
  <si>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</si>
  <si>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</si>
  <si>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</si>
  <si>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</si>
  <si>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</si>
  <si>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</si>
  <si>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</si>
  <si>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</si>
  <si>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</si>
  <si>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</si>
  <si>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</si>
  <si>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</si>
  <si>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</si>
  <si>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</si>
  <si>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</si>
  <si>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</si>
  <si>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</si>
  <si>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</si>
  <si>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</si>
  <si>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</si>
  <si>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</si>
  <si>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</si>
  <si>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</si>
  <si>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</si>
  <si>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</si>
  <si>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</si>
  <si>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</si>
  <si>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</si>
  <si>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</si>
  <si>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</si>
  <si>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</si>
  <si>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</si>
  <si>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</si>
  <si>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</si>
  <si>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</si>
  <si>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</si>
  <si>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</si>
  <si>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</si>
  <si>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</si>
  <si>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</si>
  <si>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</si>
  <si>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</si>
  <si>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</si>
  <si>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</si>
  <si>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</si>
  <si>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</si>
  <si>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</si>
  <si>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</si>
  <si>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</si>
  <si>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</si>
  <si>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</si>
  <si>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</si>
  <si>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</si>
  <si>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</si>
  <si>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</si>
  <si>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</si>
  <si>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</si>
  <si>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</si>
  <si>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</si>
  <si>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</si>
  <si>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</si>
  <si>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</si>
  <si>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</si>
  <si>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</si>
  <si>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</si>
  <si>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</si>
  <si>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</si>
  <si>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</si>
  <si>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</si>
  <si>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</si>
  <si>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</si>
  <si>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</si>
  <si>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</si>
  <si>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</si>
  <si>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</si>
  <si>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</si>
  <si>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</si>
  <si>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</si>
  <si>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</si>
  <si>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</si>
  <si>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</si>
  <si>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</si>
  <si>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</si>
  <si>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</si>
  <si>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</si>
  <si>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</si>
  <si>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</si>
  <si>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</si>
  <si>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</si>
  <si>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</si>
  <si>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</si>
  <si>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</si>
  <si>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</si>
  <si>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</si>
  <si>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</si>
  <si>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</si>
  <si>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</si>
  <si>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</si>
  <si>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</si>
  <si>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</si>
  <si>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</si>
  <si>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</si>
  <si>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</si>
  <si>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</si>
  <si>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</si>
  <si>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</si>
  <si>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</si>
  <si>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</si>
  <si>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</si>
  <si>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</si>
  <si>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</si>
  <si>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</si>
  <si>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</si>
  <si>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</si>
  <si>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</si>
  <si>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</si>
  <si>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</si>
  <si>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</si>
  <si>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</si>
  <si>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</si>
  <si>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</si>
  <si>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</si>
  <si>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</si>
  <si>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</si>
  <si>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</si>
  <si>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</si>
  <si>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</si>
  <si>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</si>
  <si>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</si>
  <si>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</si>
  <si>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</si>
  <si>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</si>
  <si>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</si>
  <si>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</si>
  <si>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</si>
  <si>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</si>
  <si>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</si>
  <si>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</si>
  <si>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</si>
  <si>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</si>
  <si>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</si>
  <si>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</si>
  <si>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</si>
  <si>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</si>
  <si>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</si>
  <si>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</si>
  <si>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</si>
  <si>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</si>
  <si>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</si>
  <si>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</si>
  <si>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</si>
  <si>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</si>
  <si>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</si>
  <si>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</si>
  <si>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</si>
  <si>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</si>
  <si>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</si>
  <si>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</si>
  <si>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</si>
  <si>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</si>
  <si>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</si>
  <si>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</si>
  <si>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</si>
  <si>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</si>
  <si>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</si>
  <si>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</si>
  <si>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</si>
  <si>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</si>
  <si>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</si>
  <si>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</si>
  <si>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</si>
  <si>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</si>
  <si>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</si>
  <si>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</si>
  <si>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</si>
  <si>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</si>
  <si>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</si>
  <si>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</si>
  <si>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</si>
  <si>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</si>
  <si>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</si>
  <si>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</si>
  <si>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</si>
  <si>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</si>
  <si>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</si>
  <si>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</si>
  <si>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</si>
  <si>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</si>
  <si>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</si>
  <si>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</si>
  <si>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</si>
  <si>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</si>
  <si>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</si>
  <si>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</si>
  <si>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</si>
  <si>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</si>
  <si>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</si>
  <si>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</si>
  <si>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</si>
  <si>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</si>
  <si>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</si>
  <si>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</si>
  <si>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</si>
  <si>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</si>
  <si>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</si>
  <si>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</si>
  <si>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</si>
  <si>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</si>
  <si>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</si>
  <si>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</si>
  <si>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</si>
  <si>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</si>
  <si>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</si>
  <si>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</si>
  <si>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</si>
  <si>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</si>
  <si>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</si>
  <si>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</si>
  <si>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</si>
  <si>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</si>
  <si>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</si>
  <si>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</si>
  <si>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</si>
  <si>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</si>
  <si>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</si>
  <si>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</si>
  <si>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</si>
  <si>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</si>
  <si>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</si>
  <si>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</si>
  <si>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</si>
  <si>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</si>
  <si>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</si>
  <si>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</si>
  <si>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</si>
  <si>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</si>
  <si>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</si>
  <si>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</si>
  <si>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</si>
  <si>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</si>
  <si>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</si>
  <si>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</si>
  <si>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</si>
  <si>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</si>
  <si>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</si>
  <si>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</si>
  <si>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</si>
  <si>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</si>
  <si>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</si>
  <si>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</si>
  <si>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</si>
  <si>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</si>
  <si>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</si>
  <si>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</si>
  <si>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</si>
  <si>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</si>
  <si>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</si>
  <si>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</si>
  <si>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</si>
  <si>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</si>
  <si>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</si>
  <si>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</si>
  <si>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</si>
  <si>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</si>
  <si>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</si>
  <si>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</si>
  <si>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</si>
  <si>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</si>
  <si>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</si>
  <si>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</si>
  <si>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</si>
  <si>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</si>
  <si>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</si>
  <si>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</si>
  <si>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</si>
  <si>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</si>
  <si>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</si>
  <si>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</si>
  <si>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</si>
  <si>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</si>
  <si>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</si>
  <si>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</si>
  <si>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</si>
  <si>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</si>
  <si>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</si>
  <si>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</si>
  <si>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</si>
  <si>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</si>
  <si>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</si>
  <si>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</si>
  <si>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</si>
  <si>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</si>
  <si>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</si>
  <si>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</si>
  <si>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</si>
  <si>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</si>
  <si>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</si>
  <si>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</si>
  <si>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</si>
  <si>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</si>
  <si>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</si>
  <si>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</si>
  <si>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</si>
  <si>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</si>
  <si>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</si>
  <si>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</si>
  <si>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</si>
  <si>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</si>
  <si>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</si>
  <si>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</si>
  <si>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</si>
  <si>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</si>
  <si>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</si>
  <si>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</si>
  <si>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</si>
  <si>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</si>
  <si>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</si>
  <si>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</si>
  <si>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</si>
  <si>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</si>
  <si>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</si>
  <si>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</si>
  <si>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</si>
  <si>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</si>
  <si>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</si>
  <si>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</si>
  <si>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</si>
  <si>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</si>
  <si>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</si>
  <si>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</si>
  <si>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</si>
  <si>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</si>
  <si>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</si>
  <si>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</si>
  <si>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</si>
  <si>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</si>
  <si>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</si>
  <si>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</si>
  <si>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</si>
  <si>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</si>
  <si>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</si>
  <si>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</si>
  <si>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</si>
  <si>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</si>
  <si>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</si>
  <si>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</si>
  <si>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</si>
  <si>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</si>
  <si>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</si>
  <si>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</si>
  <si>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</si>
  <si>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</si>
  <si>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</si>
  <si>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</si>
  <si>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</si>
  <si>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</si>
  <si>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</si>
  <si>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</si>
  <si>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</si>
  <si>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</si>
  <si>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</si>
  <si>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</si>
  <si>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</si>
  <si>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</si>
  <si>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</si>
  <si>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</si>
  <si>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</si>
  <si>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</si>
  <si>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</si>
  <si>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</si>
  <si>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</si>
  <si>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</si>
  <si>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</si>
  <si>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</si>
  <si>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</si>
  <si>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</si>
  <si>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</si>
  <si>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</si>
  <si>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</si>
  <si>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</si>
  <si>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</si>
  <si>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</si>
  <si>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</si>
  <si>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</si>
  <si>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</si>
  <si>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</si>
  <si>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</si>
  <si>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</si>
  <si>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</si>
  <si>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</si>
  <si>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</si>
  <si>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</si>
  <si>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</si>
  <si>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</si>
  <si>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</si>
  <si>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</si>
  <si>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</si>
  <si>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</si>
  <si>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</si>
  <si>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</si>
  <si>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</si>
  <si>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</si>
  <si>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</si>
  <si>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</si>
  <si>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</si>
  <si>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</si>
  <si>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</si>
  <si>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</si>
  <si>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</si>
  <si>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</si>
  <si>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</si>
  <si>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</si>
  <si>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</si>
  <si>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</si>
  <si>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</si>
  <si>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</si>
  <si>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</si>
  <si>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</si>
  <si>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</si>
  <si>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</si>
  <si>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</si>
  <si>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</si>
  <si>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</si>
  <si>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</si>
  <si>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</si>
  <si>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</si>
  <si>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</si>
  <si>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</si>
  <si>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</si>
  <si>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</si>
  <si>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</si>
  <si>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</si>
  <si>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</si>
  <si>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</si>
  <si>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</si>
  <si>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</si>
  <si>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</si>
  <si>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</si>
  <si>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</si>
  <si>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</si>
  <si>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</si>
  <si>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</si>
  <si>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</si>
  <si>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</si>
  <si>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</si>
  <si>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</si>
  <si>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</si>
  <si>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</si>
  <si>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</si>
  <si>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</si>
  <si>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</si>
  <si>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</si>
  <si>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</si>
  <si>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</si>
  <si>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</si>
  <si>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</si>
  <si>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</si>
  <si>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</si>
  <si>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</si>
  <si>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</si>
  <si>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</si>
  <si>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</si>
  <si>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</si>
  <si>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</si>
  <si>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</si>
  <si>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</si>
  <si>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</si>
  <si>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</si>
  <si>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</si>
  <si>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</si>
  <si>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</si>
  <si>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</si>
  <si>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</si>
  <si>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</si>
  <si>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</si>
  <si>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</si>
  <si>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</si>
  <si>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</si>
  <si>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</si>
  <si>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</si>
  <si>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</si>
  <si>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</si>
  <si>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</si>
  <si>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</si>
  <si>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</si>
  <si>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</si>
  <si>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</si>
  <si>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</si>
  <si>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</si>
  <si>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</si>
  <si>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</si>
  <si>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</si>
  <si>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</si>
  <si>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</si>
  <si>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</si>
  <si>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</si>
  <si>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</si>
  <si>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</si>
  <si>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</si>
  <si>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</si>
  <si>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</si>
  <si>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</si>
  <si>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</si>
  <si>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</si>
  <si>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</si>
  <si>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</si>
  <si>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</si>
  <si>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</si>
  <si>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</si>
  <si>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</si>
  <si>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</si>
  <si>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</si>
  <si>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</si>
  <si>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</si>
  <si>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</si>
  <si>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</si>
  <si>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</si>
  <si>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</si>
  <si>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</si>
  <si>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</si>
  <si>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</si>
  <si>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</si>
  <si>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</si>
  <si>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</si>
  <si>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</si>
  <si>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</si>
  <si>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</si>
  <si>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</si>
  <si>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</si>
  <si>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</si>
  <si>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</si>
  <si>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</si>
  <si>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</si>
  <si>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</si>
  <si>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</si>
  <si>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</si>
  <si>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</si>
  <si>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</si>
  <si>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</si>
  <si>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</si>
  <si>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</si>
  <si>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</si>
  <si>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</si>
  <si>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</si>
  <si>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</si>
  <si>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</si>
  <si>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</si>
  <si>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</si>
  <si>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</si>
  <si>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</si>
  <si>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</si>
  <si>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</si>
  <si>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</si>
  <si>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</si>
  <si>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</si>
  <si>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</si>
  <si>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</si>
  <si>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</si>
  <si>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</si>
  <si>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</si>
  <si>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</si>
  <si>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</si>
  <si>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</si>
  <si>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</si>
  <si>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</si>
  <si>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</si>
  <si>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</si>
  <si>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</si>
  <si>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</si>
  <si>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</si>
  <si>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</si>
  <si>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</si>
  <si>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</si>
  <si>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</si>
  <si>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</si>
  <si>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</si>
  <si>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</si>
  <si>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</si>
  <si>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</si>
  <si>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</si>
  <si>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</si>
  <si>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</si>
  <si>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</si>
  <si>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</si>
  <si>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</si>
  <si>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</si>
  <si>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</si>
  <si>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</si>
  <si>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</si>
  <si>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</si>
  <si>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</si>
  <si>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</si>
  <si>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</si>
  <si>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</si>
  <si>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</si>
  <si>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</si>
  <si>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</si>
  <si>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</si>
  <si>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</si>
  <si>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</si>
  <si>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</si>
  <si>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</si>
  <si>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</si>
  <si>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</si>
  <si>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</si>
  <si>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</si>
  <si>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</si>
  <si>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</si>
  <si>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</si>
  <si>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</si>
  <si>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</si>
  <si>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</si>
  <si>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</si>
  <si>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</si>
  <si>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</si>
  <si>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</si>
  <si>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</si>
  <si>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</si>
  <si>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</si>
  <si>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</si>
  <si>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</si>
  <si>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</si>
  <si>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</si>
  <si>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</si>
  <si>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</si>
  <si>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</si>
  <si>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</si>
  <si>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</si>
  <si>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</si>
  <si>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</si>
  <si>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</si>
  <si>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</si>
  <si>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</si>
  <si>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</si>
  <si>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</si>
  <si>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</si>
  <si>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</si>
  <si>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</si>
  <si>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</si>
  <si>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</si>
  <si>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</si>
  <si>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</si>
  <si>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</si>
  <si>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</si>
  <si>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</si>
  <si>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</si>
  <si>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</si>
  <si>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</si>
  <si>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</si>
  <si>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</si>
  <si>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</si>
  <si>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</si>
  <si>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</si>
  <si>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</si>
  <si>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</si>
  <si>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</si>
  <si>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</si>
  <si>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</si>
  <si>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</si>
  <si>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</si>
  <si>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</si>
  <si>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</si>
  <si>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</si>
  <si>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</si>
  <si>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</si>
  <si>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</si>
  <si>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</si>
  <si>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</si>
  <si>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</si>
  <si>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</si>
  <si>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</si>
  <si>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</si>
  <si>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</si>
  <si>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</si>
  <si>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</si>
  <si>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</si>
  <si>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</si>
  <si>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</si>
  <si>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</si>
  <si>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</si>
  <si>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</si>
  <si>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</si>
  <si>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</si>
  <si>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</si>
  <si>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</si>
  <si>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</si>
  <si>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</si>
  <si>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</si>
  <si>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</si>
  <si>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</si>
  <si>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</si>
  <si>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</si>
  <si>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</si>
  <si>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</si>
  <si>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</si>
  <si>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</si>
  <si>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</si>
  <si>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</si>
  <si>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</si>
  <si>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</si>
  <si>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</si>
  <si>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</si>
  <si>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</si>
  <si>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</si>
  <si>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</si>
  <si>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</si>
  <si>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</si>
  <si>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</si>
  <si>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</si>
  <si>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</si>
  <si>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</si>
  <si>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</si>
  <si>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</si>
  <si>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</si>
  <si>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</si>
  <si>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</si>
  <si>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</si>
  <si>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</si>
  <si>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</si>
  <si>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</si>
  <si>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</si>
  <si>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</si>
  <si>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</si>
  <si>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</si>
  <si>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</si>
  <si>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</si>
  <si>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</si>
  <si>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</si>
  <si>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</si>
  <si>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</si>
  <si>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</si>
  <si>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</si>
  <si>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</si>
  <si>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</si>
  <si>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</si>
  <si>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</si>
  <si>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</si>
  <si>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</si>
  <si>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</si>
  <si>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</si>
  <si>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</si>
  <si>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</si>
  <si>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</si>
  <si>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</si>
  <si>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</si>
  <si>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</si>
  <si>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</si>
  <si>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</si>
  <si>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</si>
  <si>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</si>
  <si>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</si>
  <si>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</si>
  <si>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</si>
  <si>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</si>
  <si>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</si>
  <si>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</si>
  <si>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</si>
  <si>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</si>
  <si>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</si>
  <si>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</si>
  <si>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</si>
  <si>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</si>
  <si>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</si>
  <si>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</si>
  <si>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</si>
  <si>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</si>
  <si>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</si>
  <si>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</si>
  <si>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</si>
  <si>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</si>
  <si>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</si>
  <si>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</si>
  <si>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</si>
  <si>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</si>
  <si>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</si>
  <si>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</si>
  <si>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</si>
  <si>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</si>
  <si>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</si>
  <si>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</si>
  <si>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</si>
  <si>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</si>
  <si>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</si>
  <si>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</si>
  <si>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</si>
  <si>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</si>
  <si>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</si>
  <si>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</si>
  <si>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</si>
  <si>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</si>
  <si>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</si>
  <si>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</si>
  <si>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</si>
  <si>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</si>
  <si>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</si>
  <si>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</si>
  <si>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</si>
  <si>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</si>
  <si>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</si>
  <si>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</si>
  <si>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</si>
  <si>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</si>
  <si>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</si>
  <si>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</si>
  <si>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</si>
  <si>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</si>
  <si>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</si>
  <si>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</si>
  <si>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</si>
  <si>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</si>
  <si>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</si>
  <si>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</si>
  <si>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</si>
  <si>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</si>
  <si>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</si>
  <si>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</si>
  <si>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</si>
  <si>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</si>
  <si>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</si>
  <si>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</si>
  <si>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</si>
  <si>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</si>
  <si>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</si>
  <si>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</si>
  <si>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</si>
  <si>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</si>
  <si>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</si>
  <si>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</si>
  <si>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</si>
  <si>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</si>
  <si>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</si>
  <si>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</si>
  <si>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</si>
  <si>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</si>
  <si>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</si>
  <si>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</si>
  <si>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</si>
  <si>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</si>
  <si>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</si>
  <si>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</si>
  <si>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</si>
  <si>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</si>
  <si>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</si>
  <si>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</si>
  <si>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</si>
  <si>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</si>
  <si>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</si>
  <si>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</si>
  <si>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</si>
  <si>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</si>
  <si>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</si>
  <si>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</si>
  <si>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</si>
  <si>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</si>
  <si>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</si>
  <si>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</si>
  <si>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</si>
  <si>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</si>
  <si>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</si>
  <si>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</si>
  <si>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</si>
  <si>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</si>
  <si>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</si>
  <si>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</si>
  <si>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</si>
  <si>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</si>
  <si>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</si>
  <si>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</si>
  <si>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</si>
  <si>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</si>
  <si>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</si>
  <si>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</si>
  <si>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</si>
  <si>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</si>
  <si>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</si>
  <si>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</si>
  <si>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</si>
  <si>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</si>
  <si>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</si>
  <si>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</si>
  <si>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</si>
  <si>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</si>
  <si>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</si>
  <si>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</si>
  <si>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</si>
  <si>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</si>
  <si>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</si>
  <si>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</si>
  <si>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</si>
  <si>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</si>
  <si>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</si>
  <si>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</si>
  <si>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</si>
  <si>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</si>
  <si>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</si>
  <si>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</si>
  <si>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</si>
  <si>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</si>
  <si>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</si>
  <si>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</si>
  <si>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</si>
  <si>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</si>
  <si>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</si>
  <si>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</si>
  <si>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</si>
  <si>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</si>
  <si>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</si>
  <si>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</si>
  <si>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</si>
  <si>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</si>
  <si>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</si>
  <si>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</si>
  <si>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</si>
  <si>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</si>
  <si>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</si>
  <si>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</si>
  <si>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</si>
  <si>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</si>
  <si>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</si>
  <si>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</si>
  <si>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</si>
  <si>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</si>
  <si>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</si>
  <si>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</si>
  <si>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</si>
  <si>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</si>
  <si>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</si>
  <si>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</si>
  <si>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</si>
  <si>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</si>
  <si>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</si>
  <si>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</si>
  <si>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</si>
  <si>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</si>
  <si>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</si>
  <si>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</si>
  <si>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</si>
  <si>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</si>
  <si>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</si>
  <si>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</si>
  <si>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</si>
  <si>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</si>
  <si>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</si>
  <si>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</si>
  <si>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</si>
  <si>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</si>
  <si>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</si>
  <si>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</si>
  <si>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</si>
  <si>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</si>
  <si>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</si>
  <si>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</si>
  <si>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</si>
  <si>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</si>
  <si>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</si>
  <si>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</si>
  <si>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</si>
  <si>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</si>
  <si>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</si>
  <si>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</si>
  <si>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</si>
  <si>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</si>
  <si>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</si>
  <si>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</si>
  <si>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</si>
  <si>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</si>
  <si>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</si>
  <si>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</si>
  <si>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</si>
  <si>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</si>
  <si>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</si>
  <si>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</si>
  <si>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</si>
  <si>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</si>
  <si>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</si>
  <si>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</si>
  <si>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</si>
  <si>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</si>
  <si>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</si>
  <si>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</si>
  <si>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</si>
  <si>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</si>
  <si>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</si>
  <si>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</si>
  <si>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</si>
  <si>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</si>
  <si>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</si>
  <si>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</si>
  <si>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</si>
  <si>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</si>
  <si>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</si>
  <si>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</si>
  <si>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</si>
  <si>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</si>
  <si>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</si>
  <si>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</si>
  <si>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</si>
  <si>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</si>
  <si>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</si>
  <si>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</si>
  <si>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</si>
  <si>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</si>
  <si>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</si>
  <si>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</si>
  <si>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</si>
  <si>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</si>
  <si>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</si>
  <si>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</si>
  <si>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</si>
  <si>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</si>
  <si>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</si>
  <si>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</si>
  <si>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</si>
  <si>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</si>
  <si>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</si>
  <si>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</si>
  <si>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</si>
  <si>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</si>
  <si>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</si>
  <si>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</si>
  <si>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</si>
  <si>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</si>
  <si>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</si>
  <si>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</si>
  <si>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</si>
  <si>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</si>
  <si>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</si>
  <si>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</si>
  <si>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</si>
  <si>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</si>
  <si>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</si>
  <si>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</si>
  <si>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</si>
  <si>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</si>
  <si>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</si>
  <si>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</si>
  <si>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</si>
  <si>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</si>
  <si>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</si>
  <si>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</si>
  <si>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</si>
  <si>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</si>
  <si>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</si>
  <si>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</si>
  <si>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</si>
  <si>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</si>
  <si>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</si>
  <si>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</si>
  <si>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</si>
  <si>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</si>
  <si>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</si>
  <si>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</si>
  <si>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</si>
  <si>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</si>
  <si>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</si>
  <si>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</si>
  <si>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</si>
  <si>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</si>
  <si>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</si>
  <si>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</si>
  <si>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</si>
  <si>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</si>
  <si>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</si>
  <si>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</si>
  <si>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</si>
  <si>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</si>
  <si>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</si>
  <si>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</si>
  <si>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</si>
  <si>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</si>
  <si>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</si>
  <si>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</si>
  <si>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</si>
  <si>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</si>
  <si>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</si>
  <si>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</si>
  <si>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</si>
  <si>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</si>
  <si>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</si>
  <si>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</si>
  <si>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</si>
  <si>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</si>
  <si>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</si>
  <si>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</si>
  <si>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</si>
  <si>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</si>
  <si>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</si>
  <si>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</si>
  <si>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</si>
  <si>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</si>
  <si>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</si>
  <si>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</si>
  <si>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</si>
  <si>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</si>
  <si>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</si>
  <si>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</si>
  <si>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</si>
  <si>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</si>
  <si>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</si>
  <si>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</si>
  <si>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</si>
  <si>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</si>
  <si>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</si>
  <si>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</si>
  <si>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</si>
  <si>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</si>
  <si>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</si>
  <si>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</si>
  <si>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</si>
  <si>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</si>
  <si>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</si>
  <si>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</si>
  <si>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</si>
  <si>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</si>
  <si>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</si>
  <si>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</si>
  <si>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</si>
  <si>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</si>
  <si>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</si>
  <si>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</si>
  <si>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</si>
  <si>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</si>
  <si>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</si>
  <si>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</si>
  <si>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</si>
  <si>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</si>
  <si>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</si>
  <si>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</si>
  <si>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</si>
  <si>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</si>
  <si>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</si>
  <si>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</si>
  <si>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</si>
  <si>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</si>
  <si>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</si>
  <si>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</si>
  <si>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</si>
  <si>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</si>
  <si>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</si>
  <si>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</si>
  <si>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</si>
  <si>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</si>
  <si>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</si>
  <si>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</si>
  <si>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</si>
  <si>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</si>
  <si>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</si>
  <si>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</si>
  <si>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</si>
  <si>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</si>
  <si>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</si>
  <si>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</si>
  <si>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</si>
  <si>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</si>
  <si>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</si>
  <si>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</si>
  <si>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</si>
  <si>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</si>
  <si>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</si>
  <si>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</si>
  <si>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</si>
  <si>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</si>
  <si>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</si>
  <si>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</si>
  <si>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</si>
  <si>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</si>
  <si>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</si>
  <si>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</si>
  <si>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</si>
  <si>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</si>
  <si>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</si>
  <si>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</si>
  <si>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</si>
  <si>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</si>
  <si>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</si>
  <si>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</si>
  <si>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</si>
  <si>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</si>
  <si>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</si>
  <si>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</si>
  <si>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</si>
  <si>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</si>
  <si>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</si>
  <si>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</si>
  <si>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</si>
  <si>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</si>
  <si>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</si>
  <si>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</si>
  <si>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</si>
  <si>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</si>
  <si>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</si>
  <si>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</si>
  <si>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</si>
  <si>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</si>
  <si>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</si>
  <si>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</si>
  <si>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</si>
  <si>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</si>
  <si>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</si>
  <si>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</si>
  <si>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</si>
  <si>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</si>
  <si>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</si>
  <si>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</si>
  <si>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</si>
  <si>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</si>
  <si>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</si>
  <si>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</si>
  <si>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</si>
  <si>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</si>
  <si>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</si>
  <si>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</si>
  <si>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</si>
  <si>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</si>
  <si>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</si>
  <si>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</si>
  <si>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</si>
  <si>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</si>
  <si>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</si>
  <si>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</si>
  <si>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</si>
  <si>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</si>
  <si>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</si>
  <si>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</si>
  <si>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</si>
  <si>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</si>
  <si>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</si>
  <si>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</si>
  <si>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</si>
  <si>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</si>
  <si>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</si>
  <si>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</si>
  <si>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</si>
  <si>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</si>
  <si>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</si>
  <si>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</si>
  <si>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</si>
  <si>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</si>
  <si>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</si>
  <si>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</si>
  <si>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</si>
  <si>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</si>
  <si>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</si>
  <si>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</si>
  <si>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</si>
  <si>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</si>
  <si>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</si>
  <si>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</si>
  <si>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</si>
  <si>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</si>
  <si>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</si>
  <si>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</si>
  <si>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</si>
  <si>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</si>
  <si>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</si>
  <si>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</si>
  <si>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</si>
  <si>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</si>
  <si>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</si>
  <si>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</si>
  <si>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</si>
  <si>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</si>
  <si>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</si>
  <si>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</si>
  <si>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</si>
  <si>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</si>
  <si>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</si>
  <si>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</si>
  <si>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</si>
  <si>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</si>
  <si>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</si>
  <si>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</si>
  <si>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</si>
  <si>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</si>
  <si>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</si>
  <si>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</si>
  <si>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</si>
  <si>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</si>
  <si>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</si>
  <si>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</si>
  <si>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</si>
  <si>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</si>
  <si>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</si>
  <si>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</si>
  <si>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</si>
  <si>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</si>
  <si>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</si>
  <si>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</si>
  <si>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</si>
  <si>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</si>
  <si>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</si>
  <si>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</si>
  <si>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</si>
  <si>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</si>
  <si>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</si>
  <si>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</si>
  <si>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</si>
  <si>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</si>
  <si>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</si>
  <si>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</si>
  <si>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</si>
  <si>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</si>
  <si>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</si>
  <si>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</si>
  <si>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</si>
  <si>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</si>
  <si>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</si>
  <si>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</si>
  <si>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</si>
  <si>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</si>
  <si>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</si>
  <si>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</si>
  <si>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</si>
  <si>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</si>
  <si>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</si>
  <si>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</si>
  <si>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</si>
  <si>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</si>
  <si>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</si>
  <si>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</si>
  <si>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</si>
  <si>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</si>
  <si>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</si>
  <si>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</si>
  <si>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</si>
  <si>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</si>
  <si>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</si>
  <si>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</si>
  <si>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</si>
  <si>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</si>
  <si>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</si>
  <si>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</si>
  <si>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</si>
  <si>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</si>
  <si>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</si>
  <si>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</si>
  <si>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</si>
  <si>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</si>
  <si>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</si>
  <si>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</si>
  <si>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</si>
  <si>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</si>
  <si>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</si>
  <si>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</si>
  <si>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</si>
  <si>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</si>
  <si>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</si>
  <si>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</si>
  <si>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</si>
  <si>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</si>
  <si>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</si>
  <si>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</si>
  <si>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</si>
  <si>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</si>
  <si>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</si>
  <si>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</si>
  <si>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</si>
  <si>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</si>
  <si>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</si>
  <si>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</si>
  <si>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</si>
  <si>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</si>
  <si>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</si>
  <si>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</si>
  <si>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</si>
  <si>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</si>
  <si>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</si>
  <si>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</si>
  <si>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</si>
  <si>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</si>
  <si>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</si>
  <si>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</si>
  <si>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</si>
  <si>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</si>
  <si>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</si>
  <si>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</si>
  <si>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</si>
  <si>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</si>
  <si>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</si>
  <si>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</si>
  <si>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</si>
  <si>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</si>
  <si>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</si>
  <si>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</si>
  <si>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</si>
  <si>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</si>
  <si>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</si>
  <si>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</si>
  <si>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</si>
  <si>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</si>
  <si>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</si>
  <si>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</si>
  <si>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</si>
  <si>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</si>
  <si>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</si>
  <si>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</si>
  <si>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</si>
  <si>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</si>
  <si>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</si>
  <si>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</si>
  <si>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</si>
  <si>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</si>
  <si>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</si>
  <si>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</si>
  <si>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</si>
  <si>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</si>
  <si>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</si>
  <si>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</si>
  <si>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</si>
  <si>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</si>
  <si>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</si>
  <si>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</si>
  <si>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</si>
  <si>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</si>
  <si>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</si>
  <si>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</si>
  <si>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</si>
  <si>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</si>
  <si>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</si>
  <si>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</si>
  <si>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</si>
  <si>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</si>
  <si>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</si>
  <si>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</si>
  <si>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</si>
  <si>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</si>
  <si>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</si>
  <si>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</si>
  <si>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</si>
  <si>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</si>
  <si>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</si>
  <si>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</si>
  <si>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</si>
  <si>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</si>
  <si>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</si>
  <si>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</si>
  <si>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</si>
  <si>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</si>
  <si>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</si>
  <si>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</si>
  <si>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</si>
  <si>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</si>
  <si>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</si>
  <si>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</si>
  <si>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</si>
  <si>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</si>
  <si>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</si>
  <si>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</si>
  <si>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</si>
  <si>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</si>
  <si>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</si>
  <si>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</si>
  <si>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</si>
  <si>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</si>
  <si>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</si>
  <si>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</si>
  <si>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</si>
  <si>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</si>
  <si>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</si>
  <si>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</si>
  <si>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</si>
  <si>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</si>
  <si>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</si>
  <si>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</si>
  <si>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</si>
  <si>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</si>
  <si>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</si>
  <si>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</si>
  <si>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</si>
  <si>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</si>
  <si>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</si>
  <si>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</si>
  <si>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</si>
  <si>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</si>
  <si>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</si>
  <si>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</si>
  <si>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</si>
  <si>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</si>
  <si>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</si>
  <si>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</si>
  <si>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</si>
  <si>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</si>
  <si>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</si>
  <si>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</si>
  <si>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</si>
  <si>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</si>
  <si>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</si>
  <si>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</si>
  <si>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</si>
  <si>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</si>
  <si>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</si>
  <si>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</si>
  <si>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</si>
  <si>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</si>
  <si>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</si>
  <si>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</si>
  <si>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</si>
  <si>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</si>
  <si>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</si>
  <si>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</si>
  <si>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</si>
  <si>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</si>
  <si>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</si>
  <si>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</si>
  <si>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</si>
  <si>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</si>
  <si>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</si>
  <si>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</si>
  <si>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</si>
  <si>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</si>
  <si>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</si>
  <si>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</si>
  <si>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</si>
  <si>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</si>
  <si>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</si>
  <si>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</si>
  <si>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</si>
  <si>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</si>
  <si>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</si>
  <si>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</si>
  <si>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</si>
  <si>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</si>
  <si>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</si>
  <si>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</si>
  <si>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</si>
  <si>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</si>
  <si>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</si>
  <si>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</si>
  <si>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</si>
  <si>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</si>
  <si>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</si>
  <si>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</si>
  <si>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</si>
  <si>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</si>
  <si>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</si>
  <si>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</si>
  <si>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</si>
  <si>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</si>
  <si>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</si>
  <si>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</si>
  <si>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</si>
  <si>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</si>
  <si>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</si>
  <si>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</si>
  <si>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</si>
  <si>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</si>
  <si>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</si>
  <si>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</si>
  <si>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</si>
  <si>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</si>
  <si>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</si>
  <si>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</si>
  <si>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</si>
  <si>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</si>
  <si>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</si>
  <si>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</si>
  <si>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</si>
  <si>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</si>
  <si>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</si>
  <si>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</si>
  <si>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</si>
  <si>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</si>
  <si>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</si>
  <si>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</si>
  <si>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</si>
  <si>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</si>
  <si>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</si>
  <si>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</si>
  <si>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</si>
  <si>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</si>
  <si>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</si>
  <si>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</si>
  <si>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</si>
  <si>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</si>
  <si>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</si>
  <si>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</si>
  <si>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</si>
  <si>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</si>
  <si>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</si>
  <si>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</si>
  <si>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</si>
  <si>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</si>
  <si>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</si>
  <si>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</si>
  <si>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</si>
  <si>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</si>
  <si>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</si>
  <si>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</si>
  <si>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</si>
  <si>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</si>
  <si>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</si>
  <si>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</si>
  <si>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</si>
  <si>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</si>
  <si>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</si>
  <si>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</si>
  <si>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</si>
  <si>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</si>
  <si>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</si>
  <si>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</si>
  <si>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</si>
  <si>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</si>
  <si>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</si>
  <si>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</si>
  <si>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</si>
  <si>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</si>
  <si>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</si>
  <si>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</si>
  <si>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</si>
  <si>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</si>
  <si>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</si>
  <si>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</si>
  <si>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</si>
  <si>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</si>
  <si>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</si>
  <si>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</si>
  <si>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</si>
  <si>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</si>
  <si>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</si>
  <si>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</si>
  <si>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</si>
  <si>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</si>
  <si>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</si>
  <si>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</si>
  <si>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</si>
  <si>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</si>
  <si>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</si>
  <si>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</si>
  <si>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</si>
  <si>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</si>
  <si>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</si>
  <si>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</si>
  <si>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</si>
  <si>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</si>
  <si>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</si>
  <si>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</si>
  <si>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</si>
  <si>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</si>
  <si>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</si>
  <si>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</si>
  <si>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</si>
  <si>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</si>
  <si>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</si>
  <si>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</si>
  <si>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</si>
  <si>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</si>
  <si>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</si>
  <si>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</si>
  <si>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</si>
  <si>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</si>
  <si>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</si>
  <si>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</si>
  <si>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</si>
  <si>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</si>
  <si>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</si>
  <si>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</si>
  <si>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</si>
  <si>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</si>
  <si>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</si>
  <si>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</si>
  <si>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</si>
  <si>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</si>
  <si>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</si>
  <si>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</si>
  <si>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</si>
  <si>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</si>
  <si>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</si>
  <si>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</si>
  <si>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</si>
  <si>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</si>
  <si>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</si>
  <si>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</si>
  <si>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</si>
  <si>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</si>
  <si>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</si>
  <si>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</si>
  <si>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</si>
  <si>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</si>
  <si>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</si>
  <si>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</si>
  <si>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</si>
  <si>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</si>
  <si>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</si>
  <si>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</si>
  <si>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</si>
  <si>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</si>
  <si>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</si>
  <si>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</si>
  <si>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</si>
  <si>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</si>
  <si>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</si>
  <si>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</si>
  <si>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</si>
  <si>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</si>
  <si>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</si>
  <si>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</si>
  <si>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</si>
  <si>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</si>
  <si>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</si>
  <si>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</si>
  <si>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</si>
  <si>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</si>
  <si>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</si>
  <si>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</si>
  <si>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</si>
  <si>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</si>
  <si>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</si>
  <si>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</si>
  <si>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</si>
  <si>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</si>
  <si>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</si>
  <si>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</si>
  <si>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</si>
  <si>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</si>
  <si>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</si>
  <si>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</si>
  <si>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</si>
  <si>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</si>
  <si>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</si>
  <si>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</si>
  <si>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</si>
  <si>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</si>
  <si>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</si>
  <si>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</si>
  <si>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</si>
  <si>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</si>
  <si>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</si>
  <si>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</si>
  <si>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</si>
  <si>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</si>
  <si>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</si>
  <si>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</si>
  <si>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</si>
  <si>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</si>
  <si>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</si>
  <si>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</si>
  <si>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</si>
  <si>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</si>
  <si>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</si>
  <si>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</si>
  <si>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</si>
  <si>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</si>
  <si>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</si>
  <si>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</si>
  <si>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</si>
  <si>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</si>
  <si>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</si>
  <si>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</si>
  <si>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</si>
  <si>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</si>
  <si>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</si>
  <si>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</si>
  <si>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</si>
  <si>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</si>
  <si>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</si>
  <si>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</si>
  <si>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</si>
  <si>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</si>
  <si>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</si>
  <si>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</si>
  <si>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</si>
  <si>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</si>
  <si>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</si>
  <si>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</si>
  <si>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</si>
  <si>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</si>
  <si>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</si>
  <si>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</si>
  <si>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</si>
  <si>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</si>
  <si>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</si>
  <si>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</si>
  <si>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</si>
  <si>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</si>
  <si>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</si>
  <si>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</si>
  <si>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</si>
  <si>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</si>
  <si>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</si>
  <si>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</si>
  <si>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</si>
  <si>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</si>
  <si>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</si>
  <si>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</si>
  <si>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</si>
  <si>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</si>
  <si>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</si>
  <si>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</si>
  <si>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</si>
  <si>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</si>
  <si>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</si>
  <si>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</si>
  <si>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</si>
  <si>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</si>
  <si>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</si>
  <si>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</si>
  <si>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</si>
  <si>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</si>
  <si>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</si>
  <si>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</si>
  <si>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</si>
  <si>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</si>
  <si>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</si>
  <si>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</si>
  <si>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</si>
  <si>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</si>
  <si>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</si>
  <si>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</si>
  <si>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</si>
  <si>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</si>
  <si>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</si>
  <si>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</si>
  <si>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</si>
  <si>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</si>
  <si>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</si>
  <si>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</si>
  <si>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</si>
  <si>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</si>
  <si>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</si>
  <si>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</si>
  <si>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</si>
  <si>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</si>
  <si>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</si>
  <si>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</si>
  <si>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</si>
  <si>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</si>
  <si>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</si>
  <si>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</si>
  <si>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</si>
  <si>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</si>
  <si>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</si>
  <si>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</si>
  <si>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</si>
  <si>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</si>
  <si>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</si>
  <si>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</si>
  <si>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</si>
  <si>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</si>
  <si>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</si>
  <si>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</si>
  <si>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</si>
  <si>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</si>
  <si>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</si>
  <si>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</si>
  <si>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</si>
  <si>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</si>
  <si>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</si>
  <si>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</si>
  <si>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</si>
  <si>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</si>
  <si>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</si>
  <si>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</si>
  <si>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</si>
  <si>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</si>
  <si>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</si>
  <si>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</si>
  <si>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</si>
  <si>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</si>
  <si>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</si>
  <si>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</si>
  <si>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</si>
  <si>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</si>
  <si>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</si>
  <si>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</si>
  <si>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</si>
  <si>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</si>
  <si>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</si>
  <si>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</si>
  <si>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</si>
  <si>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</si>
  <si>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</si>
  <si>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</si>
  <si>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</si>
  <si>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</si>
  <si>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</si>
  <si>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</si>
  <si>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</si>
  <si>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</si>
  <si>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</si>
  <si>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</si>
  <si>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</si>
  <si>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</si>
  <si>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</si>
  <si>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</si>
  <si>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</si>
  <si>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</si>
  <si>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</si>
  <si>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</si>
  <si>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</si>
  <si>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</si>
  <si>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</si>
  <si>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</si>
  <si>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</si>
  <si>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</si>
  <si>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</si>
  <si>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</si>
  <si>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</si>
  <si>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</si>
  <si>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</si>
  <si>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</si>
  <si>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</si>
  <si>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</si>
  <si>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</si>
  <si>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</si>
  <si>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</si>
  <si>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</si>
  <si>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</si>
  <si>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</si>
  <si>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</si>
  <si>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</si>
  <si>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</si>
  <si>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</si>
  <si>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</si>
  <si>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</si>
  <si>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</si>
  <si>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</si>
  <si>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</si>
  <si>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</si>
  <si>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</si>
  <si>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</si>
  <si>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</si>
  <si>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</si>
  <si>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</si>
  <si>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</si>
  <si>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</si>
  <si>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</si>
  <si>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</si>
  <si>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</si>
  <si>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</si>
  <si>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</si>
  <si>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</si>
  <si>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</si>
  <si>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</si>
  <si>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</si>
  <si>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</si>
  <si>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</si>
  <si>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</si>
  <si>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</si>
  <si>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</si>
  <si>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</si>
  <si>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</si>
  <si>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</si>
  <si>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</si>
  <si>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</si>
  <si>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</si>
  <si>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</si>
  <si>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</si>
  <si>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</si>
  <si>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</si>
  <si>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</si>
  <si>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</si>
  <si>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</si>
  <si>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</si>
  <si>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</si>
  <si>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</si>
  <si>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</si>
  <si>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</si>
  <si>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</si>
  <si>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</si>
  <si>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</si>
  <si>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</si>
  <si>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</si>
  <si>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</si>
  <si>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</si>
  <si>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</si>
  <si>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</si>
  <si>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</si>
  <si>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</si>
  <si>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</si>
  <si>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</si>
  <si>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</si>
  <si>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</si>
  <si>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</si>
  <si>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</si>
  <si>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</si>
  <si>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</si>
  <si>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</si>
  <si>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</si>
  <si>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</si>
  <si>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</si>
  <si>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</si>
  <si>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</si>
  <si>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</si>
  <si>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</si>
  <si>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</si>
  <si>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</si>
  <si>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</si>
  <si>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</si>
  <si>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</si>
  <si>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</si>
  <si>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</si>
  <si>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</si>
  <si>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</si>
  <si>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</si>
  <si>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</si>
  <si>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</si>
  <si>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</si>
  <si>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</si>
  <si>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</si>
  <si>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</si>
  <si>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</si>
  <si>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</si>
  <si>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</si>
  <si>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</si>
  <si>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</si>
  <si>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</si>
  <si>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</si>
  <si>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</si>
  <si>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</si>
  <si>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</si>
  <si>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</si>
  <si>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</si>
  <si>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</si>
  <si>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</si>
  <si>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</si>
  <si>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</si>
  <si>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</si>
  <si>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</si>
  <si>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</si>
  <si>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</si>
  <si>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</si>
  <si>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</si>
  <si>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</si>
  <si>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</si>
  <si>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</si>
  <si>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</si>
  <si>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</si>
  <si>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</si>
  <si>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</si>
  <si>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</si>
  <si>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</si>
  <si>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</si>
  <si>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</si>
  <si>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</si>
  <si>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</si>
  <si>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</si>
  <si>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</si>
  <si>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</si>
  <si>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</si>
  <si>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</si>
  <si>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</si>
  <si>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</si>
  <si>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</si>
  <si>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</si>
  <si>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</si>
  <si>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</si>
  <si>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</si>
  <si>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</si>
  <si>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</si>
  <si>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</si>
  <si>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</si>
  <si>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</si>
  <si>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</si>
  <si>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</si>
  <si>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</si>
  <si>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</si>
  <si>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</si>
  <si>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</si>
  <si>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</si>
  <si>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</si>
  <si>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</si>
  <si>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</si>
  <si>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</si>
  <si>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</si>
  <si>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</si>
  <si>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</si>
  <si>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</si>
  <si>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</si>
  <si>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</si>
  <si>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</si>
  <si>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</si>
  <si>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</si>
  <si>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</si>
  <si>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</si>
  <si>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</si>
  <si>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</si>
  <si>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</si>
  <si>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</si>
  <si>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</si>
  <si>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</si>
  <si>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</si>
  <si>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</si>
  <si>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</si>
  <si>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</si>
  <si>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</si>
  <si>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</si>
  <si>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</si>
  <si>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</si>
  <si>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</si>
  <si>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</si>
  <si>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</si>
  <si>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</si>
  <si>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</si>
  <si>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</si>
  <si>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</si>
  <si>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</si>
  <si>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</si>
  <si>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</si>
  <si>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</si>
  <si>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</si>
  <si>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</si>
  <si>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</si>
  <si>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</si>
  <si>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</si>
  <si>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</si>
  <si>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</si>
  <si>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</si>
  <si>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</si>
  <si>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</si>
  <si>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</si>
  <si>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</si>
  <si>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</si>
  <si>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</si>
  <si>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</si>
  <si>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</si>
  <si>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</si>
  <si>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</si>
  <si>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</si>
  <si>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</si>
  <si>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</si>
  <si>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</si>
  <si>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</si>
  <si>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</si>
  <si>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</si>
  <si>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</si>
  <si>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</si>
  <si>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</si>
  <si>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</si>
  <si>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</si>
  <si>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</si>
  <si>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</si>
  <si>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</si>
  <si>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</si>
  <si>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</si>
  <si>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</si>
  <si>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</si>
  <si>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</si>
  <si>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</si>
  <si>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</si>
  <si>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</si>
  <si>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</si>
  <si>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</si>
  <si>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</si>
  <si>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</si>
  <si>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</si>
  <si>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</si>
  <si>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</si>
  <si>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</si>
  <si>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</si>
  <si>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</si>
  <si>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</si>
  <si>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</si>
  <si>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</si>
  <si>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</si>
  <si>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</si>
  <si>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</si>
  <si>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</si>
  <si>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</si>
  <si>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</si>
  <si>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</si>
  <si>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</si>
  <si>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</si>
  <si>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</si>
  <si>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</si>
  <si>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</si>
  <si>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</si>
  <si>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</si>
  <si>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</si>
  <si>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</si>
  <si>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</si>
  <si>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</si>
  <si>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</si>
  <si>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</si>
  <si>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</si>
  <si>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</si>
  <si>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</si>
  <si>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</si>
  <si>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</si>
  <si>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</si>
  <si>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</si>
  <si>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</si>
  <si>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</si>
  <si>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</si>
  <si>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</si>
  <si>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</si>
  <si>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</si>
  <si>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</si>
  <si>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</si>
  <si>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</si>
  <si>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</si>
  <si>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</si>
  <si>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</si>
  <si>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</si>
  <si>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</si>
  <si>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</si>
  <si>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</si>
  <si>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</si>
  <si>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</si>
  <si>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</si>
  <si>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</si>
  <si>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</si>
  <si>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</si>
  <si>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</si>
  <si>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</si>
  <si>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</si>
  <si>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</si>
  <si>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</si>
  <si>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</si>
  <si>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</si>
  <si>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</si>
  <si>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</si>
  <si>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</si>
  <si>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</si>
  <si>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</si>
  <si>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</si>
  <si>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</si>
  <si>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</si>
  <si>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</si>
  <si>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</si>
  <si>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</si>
  <si>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</si>
  <si>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</si>
  <si>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</si>
  <si>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</si>
  <si>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</si>
  <si>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</si>
  <si>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</si>
  <si>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</si>
  <si>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</si>
  <si>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</si>
  <si>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</si>
  <si>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</si>
  <si>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</si>
  <si>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</si>
  <si>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</si>
  <si>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</si>
  <si>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</si>
  <si>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</si>
  <si>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</si>
  <si>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</si>
  <si>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</si>
  <si>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</si>
  <si>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</si>
  <si>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</si>
  <si>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</si>
  <si>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</si>
  <si>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</si>
  <si>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</si>
  <si>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</si>
  <si>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</si>
  <si>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</si>
  <si>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</si>
  <si>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</si>
  <si>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</si>
  <si>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</si>
  <si>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</si>
  <si>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</si>
  <si>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</si>
  <si>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</si>
  <si>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</si>
  <si>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</si>
  <si>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</si>
  <si>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</si>
  <si>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</si>
  <si>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</si>
  <si>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</si>
  <si>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</si>
  <si>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</si>
  <si>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</si>
  <si>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</si>
  <si>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</si>
  <si>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</si>
  <si>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</si>
  <si>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</si>
  <si>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</si>
  <si>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</si>
  <si>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</si>
  <si>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</si>
  <si>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</si>
  <si>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</si>
  <si>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</si>
  <si>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</si>
  <si>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</si>
  <si>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</si>
  <si>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</si>
  <si>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</si>
  <si>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</si>
  <si>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</si>
  <si>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</si>
  <si>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</si>
  <si>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</si>
  <si>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</si>
  <si>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</si>
  <si>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</si>
  <si>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</si>
  <si>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</si>
  <si>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</si>
  <si>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</si>
  <si>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</si>
  <si>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</si>
  <si>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</si>
  <si>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</si>
  <si>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</si>
  <si>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</si>
  <si>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</si>
  <si>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</si>
  <si>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</si>
  <si>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</si>
  <si>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</si>
  <si>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</si>
  <si>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</si>
  <si>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</si>
  <si>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</si>
  <si>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</si>
  <si>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</si>
  <si>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</si>
  <si>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</si>
  <si>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</si>
  <si>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</si>
  <si>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</si>
  <si>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</si>
  <si>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</si>
  <si>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</si>
  <si>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</si>
  <si>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</si>
  <si>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</si>
  <si>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</si>
  <si>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</si>
  <si>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</si>
  <si>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</si>
  <si>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</si>
  <si>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</si>
  <si>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</si>
  <si>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</si>
  <si>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</si>
  <si>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</si>
  <si>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</si>
  <si>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</si>
  <si>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</si>
  <si>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</si>
  <si>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</si>
  <si>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</si>
  <si>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</si>
  <si>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</si>
  <si>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</si>
  <si>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</si>
  <si>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</si>
  <si>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</si>
  <si>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</si>
  <si>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</si>
  <si>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</si>
  <si>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</si>
  <si>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</si>
  <si>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</si>
  <si>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</si>
  <si>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</si>
  <si>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</si>
  <si>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</si>
  <si>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</si>
  <si>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</si>
  <si>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</si>
  <si>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</si>
  <si>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</si>
  <si>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</si>
  <si>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</si>
  <si>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</si>
  <si>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</si>
  <si>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</si>
  <si>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</si>
  <si>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</si>
  <si>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</si>
  <si>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</si>
  <si>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</si>
  <si>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</si>
  <si>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</si>
  <si>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</si>
  <si>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</si>
  <si>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</si>
  <si>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</si>
  <si>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</si>
  <si>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</si>
  <si>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</si>
  <si>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</si>
  <si>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</si>
  <si>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</si>
  <si>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</si>
  <si>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</si>
  <si>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</si>
  <si>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</si>
  <si>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</si>
  <si>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</si>
  <si>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</si>
  <si>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</si>
  <si>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</si>
  <si>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</si>
  <si>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</si>
  <si>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</si>
  <si>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</si>
  <si>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</si>
  <si>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</si>
  <si>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</si>
  <si>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</si>
  <si>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</si>
  <si>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</si>
  <si>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</si>
  <si>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</si>
  <si>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</si>
  <si>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</si>
  <si>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</si>
  <si>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</si>
  <si>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</si>
  <si>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</si>
  <si>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</si>
  <si>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</si>
  <si>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</si>
  <si>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</si>
  <si>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</si>
  <si>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</si>
  <si>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</si>
  <si>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</si>
  <si>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</si>
  <si>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</si>
  <si>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</si>
  <si>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</si>
  <si>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</si>
  <si>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</si>
  <si>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</si>
  <si>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</si>
  <si>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</si>
  <si>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</si>
  <si>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</si>
  <si>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</si>
  <si>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</si>
  <si>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</si>
  <si>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</si>
  <si>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</si>
  <si>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</si>
  <si>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</si>
  <si>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</si>
  <si>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</si>
  <si>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</si>
  <si>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</si>
  <si>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</si>
  <si>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</si>
  <si>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</si>
  <si>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</si>
  <si>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</si>
  <si>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</si>
  <si>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</si>
  <si>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</si>
  <si>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</si>
  <si>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</si>
  <si>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</si>
  <si>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</si>
  <si>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</si>
  <si>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</si>
  <si>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</si>
  <si>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</si>
  <si>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</si>
  <si>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</si>
  <si>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</si>
  <si>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</si>
  <si>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</si>
  <si>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</si>
  <si>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</si>
  <si>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</si>
  <si>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</si>
  <si>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</si>
  <si>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</si>
  <si>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</si>
  <si>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</si>
  <si>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</si>
  <si>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</si>
  <si>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</si>
  <si>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</si>
  <si>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</si>
  <si>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</si>
  <si>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</si>
  <si>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</si>
  <si>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</si>
  <si>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</si>
  <si>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</si>
  <si>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</si>
  <si>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</si>
  <si>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</si>
  <si>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</si>
  <si>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</si>
  <si>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</si>
  <si>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</si>
  <si>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</si>
  <si>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</si>
  <si>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</si>
  <si>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</si>
  <si>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</si>
  <si>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</si>
  <si>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</si>
  <si>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</si>
  <si>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</si>
  <si>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</si>
  <si>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</si>
  <si>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</si>
  <si>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</si>
  <si>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</si>
  <si>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</si>
  <si>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</si>
  <si>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</si>
  <si>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</si>
  <si>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</si>
  <si>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</si>
  <si>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</si>
  <si>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</si>
  <si>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</si>
  <si>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</si>
  <si>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</si>
  <si>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</si>
  <si>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</si>
  <si>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</si>
  <si>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</si>
  <si>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</si>
  <si>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</si>
  <si>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</si>
  <si>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</si>
  <si>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</si>
  <si>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</si>
  <si>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</si>
  <si>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</si>
  <si>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</si>
  <si>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</si>
  <si>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</si>
  <si>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</si>
  <si>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</si>
  <si>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</si>
  <si>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</si>
  <si>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</si>
  <si>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</si>
  <si>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</si>
  <si>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</si>
  <si>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</si>
  <si>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</si>
  <si>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</si>
  <si>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</si>
  <si>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</si>
  <si>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</si>
  <si>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</si>
  <si>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</si>
  <si>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</si>
  <si>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</si>
  <si>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</si>
  <si>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</si>
  <si>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</si>
  <si>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</si>
  <si>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</si>
  <si>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</si>
  <si>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</si>
  <si>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</si>
  <si>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</si>
  <si>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</si>
  <si>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</si>
  <si>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</si>
  <si>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</si>
  <si>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</si>
  <si>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</si>
  <si>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</si>
  <si>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</si>
  <si>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</si>
  <si>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</si>
  <si>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</si>
  <si>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</si>
  <si>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</si>
  <si>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</si>
  <si>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</si>
  <si>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</si>
  <si>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</si>
  <si>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</si>
  <si>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</si>
  <si>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</si>
  <si>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</si>
  <si>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</si>
  <si>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</si>
  <si>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</si>
  <si>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</si>
  <si>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</si>
  <si>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</si>
  <si>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</si>
  <si>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</si>
  <si>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</si>
  <si>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</si>
  <si>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</si>
  <si>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</si>
  <si>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</si>
  <si>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</si>
  <si>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</si>
  <si>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</si>
  <si>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</si>
  <si>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</si>
  <si>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</si>
  <si>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</si>
  <si>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</si>
  <si>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</si>
  <si>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</si>
  <si>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</si>
  <si>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</si>
  <si>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</si>
  <si>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</si>
  <si>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</si>
  <si>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</si>
  <si>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</si>
  <si>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</si>
  <si>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</si>
  <si>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</si>
  <si>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</si>
  <si>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</si>
  <si>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</si>
  <si>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</si>
  <si>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</si>
  <si>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</si>
  <si>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</si>
  <si>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</si>
  <si>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</si>
  <si>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</si>
  <si>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</si>
  <si>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</si>
  <si>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</si>
  <si>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</si>
  <si>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</si>
  <si>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</si>
  <si>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</si>
  <si>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</si>
  <si>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</si>
  <si>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</si>
  <si>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</si>
  <si>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</si>
  <si>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</si>
  <si>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</si>
  <si>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</si>
  <si>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</si>
  <si>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</si>
  <si>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</si>
  <si>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</si>
  <si>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</si>
  <si>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</si>
  <si>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</si>
  <si>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</si>
  <si>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</si>
  <si>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</si>
  <si>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</si>
  <si>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</si>
  <si>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</si>
  <si>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</si>
  <si>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</si>
  <si>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</si>
  <si>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</si>
  <si>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</si>
  <si>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</si>
  <si>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</si>
  <si>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</si>
  <si>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</si>
  <si>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</si>
  <si>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</si>
  <si>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</si>
  <si>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</si>
  <si>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</si>
  <si>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</si>
  <si>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</si>
  <si>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</si>
  <si>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</si>
  <si>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</si>
  <si>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</si>
  <si>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</si>
  <si>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</si>
  <si>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</si>
  <si>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</si>
  <si>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</si>
  <si>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</si>
  <si>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</si>
  <si>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</si>
  <si>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</si>
  <si>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</si>
  <si>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</si>
  <si>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</si>
  <si>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</si>
  <si>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</si>
  <si>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</si>
  <si>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</si>
  <si>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</si>
  <si>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</si>
  <si>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</si>
  <si>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</si>
  <si>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</si>
  <si>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</si>
  <si>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</si>
  <si>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</si>
  <si>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</si>
  <si>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</si>
  <si>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</si>
  <si>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</si>
  <si>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</si>
  <si>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</si>
  <si>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</si>
  <si>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</si>
  <si>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</si>
  <si>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</si>
  <si>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</si>
  <si>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</si>
  <si>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</si>
  <si>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</si>
  <si>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</si>
  <si>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</si>
  <si>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</si>
  <si>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</si>
  <si>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</si>
  <si>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</si>
  <si>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</si>
  <si>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</si>
  <si>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</si>
  <si>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</si>
  <si>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</si>
  <si>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</si>
  <si>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</si>
  <si>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</si>
  <si>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</si>
  <si>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</si>
  <si>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</si>
  <si>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</si>
  <si>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</si>
  <si>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</si>
  <si>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</si>
  <si>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</si>
  <si>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</si>
  <si>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</si>
  <si>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</si>
  <si>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</si>
  <si>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</si>
  <si>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</si>
  <si>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</si>
  <si>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</si>
  <si>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</si>
  <si>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</si>
  <si>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</si>
  <si>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</si>
  <si>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</si>
  <si>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</si>
  <si>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</si>
  <si>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</si>
  <si>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</si>
  <si>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</si>
  <si>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</si>
  <si>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</si>
  <si>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</si>
  <si>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</si>
  <si>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</si>
  <si>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</si>
  <si>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</si>
  <si>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</si>
  <si>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</si>
  <si>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</si>
  <si>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</si>
  <si>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</si>
  <si>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</si>
  <si>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</si>
  <si>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</si>
  <si>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</si>
  <si>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</si>
  <si>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</si>
  <si>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</si>
  <si>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</si>
  <si>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</si>
  <si>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</si>
  <si>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</si>
  <si>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</si>
  <si>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</si>
  <si>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</si>
  <si>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</si>
  <si>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</si>
  <si>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</si>
  <si>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</si>
  <si>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</si>
  <si>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</si>
  <si>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</si>
  <si>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</si>
  <si>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</si>
  <si>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</si>
  <si>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</si>
  <si>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</si>
  <si>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</si>
  <si>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</si>
  <si>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</si>
  <si>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</si>
  <si>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</si>
  <si>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</si>
  <si>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</si>
  <si>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</si>
  <si>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</si>
  <si>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</si>
  <si>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</si>
  <si>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</si>
  <si>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</si>
  <si>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</si>
  <si>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</si>
  <si>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</si>
  <si>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</si>
  <si>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</si>
  <si>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</si>
  <si>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</si>
  <si>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</si>
  <si>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</si>
  <si>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</si>
  <si>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</si>
  <si>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</si>
  <si>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</si>
  <si>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</si>
  <si>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</si>
  <si>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</si>
  <si>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</si>
  <si>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</si>
  <si>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</si>
  <si>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</si>
  <si>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</si>
  <si>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</si>
  <si>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</si>
  <si>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</si>
  <si>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</si>
  <si>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</si>
  <si>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</si>
  <si>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</si>
  <si>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</si>
  <si>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</si>
  <si>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</si>
  <si>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</si>
  <si>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</si>
  <si>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</si>
  <si>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</si>
  <si>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</si>
  <si>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</si>
  <si>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</si>
  <si>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</si>
  <si>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</si>
  <si>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</si>
  <si>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</si>
  <si>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</si>
  <si>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</si>
  <si>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</si>
  <si>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</si>
  <si>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</si>
  <si>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</si>
  <si>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</si>
  <si>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</si>
  <si>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</si>
  <si>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</si>
  <si>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</si>
  <si>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</si>
  <si>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</si>
  <si>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</si>
  <si>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</si>
  <si>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</si>
  <si>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</si>
  <si>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</si>
  <si>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</si>
  <si>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</si>
  <si>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</si>
  <si>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</si>
  <si>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</si>
  <si>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</si>
  <si>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</si>
  <si>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</si>
  <si>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</si>
  <si>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</si>
  <si>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</si>
  <si>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</si>
  <si>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</si>
  <si>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</si>
  <si>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</si>
  <si>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</si>
  <si>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</si>
  <si>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</si>
  <si>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</si>
  <si>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</si>
  <si>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</si>
  <si>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</si>
  <si>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</si>
  <si>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</si>
  <si>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</si>
  <si>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</si>
  <si>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</si>
  <si>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</si>
  <si>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</si>
  <si>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</si>
  <si>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</si>
  <si>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</si>
  <si>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</si>
  <si>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</si>
  <si>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</si>
  <si>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</si>
  <si>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</si>
  <si>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</si>
  <si>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</si>
  <si>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</si>
  <si>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</si>
  <si>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</si>
  <si>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</si>
  <si>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</si>
  <si>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</si>
  <si>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</si>
  <si>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</si>
  <si>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</si>
  <si>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</si>
  <si>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</si>
  <si>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</si>
  <si>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</si>
  <si>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</si>
  <si>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</si>
  <si>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</si>
  <si>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</si>
  <si>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</si>
  <si>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</si>
  <si>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</si>
  <si>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</si>
  <si>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</si>
  <si>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</si>
  <si>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</si>
  <si>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</si>
  <si>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</si>
  <si>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</si>
  <si>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</si>
  <si>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</si>
  <si>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</si>
  <si>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</si>
  <si>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</si>
  <si>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</si>
  <si>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</si>
  <si>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</si>
  <si>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</si>
  <si>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</si>
  <si>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</si>
  <si>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</si>
  <si>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</si>
  <si>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</si>
  <si>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</si>
  <si>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</si>
  <si>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</si>
  <si>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</si>
  <si>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</si>
  <si>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</si>
  <si>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</si>
  <si>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</si>
  <si>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</si>
  <si>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</si>
  <si>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</si>
  <si>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</si>
  <si>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</si>
  <si>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</si>
  <si>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</si>
  <si>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</si>
  <si>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</si>
  <si>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</si>
  <si>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</si>
  <si>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</si>
  <si>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</si>
  <si>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</si>
  <si>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</si>
  <si>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</si>
  <si>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</si>
  <si>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</si>
  <si>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</si>
  <si>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</si>
  <si>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</si>
  <si>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</si>
  <si>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</si>
  <si>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</si>
  <si>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</si>
  <si>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</si>
  <si>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</si>
  <si>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</si>
  <si>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</si>
  <si>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</si>
  <si>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</si>
  <si>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</si>
  <si>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</si>
  <si>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</si>
  <si>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</si>
  <si>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</si>
  <si>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</si>
  <si>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</si>
  <si>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</si>
  <si>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</si>
  <si>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</si>
  <si>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</si>
  <si>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</si>
  <si>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</si>
  <si>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</si>
  <si>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</si>
  <si>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</si>
  <si>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</si>
  <si>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</si>
  <si>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</si>
  <si>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</si>
  <si>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</si>
  <si>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</si>
  <si>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</si>
  <si>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</si>
  <si>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</si>
  <si>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</si>
  <si>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</si>
  <si>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</si>
  <si>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</si>
  <si>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</si>
  <si>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</si>
  <si>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</si>
  <si>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</si>
  <si>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</si>
  <si>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</si>
  <si>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</si>
  <si>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</si>
  <si>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</si>
  <si>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</si>
  <si>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</si>
  <si>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</si>
  <si>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</si>
  <si>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</si>
  <si>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</si>
  <si>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</si>
  <si>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</si>
  <si>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</si>
  <si>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</si>
  <si>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</si>
  <si>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</si>
  <si>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</si>
  <si>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</si>
  <si>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</si>
  <si>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</si>
  <si>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</si>
  <si>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</si>
  <si>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</si>
  <si>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</si>
  <si>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</si>
  <si>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</si>
  <si>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</si>
  <si>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</si>
  <si>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</si>
  <si>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</si>
  <si>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</si>
  <si>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</si>
  <si>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</si>
  <si>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</si>
  <si>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</si>
  <si>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</si>
  <si>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</si>
  <si>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</si>
  <si>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</si>
  <si>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</si>
  <si>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</si>
  <si>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</si>
  <si>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</si>
  <si>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</si>
  <si>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</si>
  <si>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</si>
  <si>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</si>
  <si>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</si>
  <si>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</si>
  <si>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</si>
  <si>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</si>
  <si>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</si>
  <si>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</si>
  <si>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</si>
  <si>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</si>
  <si>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</si>
  <si>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</si>
  <si>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</si>
  <si>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</si>
  <si>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</si>
  <si>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</si>
  <si>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</si>
  <si>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</si>
  <si>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</si>
  <si>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</si>
  <si>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</si>
  <si>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</si>
  <si>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</si>
  <si>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</si>
  <si>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</si>
  <si>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</si>
  <si>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</si>
  <si>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</si>
  <si>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</si>
  <si>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</si>
  <si>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</si>
  <si>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</si>
  <si>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</si>
  <si>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</si>
  <si>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</si>
  <si>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</si>
  <si>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</si>
  <si>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</si>
  <si>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</si>
  <si>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</si>
  <si>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</si>
  <si>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</si>
  <si>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</si>
  <si>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</si>
  <si>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</si>
  <si>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</si>
  <si>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</si>
  <si>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</si>
  <si>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</si>
  <si>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</si>
  <si>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</si>
  <si>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</si>
  <si>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</si>
  <si>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</si>
  <si>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</si>
  <si>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</si>
  <si>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</si>
  <si>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</si>
  <si>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</si>
  <si>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</si>
  <si>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</si>
  <si>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</si>
  <si>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</si>
  <si>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</si>
  <si>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</si>
  <si>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</si>
  <si>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</si>
  <si>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</si>
  <si>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</si>
  <si>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</si>
  <si>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</si>
  <si>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</si>
  <si>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</si>
  <si>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</si>
  <si>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</si>
  <si>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</si>
  <si>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</si>
  <si>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</si>
  <si>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</si>
  <si>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</si>
  <si>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</si>
  <si>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</si>
  <si>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</si>
  <si>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</si>
  <si>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</si>
  <si>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</si>
  <si>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</si>
  <si>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</si>
  <si>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</si>
  <si>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</si>
  <si>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</si>
  <si>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</si>
  <si>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</si>
  <si>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</si>
  <si>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</si>
  <si>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</si>
  <si>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</si>
  <si>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</si>
  <si>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</si>
  <si>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</si>
  <si>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</si>
  <si>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</si>
  <si>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</si>
  <si>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</si>
  <si>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</si>
  <si>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</si>
  <si>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</si>
  <si>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</si>
  <si>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</si>
  <si>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</si>
  <si>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</si>
  <si>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</si>
  <si>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</si>
  <si>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</si>
  <si>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</si>
  <si>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</si>
  <si>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</si>
  <si>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</si>
  <si>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</si>
  <si>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</si>
  <si>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</si>
  <si>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</si>
  <si>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</si>
  <si>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</si>
  <si>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</si>
  <si>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</si>
  <si>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</si>
  <si>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</si>
  <si>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</si>
  <si>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</si>
  <si>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</si>
  <si>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</si>
  <si>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</si>
  <si>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</si>
  <si>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</si>
  <si>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</si>
  <si>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</si>
  <si>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</si>
  <si>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</si>
  <si>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</si>
  <si>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</si>
  <si>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</si>
  <si>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</si>
  <si>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</si>
  <si>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</si>
  <si>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</si>
  <si>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</si>
  <si>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</si>
  <si>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</si>
  <si>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</si>
  <si>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</si>
  <si>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</si>
  <si>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</si>
  <si>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</si>
  <si>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</si>
  <si>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</si>
  <si>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</si>
  <si>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</si>
  <si>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</si>
  <si>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</si>
  <si>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</si>
  <si>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</si>
  <si>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</si>
  <si>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</si>
  <si>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</si>
  <si>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</si>
  <si>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</si>
  <si>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</si>
  <si>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</si>
  <si>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</si>
  <si>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</si>
  <si>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</si>
  <si>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</si>
  <si>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</si>
  <si>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</si>
  <si>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</si>
  <si>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</si>
  <si>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</si>
  <si>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</si>
  <si>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</si>
  <si>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</si>
  <si>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</si>
  <si>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</si>
  <si>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</si>
  <si>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</si>
  <si>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</si>
  <si>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</si>
  <si>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</si>
  <si>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</si>
  <si>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</si>
  <si>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</si>
  <si>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</si>
  <si>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</si>
  <si>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</si>
  <si>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</si>
  <si>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</si>
  <si>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</si>
  <si>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</si>
  <si>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</si>
  <si>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</si>
  <si>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</si>
  <si>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</si>
  <si>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</si>
  <si>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</si>
  <si>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</si>
  <si>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</si>
  <si>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</si>
  <si>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</si>
  <si>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</si>
  <si>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</si>
  <si>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</si>
  <si>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</si>
  <si>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</si>
  <si>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</si>
  <si>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</si>
  <si>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</si>
  <si>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</si>
  <si>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</si>
  <si>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</si>
  <si>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</si>
  <si>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</si>
  <si>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</si>
  <si>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</si>
  <si>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</si>
  <si>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</si>
  <si>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</si>
  <si>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</si>
  <si>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</si>
  <si>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</si>
  <si>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</si>
  <si>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</si>
  <si>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</si>
  <si>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</si>
  <si>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</si>
  <si>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</si>
  <si>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</si>
  <si>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</si>
  <si>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</si>
  <si>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</si>
  <si>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</si>
  <si>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</si>
  <si>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</si>
  <si>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</si>
  <si>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</si>
  <si>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</si>
  <si>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</si>
  <si>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</si>
  <si>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</si>
  <si>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</si>
  <si>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</si>
  <si>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</si>
  <si>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</si>
  <si>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</si>
  <si>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</si>
  <si>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</si>
  <si>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</si>
  <si>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</si>
  <si>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</si>
  <si>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</si>
  <si>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</si>
  <si>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</si>
  <si>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</si>
  <si>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</si>
  <si>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</si>
  <si>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</si>
  <si>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</si>
  <si>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</si>
  <si>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</si>
  <si>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</si>
  <si>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</si>
  <si>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</si>
  <si>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</si>
  <si>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</si>
  <si>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</si>
  <si>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</si>
  <si>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</si>
  <si>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</si>
  <si>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</si>
  <si>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</si>
  <si>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</si>
  <si>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</si>
  <si>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</si>
  <si>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</si>
  <si>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</si>
  <si>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</si>
  <si>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</si>
  <si>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</si>
  <si>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</si>
  <si>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</si>
  <si>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</si>
  <si>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</si>
  <si>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</si>
  <si>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</si>
  <si>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</si>
  <si>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</si>
  <si>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</si>
  <si>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</si>
  <si>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</si>
  <si>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</si>
  <si>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</si>
  <si>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</si>
  <si>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</si>
  <si>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</si>
  <si>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</si>
  <si>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</si>
  <si>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</si>
  <si>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</si>
  <si>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</si>
  <si>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</si>
  <si>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</si>
  <si>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</si>
  <si>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</si>
  <si>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</si>
  <si>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</si>
  <si>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</si>
  <si>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</si>
  <si>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</si>
  <si>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</si>
  <si>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</si>
  <si>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</si>
  <si>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</si>
  <si>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</si>
  <si>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</si>
  <si>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</si>
  <si>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</si>
  <si>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</si>
  <si>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</si>
  <si>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</si>
  <si>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</si>
  <si>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</si>
  <si>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</si>
  <si>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</si>
  <si>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</si>
  <si>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</si>
  <si>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</si>
  <si>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</si>
  <si>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</si>
  <si>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</si>
  <si>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</si>
  <si>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</si>
  <si>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</si>
  <si>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</si>
  <si>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</si>
  <si>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</si>
  <si>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</si>
  <si>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</si>
  <si>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</si>
  <si>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</si>
  <si>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</si>
  <si>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</si>
  <si>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</si>
  <si>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</si>
  <si>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</si>
  <si>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</si>
  <si>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</si>
  <si>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</si>
  <si>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</si>
  <si>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</si>
  <si>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</si>
  <si>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</si>
  <si>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</si>
  <si>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</si>
  <si>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</si>
  <si>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</si>
  <si>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</si>
  <si>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</si>
  <si>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</si>
  <si>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</si>
  <si>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</si>
  <si>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</si>
  <si>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</si>
  <si>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</si>
  <si>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</si>
  <si>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</si>
  <si>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</si>
  <si>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</si>
  <si>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</si>
  <si>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</si>
  <si>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</si>
  <si>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</si>
  <si>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</si>
  <si>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</si>
  <si>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</si>
  <si>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</si>
  <si>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</si>
  <si>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</si>
  <si>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</si>
  <si>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</si>
  <si>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</si>
  <si>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</si>
  <si>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</si>
  <si>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</si>
  <si>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</si>
  <si>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</si>
  <si>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</si>
  <si>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</si>
  <si>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</si>
  <si>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</si>
  <si>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</si>
  <si>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</si>
  <si>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</si>
  <si>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</si>
  <si>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</si>
  <si>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</si>
  <si>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</si>
  <si>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</si>
  <si>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</si>
  <si>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</si>
  <si>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</si>
  <si>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</si>
  <si>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</si>
  <si>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</si>
  <si>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</si>
  <si>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</si>
  <si>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</si>
  <si>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</si>
  <si>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</si>
  <si>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</si>
  <si>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</si>
  <si>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</si>
  <si>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</si>
  <si>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</si>
  <si>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</si>
  <si>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</si>
  <si>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</si>
  <si>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</si>
  <si>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</si>
  <si>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</si>
  <si>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</si>
  <si>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</si>
  <si>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</si>
  <si>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</si>
  <si>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</si>
  <si>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</si>
  <si>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</si>
  <si>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</si>
  <si>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</si>
  <si>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</si>
  <si>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</si>
  <si>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</si>
  <si>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</si>
  <si>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</si>
  <si>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</si>
  <si>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</si>
  <si>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</si>
  <si>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</si>
  <si>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</si>
  <si>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</si>
  <si>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</si>
  <si>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</si>
  <si>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</si>
  <si>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</si>
  <si>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</si>
  <si>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</si>
  <si>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</si>
  <si>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</si>
  <si>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</si>
  <si>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</si>
  <si>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</si>
  <si>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</si>
  <si>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</si>
  <si>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</si>
  <si>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</si>
  <si>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</si>
  <si>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</si>
  <si>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</si>
  <si>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</si>
  <si>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</si>
  <si>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</si>
  <si>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</si>
  <si>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</si>
  <si>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</si>
  <si>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</si>
  <si>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</si>
  <si>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</si>
  <si>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</si>
  <si>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</si>
  <si>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</si>
  <si>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</si>
  <si>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</si>
  <si>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</si>
  <si>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</si>
  <si>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</si>
  <si>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</si>
  <si>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</si>
  <si>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</si>
  <si>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</si>
  <si>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</si>
  <si>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</si>
  <si>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</si>
  <si>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</si>
  <si>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</si>
  <si>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</si>
  <si>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</si>
  <si>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</si>
  <si>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</si>
  <si>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</si>
  <si>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</si>
  <si>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</si>
  <si>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</si>
  <si>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</si>
  <si>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</si>
  <si>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</si>
  <si>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</si>
  <si>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</si>
  <si>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</si>
  <si>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</si>
  <si>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</si>
  <si>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</si>
  <si>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</si>
  <si>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</si>
  <si>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</si>
  <si>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</si>
  <si>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</si>
  <si>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</si>
  <si>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</si>
  <si>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</si>
  <si>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</si>
  <si>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</si>
  <si>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</si>
  <si>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</si>
  <si>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</si>
  <si>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</si>
  <si>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</si>
  <si>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</si>
  <si>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</si>
  <si>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</si>
  <si>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</si>
  <si>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</si>
  <si>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</si>
  <si>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</si>
  <si>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</si>
  <si>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</si>
  <si>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</si>
  <si>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</si>
  <si>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</si>
  <si>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</si>
  <si>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</si>
  <si>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</si>
  <si>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</si>
  <si>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</si>
  <si>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</si>
  <si>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</si>
  <si>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</si>
  <si>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</si>
  <si>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</si>
  <si>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</si>
  <si>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</si>
  <si>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</si>
  <si>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</si>
  <si>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</si>
  <si>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</si>
  <si>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</si>
  <si>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</si>
  <si>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</si>
  <si>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</si>
  <si>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</si>
  <si>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</si>
  <si>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</si>
  <si>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</si>
  <si>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</si>
  <si>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</si>
  <si>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</si>
  <si>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</si>
  <si>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</si>
  <si>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</si>
  <si>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</si>
  <si>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</si>
  <si>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</si>
  <si>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</si>
  <si>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</si>
  <si>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</si>
  <si>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</si>
  <si>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</si>
  <si>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</si>
  <si>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</si>
  <si>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</si>
  <si>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</si>
  <si>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</si>
  <si>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</si>
  <si>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</si>
  <si>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</si>
  <si>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</si>
  <si>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</si>
  <si>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</si>
  <si>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</si>
  <si>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</si>
  <si>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</si>
  <si>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</si>
  <si>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</si>
  <si>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</si>
  <si>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</si>
  <si>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</si>
  <si>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</si>
  <si>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</si>
  <si>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</si>
  <si>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</si>
  <si>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</si>
  <si>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</si>
  <si>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</si>
  <si>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</si>
  <si>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</si>
  <si>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</si>
  <si>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</si>
  <si>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</si>
  <si>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</si>
  <si>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</si>
  <si>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</si>
  <si>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</si>
  <si>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</si>
  <si>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</si>
  <si>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</si>
  <si>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</si>
  <si>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</si>
  <si>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</si>
  <si>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</si>
  <si>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</si>
  <si>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</si>
  <si>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</si>
  <si>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</si>
  <si>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</si>
  <si>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</si>
  <si>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</si>
  <si>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</si>
  <si>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</si>
  <si>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</si>
  <si>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</si>
  <si>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</si>
  <si>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</si>
  <si>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</si>
  <si>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</si>
  <si>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</si>
  <si>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</si>
  <si>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</si>
  <si>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</si>
  <si>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</si>
  <si>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</si>
  <si>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</si>
  <si>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</si>
  <si>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</si>
  <si>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</si>
  <si>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</si>
  <si>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</si>
  <si>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</si>
  <si>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</si>
  <si>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</si>
  <si>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</si>
  <si>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</si>
  <si>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</si>
  <si>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</si>
  <si>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</si>
  <si>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</si>
  <si>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</si>
  <si>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</si>
  <si>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</si>
  <si>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</si>
  <si>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</si>
  <si>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</si>
  <si>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</si>
  <si>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</si>
  <si>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</si>
  <si>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</si>
  <si>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</si>
  <si>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</si>
  <si>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</si>
  <si>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</si>
  <si>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</si>
  <si>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</si>
  <si>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</si>
  <si>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</si>
  <si>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</si>
  <si>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</si>
  <si>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</si>
  <si>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</si>
  <si>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</si>
  <si>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</si>
  <si>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</si>
  <si>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</si>
  <si>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</si>
  <si>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</si>
  <si>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</si>
  <si>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</si>
  <si>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</si>
  <si>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</si>
  <si>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</si>
  <si>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</si>
  <si>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</si>
  <si>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</si>
  <si>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</si>
  <si>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</si>
  <si>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</si>
  <si>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</si>
  <si>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</si>
  <si>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</si>
  <si>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</si>
  <si>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</si>
  <si>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</si>
  <si>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</si>
  <si>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</si>
  <si>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</si>
  <si>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</si>
  <si>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</si>
  <si>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</si>
  <si>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</si>
  <si>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</si>
  <si>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</si>
  <si>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</si>
  <si>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</si>
  <si>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</si>
  <si>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</si>
  <si>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</si>
  <si>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</si>
  <si>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</si>
  <si>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</si>
  <si>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</si>
  <si>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</si>
  <si>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</si>
  <si>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</si>
  <si>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</si>
  <si>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</si>
  <si>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</si>
  <si>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</si>
  <si>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</si>
  <si>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</si>
  <si>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</si>
  <si>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</si>
  <si>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</si>
  <si>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</si>
  <si>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</si>
  <si>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</si>
  <si>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</si>
  <si>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</si>
  <si>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</si>
  <si>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</si>
  <si>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</si>
  <si>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</si>
  <si>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</si>
  <si>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</si>
  <si>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</si>
  <si>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</si>
  <si>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</si>
  <si>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</si>
  <si>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</si>
  <si>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</si>
  <si>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</si>
  <si>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</si>
  <si>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</si>
  <si>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</si>
  <si>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</si>
  <si>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</si>
  <si>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</si>
  <si>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</si>
  <si>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</si>
  <si>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</si>
  <si>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</si>
  <si>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</si>
  <si>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</si>
  <si>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</si>
  <si>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</si>
  <si>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</si>
  <si>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</si>
  <si>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</si>
  <si>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</si>
  <si>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</si>
  <si>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</si>
  <si>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</si>
  <si>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</si>
  <si>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</si>
  <si>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</si>
  <si>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</si>
  <si>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</si>
  <si>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</si>
  <si>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</si>
  <si>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</si>
  <si>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</si>
  <si>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</si>
  <si>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</si>
  <si>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</si>
  <si>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</si>
  <si>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</si>
  <si>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</si>
  <si>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</si>
  <si>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</si>
  <si>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</si>
  <si>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</si>
  <si>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</si>
  <si>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</si>
  <si>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</si>
  <si>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</si>
  <si>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</si>
  <si>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</si>
  <si>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</si>
  <si>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</si>
  <si>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</si>
  <si>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</si>
  <si>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</si>
  <si>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</si>
  <si>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</si>
  <si>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</si>
  <si>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</si>
  <si>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</si>
  <si>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</si>
  <si>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</si>
  <si>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</si>
  <si>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</si>
  <si>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</si>
  <si>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</si>
  <si>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</si>
  <si>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</si>
  <si>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</si>
  <si>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</si>
  <si>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</si>
  <si>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</si>
  <si>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</si>
  <si>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</si>
  <si>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</si>
  <si>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</si>
  <si>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</si>
  <si>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</si>
  <si>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</si>
  <si>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</si>
  <si>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</si>
  <si>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</si>
  <si>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</si>
  <si>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</si>
  <si>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</si>
  <si>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</si>
  <si>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</si>
  <si>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</si>
  <si>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</si>
  <si>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</si>
  <si>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</si>
  <si>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</si>
  <si>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</si>
  <si>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</si>
  <si>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</si>
  <si>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</si>
  <si>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</si>
  <si>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</si>
  <si>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</si>
  <si>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</si>
  <si>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</si>
  <si>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</si>
  <si>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</si>
  <si>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</si>
  <si>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</si>
  <si>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</si>
  <si>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</si>
  <si>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</si>
  <si>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</si>
  <si>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</si>
  <si>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</si>
  <si>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</si>
  <si>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</si>
  <si>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</si>
  <si>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</si>
  <si>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</si>
  <si>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</si>
  <si>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</si>
  <si>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</si>
  <si>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</si>
  <si>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</si>
  <si>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</si>
  <si>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</si>
  <si>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</si>
  <si>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</si>
  <si>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</si>
  <si>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</si>
  <si>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</si>
  <si>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</si>
  <si>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</si>
  <si>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</si>
  <si>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</si>
  <si>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</si>
  <si>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</si>
  <si>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</si>
  <si>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</si>
  <si>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</si>
  <si>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</si>
  <si>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</si>
  <si>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</si>
  <si>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</si>
  <si>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</si>
  <si>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</si>
  <si>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</si>
  <si>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</si>
  <si>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</si>
  <si>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</si>
  <si>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</si>
  <si>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</si>
  <si>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</si>
  <si>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</si>
  <si>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</si>
  <si>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</si>
  <si>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</si>
  <si>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</si>
  <si>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</si>
  <si>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</si>
  <si>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</si>
  <si>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</si>
  <si>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</si>
  <si>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</si>
  <si>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</si>
  <si>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</si>
  <si>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</si>
  <si>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</si>
  <si>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</si>
  <si>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</si>
  <si>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</si>
  <si>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</si>
  <si>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</si>
  <si>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</si>
  <si>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</si>
  <si>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</si>
  <si>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</si>
  <si>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</si>
  <si>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</si>
  <si>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</si>
  <si>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</si>
  <si>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</si>
  <si>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</si>
  <si>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</si>
  <si>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</si>
  <si>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</si>
  <si>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</si>
  <si>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</si>
  <si>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</si>
  <si>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</si>
  <si>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</si>
  <si>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</si>
  <si>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</si>
  <si>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</si>
  <si>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</si>
  <si>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</si>
  <si>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</si>
  <si>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</si>
  <si>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</si>
  <si>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</si>
  <si>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</si>
  <si>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</si>
  <si>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</si>
  <si>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</si>
  <si>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</si>
  <si>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</si>
  <si>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</si>
  <si>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</si>
  <si>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</si>
  <si>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</si>
  <si>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</si>
  <si>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</si>
  <si>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</si>
  <si>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</si>
  <si>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</si>
  <si>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</si>
  <si>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</si>
  <si>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</si>
  <si>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</si>
  <si>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</si>
  <si>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</si>
  <si>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</si>
  <si>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</si>
  <si>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</si>
  <si>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</si>
  <si>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</si>
  <si>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</si>
  <si>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</si>
  <si>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</si>
  <si>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</si>
  <si>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</si>
  <si>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</si>
  <si>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</si>
  <si>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</si>
  <si>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</si>
  <si>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</si>
  <si>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</si>
  <si>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</si>
  <si>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</si>
  <si>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</si>
  <si>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</si>
  <si>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</si>
  <si>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</si>
  <si>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</si>
  <si>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</si>
  <si>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</si>
  <si>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</si>
  <si>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</si>
  <si>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</si>
  <si>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</si>
  <si>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</si>
  <si>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</si>
  <si>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</si>
  <si>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</si>
  <si>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</si>
  <si>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</si>
  <si>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</si>
  <si>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</si>
  <si>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</si>
  <si>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</si>
  <si>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</si>
  <si>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</si>
  <si>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</si>
  <si>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</si>
  <si>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</si>
  <si>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</si>
  <si>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</si>
  <si>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</si>
  <si>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</si>
  <si>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</si>
  <si>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</si>
  <si>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</si>
  <si>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</si>
  <si>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</si>
  <si>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</si>
  <si>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</si>
  <si>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</si>
  <si>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</si>
  <si>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</si>
  <si>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</si>
  <si>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</si>
  <si>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</si>
  <si>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</si>
  <si>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</si>
  <si>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</si>
  <si>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</si>
  <si>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</si>
  <si>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</si>
  <si>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</si>
  <si>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</si>
  <si>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</si>
  <si>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</si>
  <si>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</si>
  <si>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</si>
  <si>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</si>
  <si>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</si>
  <si>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</si>
  <si>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</si>
  <si>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</si>
  <si>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</si>
  <si>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</si>
  <si>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</si>
  <si>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</si>
  <si>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</si>
  <si>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</si>
  <si>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</si>
  <si>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</si>
  <si>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</si>
  <si>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</si>
  <si>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</si>
  <si>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</si>
  <si>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</si>
  <si>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</si>
  <si>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</si>
  <si>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</si>
  <si>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</si>
  <si>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</si>
  <si>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</si>
  <si>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</si>
  <si>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</si>
  <si>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</si>
  <si>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</si>
  <si>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</si>
  <si>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</si>
  <si>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</si>
  <si>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</si>
  <si>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</si>
  <si>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</si>
  <si>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</si>
  <si>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</si>
  <si>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</si>
  <si>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</si>
  <si>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</si>
  <si>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</si>
  <si>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</si>
  <si>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</si>
  <si>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</si>
  <si>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</si>
  <si>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</si>
  <si>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</si>
  <si>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</si>
  <si>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</si>
  <si>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</si>
  <si>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</si>
  <si>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</si>
  <si>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</si>
  <si>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</si>
  <si>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</si>
  <si>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</si>
  <si>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</si>
  <si>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</si>
  <si>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</si>
  <si>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</si>
  <si>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</si>
  <si>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</si>
  <si>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</si>
  <si>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</si>
  <si>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</si>
  <si>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</si>
  <si>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</si>
  <si>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</si>
  <si>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</si>
  <si>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</si>
  <si>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</si>
  <si>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</si>
  <si>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</si>
  <si>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</si>
  <si>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</si>
  <si>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</si>
  <si>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</si>
  <si>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</si>
  <si>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</si>
  <si>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</si>
  <si>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</si>
  <si>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</si>
  <si>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</si>
  <si>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</si>
  <si>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</si>
  <si>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</si>
  <si>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</si>
  <si>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</si>
  <si>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</si>
  <si>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</si>
  <si>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</si>
  <si>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</si>
  <si>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</si>
  <si>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</si>
  <si>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</si>
  <si>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</si>
  <si>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</si>
  <si>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</si>
  <si>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</si>
  <si>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</si>
  <si>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</si>
  <si>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</si>
  <si>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</si>
  <si>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</si>
  <si>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</si>
  <si>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</si>
  <si>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</si>
  <si>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</si>
  <si>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</si>
  <si>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</si>
  <si>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</si>
  <si>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</si>
  <si>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</si>
  <si>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</si>
  <si>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</si>
  <si>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</si>
  <si>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</si>
  <si>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</si>
  <si>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</si>
  <si>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</si>
  <si>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</si>
  <si>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</si>
  <si>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</si>
  <si>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</si>
  <si>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</si>
  <si>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</si>
  <si>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</si>
  <si>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</si>
  <si>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</si>
  <si>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</si>
  <si>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</si>
  <si>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</si>
  <si>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</si>
  <si>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</si>
  <si>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</si>
  <si>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</si>
  <si>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</si>
  <si>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</si>
  <si>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</si>
  <si>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</si>
  <si>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</si>
  <si>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</si>
  <si>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</si>
  <si>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</si>
  <si>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</si>
  <si>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</si>
  <si>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</si>
  <si>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</si>
  <si>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</si>
  <si>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</si>
  <si>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</si>
  <si>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</si>
  <si>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</si>
  <si>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</si>
  <si>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</si>
  <si>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</si>
  <si>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</si>
  <si>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</si>
  <si>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</si>
  <si>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</si>
  <si>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</si>
  <si>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</si>
  <si>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</si>
  <si>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</si>
  <si>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</si>
  <si>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</si>
  <si>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</si>
  <si>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</si>
  <si>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</si>
  <si>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</si>
  <si>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</si>
  <si>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</si>
  <si>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</si>
  <si>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</si>
  <si>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</si>
  <si>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</si>
  <si>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</si>
  <si>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</si>
  <si>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</si>
  <si>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</si>
  <si>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</si>
  <si>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</si>
  <si>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</si>
  <si>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</si>
  <si>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</si>
  <si>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</si>
  <si>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</si>
  <si>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</si>
  <si>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</si>
  <si>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</si>
  <si>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</si>
  <si>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</si>
  <si>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</si>
  <si>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</si>
  <si>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</si>
  <si>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</si>
  <si>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</si>
  <si>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</si>
  <si>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</si>
  <si>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</si>
  <si>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</si>
  <si>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</si>
  <si>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</si>
  <si>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</si>
  <si>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</si>
  <si>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</si>
  <si>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</si>
  <si>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</si>
  <si>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</si>
  <si>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</si>
  <si>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</si>
  <si>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</si>
  <si>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</si>
  <si>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</si>
  <si>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</si>
  <si>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</si>
  <si>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</si>
  <si>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</si>
  <si>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</si>
  <si>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</si>
  <si>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</si>
  <si>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</si>
  <si>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</si>
  <si>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</si>
  <si>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</si>
  <si>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</si>
  <si>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</si>
  <si>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</si>
  <si>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</si>
  <si>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</si>
  <si>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</si>
  <si>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</si>
  <si>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</si>
  <si>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</si>
  <si>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</si>
  <si>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</si>
  <si>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</si>
  <si>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</si>
  <si>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</si>
  <si>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</si>
  <si>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</si>
  <si>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</si>
  <si>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</si>
  <si>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</si>
  <si>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</si>
  <si>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</si>
  <si>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</si>
  <si>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</si>
  <si>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</si>
  <si>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</si>
  <si>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</si>
  <si>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</si>
  <si>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</si>
  <si>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</si>
  <si>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</si>
  <si>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</si>
  <si>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</si>
  <si>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</si>
  <si>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</si>
  <si>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</si>
  <si>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</si>
  <si>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</si>
  <si>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</si>
  <si>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</si>
  <si>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</si>
  <si>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</si>
  <si>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</si>
  <si>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</si>
  <si>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</si>
  <si>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</si>
  <si>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</si>
  <si>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</si>
  <si>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</si>
  <si>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</si>
  <si>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</si>
  <si>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</si>
  <si>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</si>
  <si>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</si>
  <si>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</si>
  <si>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</si>
  <si>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</si>
  <si>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</si>
  <si>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</si>
  <si>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</si>
  <si>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</si>
  <si>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</si>
  <si>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</si>
  <si>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</si>
  <si>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</si>
  <si>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</si>
  <si>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</si>
  <si>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</si>
  <si>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</si>
  <si>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</si>
  <si>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</si>
  <si>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</si>
  <si>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</si>
  <si>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</si>
  <si>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</si>
  <si>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</si>
  <si>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</si>
  <si>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</si>
  <si>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</si>
  <si>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</si>
  <si>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</si>
  <si>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</si>
  <si>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</si>
  <si>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</si>
  <si>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</si>
  <si>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</si>
  <si>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</si>
  <si>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</si>
  <si>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</si>
  <si>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</si>
  <si>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</si>
  <si>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</si>
  <si>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</si>
  <si>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</si>
  <si>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</si>
  <si>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</si>
  <si>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</si>
  <si>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</si>
  <si>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</si>
  <si>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</si>
  <si>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</si>
  <si>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</si>
  <si>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</si>
  <si>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</si>
  <si>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</si>
  <si>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</si>
  <si>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</si>
  <si>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</si>
  <si>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</si>
  <si>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</si>
  <si>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</si>
  <si>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</si>
  <si>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</si>
  <si>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</si>
  <si>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</si>
  <si>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</si>
  <si>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</si>
  <si>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</si>
  <si>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</si>
  <si>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</si>
  <si>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</si>
  <si>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</si>
  <si>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</si>
  <si>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</si>
  <si>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</si>
  <si>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</si>
  <si>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</si>
  <si>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</si>
  <si>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</si>
  <si>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</si>
  <si>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</si>
  <si>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</si>
  <si>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</si>
  <si>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</si>
  <si>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</si>
  <si>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</si>
  <si>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</si>
  <si>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</si>
  <si>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</si>
  <si>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</si>
  <si>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</si>
  <si>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</si>
  <si>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</si>
  <si>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</si>
  <si>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</si>
  <si>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</si>
  <si>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</si>
  <si>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</si>
  <si>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</si>
  <si>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</si>
  <si>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</si>
  <si>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</si>
  <si>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</si>
  <si>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</si>
  <si>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</si>
  <si>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</si>
  <si>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</si>
  <si>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</si>
  <si>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</si>
  <si>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</si>
  <si>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</si>
  <si>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</si>
  <si>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</si>
  <si>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</si>
  <si>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</si>
  <si>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</si>
  <si>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</si>
  <si>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</si>
  <si>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</si>
  <si>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</si>
  <si>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</si>
  <si>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</si>
  <si>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</si>
  <si>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</si>
  <si>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</si>
  <si>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</si>
  <si>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</si>
  <si>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</si>
  <si>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</si>
  <si>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</si>
  <si>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</si>
  <si>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</si>
  <si>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</si>
  <si>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</si>
  <si>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</si>
  <si>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</si>
  <si>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</si>
  <si>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</si>
  <si>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</si>
  <si>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</si>
  <si>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</si>
  <si>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</si>
  <si>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</si>
  <si>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</si>
  <si>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</si>
  <si>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</si>
  <si>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</si>
  <si>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</si>
  <si>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</si>
  <si>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</si>
  <si>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</si>
  <si>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</si>
  <si>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</si>
  <si>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</si>
  <si>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</si>
  <si>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</si>
  <si>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</si>
  <si>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</si>
  <si>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</si>
  <si>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</si>
  <si>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</si>
  <si>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</si>
  <si>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</si>
  <si>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</si>
  <si>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</si>
  <si>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</si>
  <si>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</si>
  <si>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</si>
  <si>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</si>
  <si>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</si>
  <si>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</si>
  <si>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</si>
  <si>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</si>
  <si>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</si>
  <si>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</si>
  <si>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</si>
  <si>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</si>
  <si>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</si>
  <si>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</si>
  <si>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</si>
  <si>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</si>
  <si>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</si>
  <si>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</si>
  <si>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</si>
  <si>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</si>
  <si>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</si>
  <si>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</si>
  <si>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</si>
  <si>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</si>
  <si>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</si>
  <si>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</si>
  <si>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</si>
  <si>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</si>
  <si>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</si>
  <si>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</si>
  <si>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</si>
  <si>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</si>
  <si>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</si>
  <si>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</si>
  <si>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</si>
  <si>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</si>
  <si>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</si>
  <si>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</si>
  <si>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</si>
  <si>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</si>
  <si>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</si>
  <si>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</si>
  <si>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</si>
  <si>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</si>
  <si>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</si>
  <si>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</si>
  <si>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</si>
  <si>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</si>
  <si>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</si>
  <si>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</si>
  <si>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</si>
  <si>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</si>
  <si>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</si>
  <si>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</si>
  <si>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</si>
  <si>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</si>
  <si>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</si>
  <si>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</si>
  <si>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</si>
  <si>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</si>
  <si>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</si>
  <si>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</si>
  <si>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</si>
  <si>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</si>
  <si>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</si>
  <si>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</si>
  <si>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</si>
  <si>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</si>
  <si>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</si>
  <si>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</si>
  <si>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</si>
  <si>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</si>
  <si>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</si>
  <si>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</si>
  <si>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</si>
  <si>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</si>
  <si>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</si>
  <si>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</si>
  <si>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</si>
  <si>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</si>
  <si>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</si>
  <si>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</si>
  <si>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</si>
  <si>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</si>
  <si>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</si>
  <si>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</si>
  <si>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</si>
  <si>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</si>
  <si>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</si>
  <si>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</si>
  <si>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</si>
  <si>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</si>
  <si>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</si>
  <si>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</si>
  <si>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</si>
  <si>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</si>
  <si>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</si>
  <si>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</si>
  <si>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</si>
  <si>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</si>
  <si>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</si>
  <si>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</si>
  <si>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</si>
  <si>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</si>
  <si>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</si>
  <si>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</si>
  <si>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</si>
  <si>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</si>
  <si>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</si>
  <si>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</si>
  <si>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</si>
  <si>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</si>
  <si>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</si>
  <si>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</si>
  <si>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</si>
  <si>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</si>
  <si>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</si>
  <si>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</si>
  <si>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</si>
  <si>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</si>
  <si>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</si>
  <si>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</si>
  <si>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</si>
  <si>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</si>
  <si>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</si>
  <si>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</si>
  <si>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</si>
  <si>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</si>
  <si>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</si>
  <si>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</si>
  <si>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</si>
  <si>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</si>
  <si>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</si>
  <si>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</si>
  <si>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</si>
  <si>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</si>
  <si>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</si>
  <si>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</si>
  <si>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</si>
  <si>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</si>
  <si>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</si>
  <si>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</si>
  <si>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</si>
  <si>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</si>
  <si>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</si>
  <si>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</si>
  <si>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</si>
  <si>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</si>
  <si>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</si>
  <si>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</si>
  <si>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</si>
  <si>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</si>
  <si>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</si>
  <si>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</si>
  <si>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</si>
  <si>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</si>
  <si>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</si>
  <si>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</si>
  <si>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</si>
  <si>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</si>
  <si>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</si>
  <si>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</si>
  <si>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</si>
  <si>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</si>
  <si>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</si>
  <si>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</si>
  <si>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</si>
  <si>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</si>
  <si>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</si>
  <si>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</si>
  <si>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</si>
  <si>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</si>
  <si>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</si>
  <si>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</si>
  <si>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</si>
  <si>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</si>
  <si>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</si>
  <si>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</si>
  <si>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</si>
  <si>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</si>
  <si>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</si>
  <si>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</si>
  <si>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</si>
  <si>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</si>
  <si>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</si>
  <si>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</si>
  <si>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</si>
  <si>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</si>
  <si>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</si>
  <si>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</si>
  <si>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</si>
  <si>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</si>
  <si>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</si>
  <si>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</si>
  <si>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</si>
  <si>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</si>
  <si>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</si>
  <si>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</si>
  <si>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</si>
  <si>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</si>
  <si>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23/05/2023, 4:00:47 pm</t>
  </si>
  <si>
    <t>23/05/2023, 4:00:48 pm</t>
  </si>
  <si>
    <t>23/05/2023, 4:00:49 pm</t>
  </si>
  <si>
    <t>23/05/2023, 4:00:50 pm</t>
  </si>
  <si>
    <t>23/05/2023, 4:00:51 pm</t>
  </si>
  <si>
    <t>23/05/2023, 4:00:52 pm</t>
  </si>
  <si>
    <t>23/05/2023, 4:00:53 pm</t>
  </si>
  <si>
    <t>23/05/2023, 4:00:54 pm</t>
  </si>
  <si>
    <t>23/05/2023, 4:00:55 pm</t>
  </si>
  <si>
    <t>23/05/2023, 4:00:56 pm</t>
  </si>
  <si>
    <t>23/05/2023, 4:00:57 pm</t>
  </si>
  <si>
    <t>23/05/2023, 4:00:58 pm</t>
  </si>
  <si>
    <t>23/05/2023, 4:00:59 pm</t>
  </si>
  <si>
    <t>23/05/2023, 4:01:00 pm</t>
  </si>
  <si>
    <t>23/05/2023, 4:01:01 pm</t>
  </si>
  <si>
    <t>23/05/2023, 4:01:02 pm</t>
  </si>
  <si>
    <t>23/05/2023, 4:01:03 pm</t>
  </si>
  <si>
    <t>23/05/2023, 4:01:04 pm</t>
  </si>
  <si>
    <t>23/05/2023, 4:01:05 pm</t>
  </si>
  <si>
    <t>23/05/2023, 4:01:06 pm</t>
  </si>
  <si>
    <t>23/05/2023, 4:01:07 pm</t>
  </si>
  <si>
    <t>23/05/2023, 4:01:08 pm</t>
  </si>
  <si>
    <t>23/05/2023, 4:01:09 pm</t>
  </si>
  <si>
    <t>23/05/2023, 4:01:10 pm</t>
  </si>
  <si>
    <t>23/05/2023, 4:01:11 pm</t>
  </si>
  <si>
    <t>23/05/2023, 4:01:12 pm</t>
  </si>
  <si>
    <t>23/05/2023, 4:01:13 pm</t>
  </si>
  <si>
    <t>23/05/2023, 4:01:14 pm</t>
  </si>
  <si>
    <t>23/05/2023, 4:01:15 pm</t>
  </si>
  <si>
    <t>23/05/2023, 4:01:16 pm</t>
  </si>
  <si>
    <t>23/05/2023, 4:01:17 pm</t>
  </si>
  <si>
    <t>23/05/2023, 4:01:18 pm</t>
  </si>
  <si>
    <t>23/05/2023, 4:01:19 pm</t>
  </si>
  <si>
    <t>23/05/2023, 4:01:20 pm</t>
  </si>
  <si>
    <t>23/05/2023, 4:01:22 pm</t>
  </si>
  <si>
    <t>23/05/2023, 4:01:23 pm</t>
  </si>
  <si>
    <t>23/05/2023, 4:01:24 pm</t>
  </si>
  <si>
    <t>23/05/2023, 4:01:25 pm</t>
  </si>
  <si>
    <t>23/05/2023, 4:01:26 pm</t>
  </si>
  <si>
    <t>23/05/2023, 4:01:27 pm</t>
  </si>
  <si>
    <t>23/05/2023, 4:01:28 pm</t>
  </si>
  <si>
    <t>23/05/2023, 4:01:29 pm</t>
  </si>
  <si>
    <t>23/05/2023, 4:01:30 pm</t>
  </si>
  <si>
    <t>23/05/2023, 4:01:31 pm</t>
  </si>
  <si>
    <t>23/05/2023, 4:01:32 pm</t>
  </si>
  <si>
    <t>23/05/2023, 4:01:33 pm</t>
  </si>
  <si>
    <t>23/05/2023, 4:01:34 pm</t>
  </si>
  <si>
    <t>23/05/2023, 4:01:35 pm</t>
  </si>
  <si>
    <t>23/05/2023, 4:01:36 pm</t>
  </si>
  <si>
    <t>23/05/2023, 4:01:37 pm</t>
  </si>
  <si>
    <t>23/05/2023, 4:01:38 pm</t>
  </si>
  <si>
    <t>23/05/2023, 4:01:39 pm</t>
  </si>
  <si>
    <t>23/05/2023, 4:01:40 pm</t>
  </si>
  <si>
    <t>23/05/2023, 4:01:41 pm</t>
  </si>
  <si>
    <t>23/05/2023, 4:01:42 pm</t>
  </si>
  <si>
    <t>23/05/2023, 4:01:43 pm</t>
  </si>
  <si>
    <t>23/05/2023, 4:01:44 pm</t>
  </si>
  <si>
    <t>23/05/2023, 4:01:45 pm</t>
  </si>
  <si>
    <t>23/05/2023, 4:01:46 pm</t>
  </si>
  <si>
    <t>23/05/2023, 4:01:47 pm</t>
  </si>
  <si>
    <t>23/05/2023, 4:01:48 pm</t>
  </si>
  <si>
    <t>23/05/2023, 4:01:49 pm</t>
  </si>
  <si>
    <t>23/05/2023, 4:01:50 pm</t>
  </si>
  <si>
    <t>23/05/2023, 4:01:51 pm</t>
  </si>
  <si>
    <t>23/05/2023, 4:01:52 pm</t>
  </si>
  <si>
    <t>23/05/2023, 4:01:53 pm</t>
  </si>
  <si>
    <t>23/05/2023, 4:01:54 pm</t>
  </si>
  <si>
    <t>23/05/2023, 4:01:55 pm</t>
  </si>
  <si>
    <t>23/05/2023, 4:01:56 pm</t>
  </si>
  <si>
    <t>23/05/2023, 4:01:57 pm</t>
  </si>
  <si>
    <t>23/05/2023, 4:01:58 pm</t>
  </si>
  <si>
    <t>23/05/2023, 4:01:59 pm</t>
  </si>
  <si>
    <t>23/05/2023, 4:02:00 pm</t>
  </si>
  <si>
    <t>23/05/2023, 4:02:01 pm</t>
  </si>
  <si>
    <t>23/05/2023, 4:02:02 pm</t>
  </si>
  <si>
    <t>23/05/2023, 4:02:03 pm</t>
  </si>
  <si>
    <t>23/05/2023, 4:02:04 pm</t>
  </si>
  <si>
    <t>23/05/2023, 4:02:05 pm</t>
  </si>
  <si>
    <t>23/05/2023, 4:02:06 pm</t>
  </si>
  <si>
    <t>23/05/2023, 4:02:07 pm</t>
  </si>
  <si>
    <t>23/05/2023, 4:02:08 pm</t>
  </si>
  <si>
    <t>23/05/2023, 4:02:09 pm</t>
  </si>
  <si>
    <t>23/05/2023, 4:02:10 pm</t>
  </si>
  <si>
    <t>23/05/2023, 4:02:11 pm</t>
  </si>
  <si>
    <t>23/05/2023, 4:02:12 pm</t>
  </si>
  <si>
    <t>23/05/2023, 4:02:13 pm</t>
  </si>
  <si>
    <t>23/05/2023, 4:02:14 pm</t>
  </si>
  <si>
    <t>23/05/2023, 4:02:15 pm</t>
  </si>
  <si>
    <t>23/05/2023, 4:02:16 pm</t>
  </si>
  <si>
    <t>23/05/2023, 4:02:17 pm</t>
  </si>
  <si>
    <t>23/05/2023, 4:02:18 pm</t>
  </si>
  <si>
    <t>23/05/2023, 4:02:19 pm</t>
  </si>
  <si>
    <t>23/05/2023, 4:02:20 pm</t>
  </si>
  <si>
    <t>23/05/2023, 4:02:21 pm</t>
  </si>
  <si>
    <t>23/05/2023, 4:02:22 pm</t>
  </si>
  <si>
    <t>23/05/2023, 4:02:23 pm</t>
  </si>
  <si>
    <t>23/05/2023, 4:02:24 pm</t>
  </si>
  <si>
    <t>23/05/2023, 4:02:25 pm</t>
  </si>
  <si>
    <t>23/05/2023, 4:02:26 pm</t>
  </si>
  <si>
    <t>23/05/2023, 4:02:27 pm</t>
  </si>
  <si>
    <t>23/05/2023, 4:02:28 pm</t>
  </si>
  <si>
    <t>23/05/2023, 4:02:29 pm</t>
  </si>
  <si>
    <t>23/05/2023, 4:02:30 pm</t>
  </si>
  <si>
    <t>23/05/2023, 4:02:31 pm</t>
  </si>
  <si>
    <t>23/05/2023, 4:02:32 pm</t>
  </si>
  <si>
    <t>23/05/2023, 4:02:33 pm</t>
  </si>
  <si>
    <t>23/05/2023, 4:02:34 pm</t>
  </si>
  <si>
    <t>23/05/2023, 4:02:35 pm</t>
  </si>
  <si>
    <t>23/05/2023, 4:02:36 pm</t>
  </si>
  <si>
    <t>23/05/2023, 4:02:37 pm</t>
  </si>
  <si>
    <t>23/05/2023, 4:02:38 pm</t>
  </si>
  <si>
    <t>23/05/2023, 4:02:39 pm</t>
  </si>
  <si>
    <t>23/05/2023, 4:02:40 pm</t>
  </si>
  <si>
    <t>23/05/2023, 4:02:41 pm</t>
  </si>
  <si>
    <t>23/05/2023, 4:02:42 pm</t>
  </si>
  <si>
    <t>23/05/2023, 4:02:43 pm</t>
  </si>
  <si>
    <t>23/05/2023, 4:02:44 pm</t>
  </si>
  <si>
    <t>23/05/2023, 4:02:45 pm</t>
  </si>
  <si>
    <t>23/05/2023, 4:02:46 pm</t>
  </si>
  <si>
    <t>23/05/2023, 4:02:47 pm</t>
  </si>
  <si>
    <t>23/05/2023, 4:02:48 pm</t>
  </si>
  <si>
    <t>23/05/2023, 4:02:49 pm</t>
  </si>
  <si>
    <t>23/05/2023, 4:02:50 pm</t>
  </si>
  <si>
    <t>23/05/2023, 4:02:51 pm</t>
  </si>
  <si>
    <t>23/05/2023, 4:02:52 pm</t>
  </si>
  <si>
    <t>23/05/2023, 4:02:53 pm</t>
  </si>
  <si>
    <t>23/05/2023, 4:02:54 pm</t>
  </si>
  <si>
    <t>23/05/2023, 4:02:55 pm</t>
  </si>
  <si>
    <t>23/05/2023, 4:02:56 pm</t>
  </si>
  <si>
    <t>23/05/2023, 4:02:57 pm</t>
  </si>
  <si>
    <t>23/05/2023, 4:02:58 pm</t>
  </si>
  <si>
    <t>23/05/2023, 4:02:59 pm</t>
  </si>
  <si>
    <t>23/05/2023, 4:03:00 pm</t>
  </si>
  <si>
    <t>23/05/2023, 4:03:01 pm</t>
  </si>
  <si>
    <t>23/05/2023, 4:03:02 pm</t>
  </si>
  <si>
    <t>23/05/2023, 4:03:03 pm</t>
  </si>
  <si>
    <t>23/05/2023, 4:03:04 pm</t>
  </si>
  <si>
    <t>23/05/2023, 4:03:05 pm</t>
  </si>
  <si>
    <t>23/05/2023, 4:03:06 pm</t>
  </si>
  <si>
    <t>23/05/2023, 4:03:07 pm</t>
  </si>
  <si>
    <t>23/05/2023, 4:03:08 pm</t>
  </si>
  <si>
    <t>23/05/2023, 4:03:09 pm</t>
  </si>
  <si>
    <t>23/05/2023, 4:03:10 pm</t>
  </si>
  <si>
    <t>23/05/2023, 4:03:11 pm</t>
  </si>
  <si>
    <t>23/05/2023, 4:03:12 pm</t>
  </si>
  <si>
    <t>23/05/2023, 4:03:13 pm</t>
  </si>
  <si>
    <t>23/05/2023, 4:03:14 pm</t>
  </si>
  <si>
    <t>23/05/2023, 4:03:15 pm</t>
  </si>
  <si>
    <t>23/05/2023, 4:03:16 pm</t>
  </si>
  <si>
    <t>23/05/2023, 4:03:17 pm</t>
  </si>
  <si>
    <t>23/05/2023, 4:03:18 pm</t>
  </si>
  <si>
    <t>23/05/2023, 4:03:19 pm</t>
  </si>
  <si>
    <t>23/05/2023, 4:03:20 pm</t>
  </si>
  <si>
    <t>23/05/2023, 4:03:21 pm</t>
  </si>
  <si>
    <t>23/05/2023, 4:03:22 pm</t>
  </si>
  <si>
    <t>23/05/2023, 4:03:23 pm</t>
  </si>
  <si>
    <t>23/05/2023, 4:03:25 pm</t>
  </si>
  <si>
    <t>23/05/2023, 4:03:26 pm</t>
  </si>
  <si>
    <t>23/05/2023, 4:03:27 pm</t>
  </si>
  <si>
    <t>23/05/2023, 4:03:28 pm</t>
  </si>
  <si>
    <t>23/05/2023, 4:03:29 pm</t>
  </si>
  <si>
    <t>23/05/2023, 4:03:30 pm</t>
  </si>
  <si>
    <t>23/05/2023, 4:03:31 pm</t>
  </si>
  <si>
    <t>23/05/2023, 4:03:32 pm</t>
  </si>
  <si>
    <t>23/05/2023, 4:03:33 pm</t>
  </si>
  <si>
    <t>23/05/2023, 4:03:34 pm</t>
  </si>
  <si>
    <t>23/05/2023, 4:03:35 pm</t>
  </si>
  <si>
    <t>23/05/2023, 4:03:36 pm</t>
  </si>
  <si>
    <t>23/05/2023, 4:03:37 pm</t>
  </si>
  <si>
    <t>23/05/2023, 4:03:38 pm</t>
  </si>
  <si>
    <t>23/05/2023, 4:03:39 pm</t>
  </si>
  <si>
    <t>23/05/2023, 4:03:40 pm</t>
  </si>
  <si>
    <t>23/05/2023, 4:03:41 pm</t>
  </si>
  <si>
    <t>23/05/2023, 4:03:42 pm</t>
  </si>
  <si>
    <t>23/05/2023, 4:03:43 pm</t>
  </si>
  <si>
    <t>23/05/2023, 4:03:44 pm</t>
  </si>
  <si>
    <t>23/05/2023, 4:03:45 pm</t>
  </si>
  <si>
    <t>23/05/2023, 4:03:46 pm</t>
  </si>
  <si>
    <t>23/05/2023, 4:03:47 pm</t>
  </si>
  <si>
    <t>23/05/2023, 4:03:48 pm</t>
  </si>
  <si>
    <t>23/05/2023, 4:03:49 pm</t>
  </si>
  <si>
    <t>23/05/2023, 4:03:50 pm</t>
  </si>
  <si>
    <t>23/05/2023, 4:03:51 pm</t>
  </si>
  <si>
    <t>23/05/2023, 4:03:52 pm</t>
  </si>
  <si>
    <t>23/05/2023, 4:03:53 pm</t>
  </si>
  <si>
    <t>23/05/2023, 4:03:54 pm</t>
  </si>
  <si>
    <t>23/05/2023, 4:03:55 pm</t>
  </si>
  <si>
    <t>23/05/2023, 4:03:56 pm</t>
  </si>
  <si>
    <t>23/05/2023, 4:03:57 pm</t>
  </si>
  <si>
    <t>23/05/2023, 4:03:58 pm</t>
  </si>
  <si>
    <t>23/05/2023, 4:03:59 pm</t>
  </si>
  <si>
    <t>23/05/2023, 4:04:00 pm</t>
  </si>
  <si>
    <t>23/05/2023, 4:04:01 pm</t>
  </si>
  <si>
    <t>23/05/2023, 4:04:02 pm</t>
  </si>
  <si>
    <t>23/05/2023, 4:04:03 pm</t>
  </si>
  <si>
    <t>23/05/2023, 4:04:04 pm</t>
  </si>
  <si>
    <t>23/05/2023, 4:04:05 pm</t>
  </si>
  <si>
    <t>23/05/2023, 4:04:06 pm</t>
  </si>
  <si>
    <t>23/05/2023, 4:04:07 pm</t>
  </si>
  <si>
    <t>23/05/2023, 4:04:08 pm</t>
  </si>
  <si>
    <t>23/05/2023, 4:04:09 pm</t>
  </si>
  <si>
    <t>23/05/2023, 4:04:10 pm</t>
  </si>
  <si>
    <t>23/05/2023, 4:04:11 pm</t>
  </si>
  <si>
    <t>23/05/2023, 4:04:12 pm</t>
  </si>
  <si>
    <t>23/05/2023, 4:04:13 pm</t>
  </si>
  <si>
    <t>23/05/2023, 4:04:14 pm</t>
  </si>
  <si>
    <t>23/05/2023, 4:04:15 pm</t>
  </si>
  <si>
    <t>23/05/2023, 4:04:16 pm</t>
  </si>
  <si>
    <t>23/05/2023, 4:04:17 pm</t>
  </si>
  <si>
    <t>23/05/2023, 4:04:18 pm</t>
  </si>
  <si>
    <t>23/05/2023, 4:04:19 pm</t>
  </si>
  <si>
    <t>23/05/2023, 4:04:20 pm</t>
  </si>
  <si>
    <t>23/05/2023, 4:04:21 pm</t>
  </si>
  <si>
    <t>23/05/2023, 4:04:22 pm</t>
  </si>
  <si>
    <t>23/05/2023, 4:04:23 pm</t>
  </si>
  <si>
    <t>23/05/2023, 4:04:24 pm</t>
  </si>
  <si>
    <t>23/05/2023, 4:04:25 pm</t>
  </si>
  <si>
    <t>23/05/2023, 4:04:26 pm</t>
  </si>
  <si>
    <t>23/05/2023, 4:04:27 pm</t>
  </si>
  <si>
    <t>23/05/2023, 4:04:28 pm</t>
  </si>
  <si>
    <t>23/05/2023, 4:04:29 pm</t>
  </si>
  <si>
    <t>23/05/2023, 4:04:30 pm</t>
  </si>
  <si>
    <t>23/05/2023, 4:04:31 pm</t>
  </si>
  <si>
    <t>23/05/2023, 4:04:32 pm</t>
  </si>
  <si>
    <t>23/05/2023, 4:04:33 pm</t>
  </si>
  <si>
    <t>23/05/2023, 4:04:34 pm</t>
  </si>
  <si>
    <t>23/05/2023, 4:04:35 pm</t>
  </si>
  <si>
    <t>23/05/2023, 4:04:36 pm</t>
  </si>
  <si>
    <t>23/05/2023, 4:04:37 pm</t>
  </si>
  <si>
    <t>23/05/2023, 4:04:38 pm</t>
  </si>
  <si>
    <t>23/05/2023, 4:04:39 pm</t>
  </si>
  <si>
    <t>23/05/2023, 4:04:40 pm</t>
  </si>
  <si>
    <t>23/05/2023, 4:04:41 pm</t>
  </si>
  <si>
    <t>23/05/2023, 4:04:42 pm</t>
  </si>
  <si>
    <t>23/05/2023, 4:04:43 pm</t>
  </si>
  <si>
    <t>23/05/2023, 4:04:44 pm</t>
  </si>
  <si>
    <t>23/05/2023, 4:04:45 pm</t>
  </si>
  <si>
    <t>23/05/2023, 4:04:46 pm</t>
  </si>
  <si>
    <t>23/05/2023, 4:04:47 pm</t>
  </si>
  <si>
    <t>23/05/2023, 4:04:48 pm</t>
  </si>
  <si>
    <t>23/05/2023, 4:04:49 pm</t>
  </si>
  <si>
    <t>23/05/2023, 4:04:50 pm</t>
  </si>
  <si>
    <t>23/05/2023, 4:04:51 pm</t>
  </si>
  <si>
    <t>23/05/2023, 4:04:52 pm</t>
  </si>
  <si>
    <t>23/05/2023, 4:04:53 pm</t>
  </si>
  <si>
    <t>23/05/2023, 4:04:54 pm</t>
  </si>
  <si>
    <t>23/05/2023, 4:04:55 pm</t>
  </si>
  <si>
    <t>23/05/2023, 4:04:56 pm</t>
  </si>
  <si>
    <t>23/05/2023, 4:04:57 pm</t>
  </si>
  <si>
    <t>23/05/2023, 4:04:58 pm</t>
  </si>
  <si>
    <t>23/05/2023, 4:05:02 pm</t>
  </si>
  <si>
    <t>23/05/2023, 4:05:03 pm</t>
  </si>
  <si>
    <t>23/05/2023, 4:05:04 pm</t>
  </si>
  <si>
    <t>23/05/2023, 4:05:05 pm</t>
  </si>
  <si>
    <t>23/05/2023, 4:05:06 pm</t>
  </si>
  <si>
    <t>23/05/2023, 4:05:07 pm</t>
  </si>
  <si>
    <t>23/05/2023, 4:05:08 pm</t>
  </si>
  <si>
    <t>23/05/2023, 4:05:09 pm</t>
  </si>
  <si>
    <t>23/05/2023, 4:05:10 pm</t>
  </si>
  <si>
    <t>23/05/2023, 4:05:11 pm</t>
  </si>
  <si>
    <t>23/05/2023, 4:05:12 pm</t>
  </si>
  <si>
    <t>23/05/2023, 4:05:13 pm</t>
  </si>
  <si>
    <t>23/05/2023, 4:05:15 pm</t>
  </si>
  <si>
    <t>23/05/2023, 4:05:16 pm</t>
  </si>
  <si>
    <t>23/05/2023, 4:05:17 pm</t>
  </si>
  <si>
    <t>23/05/2023, 4:05:18 pm</t>
  </si>
  <si>
    <t>23/05/2023, 4:05:19 pm</t>
  </si>
  <si>
    <t>23/05/2023, 4:05:20 pm</t>
  </si>
  <si>
    <t>23/05/2023, 4:05:21 pm</t>
  </si>
  <si>
    <t>23/05/2023, 4:05:22 pm</t>
  </si>
  <si>
    <t>23/05/2023, 4:05:23 pm</t>
  </si>
  <si>
    <t>23/05/2023, 4:05:24 pm</t>
  </si>
  <si>
    <t>23/05/2023, 4:05:25 pm</t>
  </si>
  <si>
    <t>23/05/2023, 4:05:26 pm</t>
  </si>
  <si>
    <t>23/05/2023, 4:05:27 pm</t>
  </si>
  <si>
    <t>23/05/2023, 4:05:28 pm</t>
  </si>
  <si>
    <t>23/05/2023, 4:05:29 pm</t>
  </si>
  <si>
    <t>23/05/2023, 4:05:30 pm</t>
  </si>
  <si>
    <t>23/05/2023, 4:05:31 pm</t>
  </si>
  <si>
    <t>23/05/2023, 4:05:32 pm</t>
  </si>
  <si>
    <t>23/05/2023, 4:05:33 pm</t>
  </si>
  <si>
    <t>23/05/2023, 4:05:34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</si>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</sst>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5457"/>
  <sheetFormatPr defaultRowHeight="20" outlineLevelRow="0" outlineLevelCol="0" x14ac:dyDescent="55" customHeight="1"/>
  <cols>
    <col min="1" max="1" width="30" customWidth="1"/>
    <col min="2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>
        <f>34996</f>
      </c>
      <c r="B35003" s="5" t="s">
        <v>35011</v>
      </c>
      <c r="C35003" s="5">
        <v>102.7</v>
      </c>
      <c r="D35003" s="5">
        <v>0.1</v>
      </c>
      <c r="E35003" s="5">
        <v>102.8</v>
      </c>
      <c r="F35003" s="5">
        <v>206.1</v>
      </c>
      <c r="G35003" s="5">
        <v>102.8</v>
      </c>
      <c r="H35003" s="5">
        <v>102.6</v>
      </c>
      <c r="I35003" s="5">
        <v>0</v>
      </c>
      <c r="J35003" s="5">
        <v>0</v>
      </c>
      <c r="K35003" s="5">
        <v>0</v>
      </c>
    </row>
    <row r="35004" spans="1:11" x14ac:dyDescent="0.25">
      <c r="A35004" s="5">
        <f>34997</f>
      </c>
      <c r="B35004" s="5" t="s">
        <v>35012</v>
      </c>
      <c r="C35004" s="5">
        <v>103.3</v>
      </c>
      <c r="D35004" s="5">
        <v>0.1</v>
      </c>
      <c r="E35004" s="5">
        <v>103.4</v>
      </c>
      <c r="F35004" s="5">
        <v>205.3</v>
      </c>
      <c r="G35004" s="5">
        <v>102.5</v>
      </c>
      <c r="H35004" s="5">
        <v>102.4</v>
      </c>
      <c r="I35004" s="5">
        <v>0</v>
      </c>
      <c r="J35004" s="5">
        <v>0</v>
      </c>
      <c r="K35004" s="5">
        <v>0</v>
      </c>
    </row>
    <row r="35005" spans="1:11" x14ac:dyDescent="0.25">
      <c r="A35005" s="5">
        <f>34998</f>
      </c>
      <c r="B35005" s="5" t="s">
        <v>35013</v>
      </c>
      <c r="C35005" s="5">
        <v>103.3</v>
      </c>
      <c r="D35005" s="5">
        <v>0.1</v>
      </c>
      <c r="E35005" s="5">
        <v>103.4</v>
      </c>
      <c r="F35005" s="5">
        <v>205.3</v>
      </c>
      <c r="G35005" s="5">
        <v>102.5</v>
      </c>
      <c r="H35005" s="5">
        <v>102.4</v>
      </c>
      <c r="I35005" s="5">
        <v>0</v>
      </c>
      <c r="J35005" s="5">
        <v>0</v>
      </c>
      <c r="K35005" s="5">
        <v>0</v>
      </c>
    </row>
    <row r="35006" spans="1:11" x14ac:dyDescent="0.25">
      <c r="A35006" s="5">
        <f>34999</f>
      </c>
      <c r="B35006" s="5" t="s">
        <v>35014</v>
      </c>
      <c r="C35006" s="5">
        <v>102.4</v>
      </c>
      <c r="D35006" s="5">
        <v>0.1</v>
      </c>
      <c r="E35006" s="5">
        <v>102.4</v>
      </c>
      <c r="F35006" s="5">
        <v>203.8</v>
      </c>
      <c r="G35006" s="5">
        <v>101.7</v>
      </c>
      <c r="H35006" s="5">
        <v>101.6</v>
      </c>
      <c r="I35006" s="5">
        <v>0</v>
      </c>
      <c r="J35006" s="5">
        <v>0</v>
      </c>
      <c r="K35006" s="5">
        <v>0</v>
      </c>
    </row>
    <row r="35007" spans="1:11" x14ac:dyDescent="0.25">
      <c r="A35007" s="5">
        <f>35000</f>
      </c>
      <c r="B35007" s="5" t="s">
        <v>35015</v>
      </c>
      <c r="C35007" s="5">
        <v>102.4</v>
      </c>
      <c r="D35007" s="5">
        <v>0.1</v>
      </c>
      <c r="E35007" s="5">
        <v>102.4</v>
      </c>
      <c r="F35007" s="5">
        <v>203.8</v>
      </c>
      <c r="G35007" s="5">
        <v>101.7</v>
      </c>
      <c r="H35007" s="5">
        <v>101.6</v>
      </c>
      <c r="I35007" s="5">
        <v>0</v>
      </c>
      <c r="J35007" s="5">
        <v>0</v>
      </c>
      <c r="K35007" s="5">
        <v>0</v>
      </c>
    </row>
    <row r="35008" spans="1:11" x14ac:dyDescent="0.25">
      <c r="A35008" s="5">
        <f>35001</f>
      </c>
      <c r="B35008" s="5" t="s">
        <v>35016</v>
      </c>
      <c r="C35008" s="5">
        <v>102.6</v>
      </c>
      <c r="D35008" s="5">
        <v>0.1</v>
      </c>
      <c r="E35008" s="5">
        <v>102.7</v>
      </c>
      <c r="F35008" s="5">
        <v>204.6</v>
      </c>
      <c r="G35008" s="5">
        <v>102.1</v>
      </c>
      <c r="H35008" s="5">
        <v>101.9</v>
      </c>
      <c r="I35008" s="5">
        <v>0</v>
      </c>
      <c r="J35008" s="5">
        <v>0</v>
      </c>
      <c r="K35008" s="5">
        <v>0</v>
      </c>
    </row>
    <row r="35009" spans="1:11" x14ac:dyDescent="0.25">
      <c r="A35009" s="5">
        <f>35002</f>
      </c>
      <c r="B35009" s="5" t="s">
        <v>35017</v>
      </c>
      <c r="C35009" s="5">
        <v>102.6</v>
      </c>
      <c r="D35009" s="5">
        <v>0.1</v>
      </c>
      <c r="E35009" s="5">
        <v>102.7</v>
      </c>
      <c r="F35009" s="5">
        <v>204.6</v>
      </c>
      <c r="G35009" s="5">
        <v>102.1</v>
      </c>
      <c r="H35009" s="5">
        <v>101.9</v>
      </c>
      <c r="I35009" s="5">
        <v>0</v>
      </c>
      <c r="J35009" s="5">
        <v>0</v>
      </c>
      <c r="K35009" s="5">
        <v>0</v>
      </c>
    </row>
    <row r="35010" spans="1:11" x14ac:dyDescent="0.25">
      <c r="A35010" s="5">
        <f>35003</f>
      </c>
      <c r="B35010" s="5" t="s">
        <v>35018</v>
      </c>
      <c r="C35010" s="5">
        <v>102.4</v>
      </c>
      <c r="D35010" s="5">
        <v>0.1</v>
      </c>
      <c r="E35010" s="5">
        <v>102.5</v>
      </c>
      <c r="F35010" s="5">
        <v>204.4</v>
      </c>
      <c r="G35010" s="5">
        <v>102</v>
      </c>
      <c r="H35010" s="5">
        <v>101.8</v>
      </c>
      <c r="I35010" s="5">
        <v>0</v>
      </c>
      <c r="J35010" s="5">
        <v>0</v>
      </c>
      <c r="K35010" s="5">
        <v>0</v>
      </c>
    </row>
    <row r="35011" spans="1:11" x14ac:dyDescent="0.25">
      <c r="A35011" s="5">
        <f>35004</f>
      </c>
      <c r="B35011" s="5" t="s">
        <v>35019</v>
      </c>
      <c r="C35011" s="5">
        <v>102.4</v>
      </c>
      <c r="D35011" s="5">
        <v>0.1</v>
      </c>
      <c r="E35011" s="5">
        <v>102.5</v>
      </c>
      <c r="F35011" s="5">
        <v>204.4</v>
      </c>
      <c r="G35011" s="5">
        <v>102</v>
      </c>
      <c r="H35011" s="5">
        <v>101.8</v>
      </c>
      <c r="I35011" s="5">
        <v>0</v>
      </c>
      <c r="J35011" s="5">
        <v>0</v>
      </c>
      <c r="K35011" s="5">
        <v>0</v>
      </c>
    </row>
    <row r="35012" spans="1:11" x14ac:dyDescent="0.25">
      <c r="A35012" s="5">
        <f>35005</f>
      </c>
      <c r="B35012" s="5" t="s">
        <v>35020</v>
      </c>
      <c r="C35012" s="5">
        <v>102.4</v>
      </c>
      <c r="D35012" s="5">
        <v>0.1</v>
      </c>
      <c r="E35012" s="5">
        <v>102.5</v>
      </c>
      <c r="F35012" s="5">
        <v>204.4</v>
      </c>
      <c r="G35012" s="5">
        <v>102</v>
      </c>
      <c r="H35012" s="5">
        <v>101.8</v>
      </c>
      <c r="I35012" s="5">
        <v>0</v>
      </c>
      <c r="J35012" s="5">
        <v>0</v>
      </c>
      <c r="K35012" s="5">
        <v>0</v>
      </c>
    </row>
    <row r="35013" spans="1:11" x14ac:dyDescent="0.25">
      <c r="A35013" s="5">
        <f>35006</f>
      </c>
      <c r="B35013" s="5" t="s">
        <v>35021</v>
      </c>
      <c r="C35013" s="5">
        <v>103.5</v>
      </c>
      <c r="D35013" s="5">
        <v>0.1</v>
      </c>
      <c r="E35013" s="5">
        <v>103.7</v>
      </c>
      <c r="F35013" s="5">
        <v>206.9</v>
      </c>
      <c r="G35013" s="5">
        <v>103.3</v>
      </c>
      <c r="H35013" s="5">
        <v>103.1</v>
      </c>
      <c r="I35013" s="5">
        <v>0</v>
      </c>
      <c r="J35013" s="5">
        <v>0</v>
      </c>
      <c r="K35013" s="5">
        <v>0</v>
      </c>
    </row>
    <row r="35014" spans="1:11" x14ac:dyDescent="0.25">
      <c r="A35014" s="5">
        <f>35007</f>
      </c>
      <c r="B35014" s="5" t="s">
        <v>35022</v>
      </c>
      <c r="C35014" s="5">
        <v>102.8</v>
      </c>
      <c r="D35014" s="5">
        <v>0.1</v>
      </c>
      <c r="E35014" s="5">
        <v>103</v>
      </c>
      <c r="F35014" s="5">
        <v>205.6</v>
      </c>
      <c r="G35014" s="5">
        <v>102.6</v>
      </c>
      <c r="H35014" s="5">
        <v>102.5</v>
      </c>
      <c r="I35014" s="5">
        <v>0</v>
      </c>
      <c r="J35014" s="5">
        <v>0</v>
      </c>
      <c r="K35014" s="5">
        <v>0</v>
      </c>
    </row>
    <row r="35015" spans="1:11" x14ac:dyDescent="0.25">
      <c r="A35015" s="5">
        <f>35008</f>
      </c>
      <c r="B35015" s="5" t="s">
        <v>35023</v>
      </c>
      <c r="C35015" s="5">
        <v>102.8</v>
      </c>
      <c r="D35015" s="5">
        <v>0.1</v>
      </c>
      <c r="E35015" s="5">
        <v>103</v>
      </c>
      <c r="F35015" s="5">
        <v>205.6</v>
      </c>
      <c r="G35015" s="5">
        <v>102.6</v>
      </c>
      <c r="H35015" s="5">
        <v>102.5</v>
      </c>
      <c r="I35015" s="5">
        <v>0</v>
      </c>
      <c r="J35015" s="5">
        <v>0</v>
      </c>
      <c r="K35015" s="5">
        <v>0</v>
      </c>
    </row>
    <row r="35016" spans="1:11" x14ac:dyDescent="0.25">
      <c r="A35016" s="5">
        <f>35009</f>
      </c>
      <c r="B35016" s="5" t="s">
        <v>35024</v>
      </c>
      <c r="C35016" s="5">
        <v>103</v>
      </c>
      <c r="D35016" s="5">
        <v>0.1</v>
      </c>
      <c r="E35016" s="5">
        <v>103.1</v>
      </c>
      <c r="F35016" s="5">
        <v>206.9</v>
      </c>
      <c r="G35016" s="5">
        <v>103.2</v>
      </c>
      <c r="H35016" s="5">
        <v>103</v>
      </c>
      <c r="I35016" s="5">
        <v>0</v>
      </c>
      <c r="J35016" s="5">
        <v>0</v>
      </c>
      <c r="K35016" s="5">
        <v>0</v>
      </c>
    </row>
    <row r="35017" spans="1:11" x14ac:dyDescent="0.25">
      <c r="A35017" s="5">
        <f>35010</f>
      </c>
      <c r="B35017" s="5" t="s">
        <v>35025</v>
      </c>
      <c r="C35017" s="5">
        <v>103</v>
      </c>
      <c r="D35017" s="5">
        <v>0.1</v>
      </c>
      <c r="E35017" s="5">
        <v>103.1</v>
      </c>
      <c r="F35017" s="5">
        <v>206.9</v>
      </c>
      <c r="G35017" s="5">
        <v>103.2</v>
      </c>
      <c r="H35017" s="5">
        <v>103</v>
      </c>
      <c r="I35017" s="5">
        <v>0</v>
      </c>
      <c r="J35017" s="5">
        <v>0</v>
      </c>
      <c r="K35017" s="5">
        <v>0</v>
      </c>
    </row>
    <row r="35018" spans="1:11" x14ac:dyDescent="0.25">
      <c r="A35018" s="5">
        <f>35011</f>
      </c>
      <c r="B35018" s="5" t="s">
        <v>35026</v>
      </c>
      <c r="C35018" s="5">
        <v>103.2</v>
      </c>
      <c r="D35018" s="5">
        <v>0.1</v>
      </c>
      <c r="E35018" s="5">
        <v>103.4</v>
      </c>
      <c r="F35018" s="5">
        <v>206.2</v>
      </c>
      <c r="G35018" s="5">
        <v>102.9</v>
      </c>
      <c r="H35018" s="5">
        <v>102.8</v>
      </c>
      <c r="I35018" s="5">
        <v>0</v>
      </c>
      <c r="J35018" s="5">
        <v>0</v>
      </c>
      <c r="K35018" s="5">
        <v>0</v>
      </c>
    </row>
    <row r="35019" spans="1:11" x14ac:dyDescent="0.25">
      <c r="A35019" s="5">
        <f>35012</f>
      </c>
      <c r="B35019" s="5" t="s">
        <v>35027</v>
      </c>
      <c r="C35019" s="5">
        <v>103.2</v>
      </c>
      <c r="D35019" s="5">
        <v>0.1</v>
      </c>
      <c r="E35019" s="5">
        <v>103.4</v>
      </c>
      <c r="F35019" s="5">
        <v>206.2</v>
      </c>
      <c r="G35019" s="5">
        <v>102.9</v>
      </c>
      <c r="H35019" s="5">
        <v>102.8</v>
      </c>
      <c r="I35019" s="5">
        <v>0</v>
      </c>
      <c r="J35019" s="5">
        <v>0</v>
      </c>
      <c r="K35019" s="5">
        <v>0</v>
      </c>
    </row>
    <row r="35020" spans="1:11" x14ac:dyDescent="0.25">
      <c r="A35020" s="5">
        <f>35013</f>
      </c>
      <c r="B35020" s="5" t="s">
        <v>35028</v>
      </c>
      <c r="C35020" s="5">
        <v>103.2</v>
      </c>
      <c r="D35020" s="5">
        <v>0.1</v>
      </c>
      <c r="E35020" s="5">
        <v>103.4</v>
      </c>
      <c r="F35020" s="5">
        <v>206.2</v>
      </c>
      <c r="G35020" s="5">
        <v>102.9</v>
      </c>
      <c r="H35020" s="5">
        <v>102.8</v>
      </c>
      <c r="I35020" s="5">
        <v>0</v>
      </c>
      <c r="J35020" s="5">
        <v>0</v>
      </c>
      <c r="K35020" s="5">
        <v>0</v>
      </c>
    </row>
    <row r="35021" spans="1:11" x14ac:dyDescent="0.25">
      <c r="A35021" s="5">
        <f>35014</f>
      </c>
      <c r="B35021" s="5" t="s">
        <v>35029</v>
      </c>
      <c r="C35021" s="5">
        <v>103.2</v>
      </c>
      <c r="D35021" s="5">
        <v>0.1</v>
      </c>
      <c r="E35021" s="5">
        <v>103.4</v>
      </c>
      <c r="F35021" s="5">
        <v>206.2</v>
      </c>
      <c r="G35021" s="5">
        <v>102.9</v>
      </c>
      <c r="H35021" s="5">
        <v>102.8</v>
      </c>
      <c r="I35021" s="5">
        <v>0</v>
      </c>
      <c r="J35021" s="5">
        <v>0</v>
      </c>
      <c r="K35021" s="5">
        <v>0</v>
      </c>
    </row>
    <row r="35022" spans="1:11" x14ac:dyDescent="0.25">
      <c r="A35022" s="5">
        <f>35015</f>
      </c>
      <c r="B35022" s="5" t="s">
        <v>35030</v>
      </c>
      <c r="C35022" s="5">
        <v>103.8</v>
      </c>
      <c r="D35022" s="5">
        <v>0.1</v>
      </c>
      <c r="E35022" s="5">
        <v>103.9</v>
      </c>
      <c r="F35022" s="5">
        <v>206.6</v>
      </c>
      <c r="G35022" s="5">
        <v>103.1</v>
      </c>
      <c r="H35022" s="5">
        <v>102.9</v>
      </c>
      <c r="I35022" s="5">
        <v>0</v>
      </c>
      <c r="J35022" s="5">
        <v>0</v>
      </c>
      <c r="K35022" s="5">
        <v>0</v>
      </c>
    </row>
    <row r="35023" spans="1:11" x14ac:dyDescent="0.25">
      <c r="A35023" s="5">
        <f>35016</f>
      </c>
      <c r="B35023" s="5" t="s">
        <v>35031</v>
      </c>
      <c r="C35023" s="5">
        <v>101.9</v>
      </c>
      <c r="D35023" s="5">
        <v>0.1</v>
      </c>
      <c r="E35023" s="5">
        <v>102</v>
      </c>
      <c r="F35023" s="5">
        <v>203.1</v>
      </c>
      <c r="G35023" s="5">
        <v>101.3</v>
      </c>
      <c r="H35023" s="5">
        <v>101.2</v>
      </c>
      <c r="I35023" s="5">
        <v>0</v>
      </c>
      <c r="J35023" s="5">
        <v>0</v>
      </c>
      <c r="K35023" s="5">
        <v>0</v>
      </c>
    </row>
    <row r="35024" spans="1:11" x14ac:dyDescent="0.25">
      <c r="A35024" s="5">
        <f>35017</f>
      </c>
      <c r="B35024" s="5" t="s">
        <v>35032</v>
      </c>
      <c r="C35024" s="5">
        <v>101.9</v>
      </c>
      <c r="D35024" s="5">
        <v>0.1</v>
      </c>
      <c r="E35024" s="5">
        <v>102</v>
      </c>
      <c r="F35024" s="5">
        <v>203.1</v>
      </c>
      <c r="G35024" s="5">
        <v>101.3</v>
      </c>
      <c r="H35024" s="5">
        <v>101.2</v>
      </c>
      <c r="I35024" s="5">
        <v>0</v>
      </c>
      <c r="J35024" s="5">
        <v>0</v>
      </c>
      <c r="K35024" s="5">
        <v>0</v>
      </c>
    </row>
    <row r="35025" spans="1:11" x14ac:dyDescent="0.25">
      <c r="A35025" s="5">
        <f>35018</f>
      </c>
      <c r="B35025" s="5" t="s">
        <v>35033</v>
      </c>
      <c r="C35025" s="5">
        <v>101.1</v>
      </c>
      <c r="D35025" s="5">
        <v>0.1</v>
      </c>
      <c r="E35025" s="5">
        <v>101.2</v>
      </c>
      <c r="F35025" s="5">
        <v>201.8</v>
      </c>
      <c r="G35025" s="5">
        <v>100.7</v>
      </c>
      <c r="H35025" s="5">
        <v>100.6</v>
      </c>
      <c r="I35025" s="5">
        <v>0</v>
      </c>
      <c r="J35025" s="5">
        <v>0</v>
      </c>
      <c r="K35025" s="5">
        <v>0</v>
      </c>
    </row>
    <row r="35026" spans="1:11" x14ac:dyDescent="0.25">
      <c r="A35026" s="5">
        <f>35019</f>
      </c>
      <c r="B35026" s="5" t="s">
        <v>35034</v>
      </c>
      <c r="C35026" s="5">
        <v>101.1</v>
      </c>
      <c r="D35026" s="5">
        <v>0.1</v>
      </c>
      <c r="E35026" s="5">
        <v>101.2</v>
      </c>
      <c r="F35026" s="5">
        <v>201.8</v>
      </c>
      <c r="G35026" s="5">
        <v>100.7</v>
      </c>
      <c r="H35026" s="5">
        <v>100.6</v>
      </c>
      <c r="I35026" s="5">
        <v>0</v>
      </c>
      <c r="J35026" s="5">
        <v>0</v>
      </c>
      <c r="K35026" s="5">
        <v>0</v>
      </c>
    </row>
    <row r="35027" spans="1:11" x14ac:dyDescent="0.25">
      <c r="A35027" s="5">
        <f>35020</f>
      </c>
      <c r="B35027" s="5" t="s">
        <v>35035</v>
      </c>
      <c r="C35027" s="5">
        <v>101.1</v>
      </c>
      <c r="D35027" s="5">
        <v>0.1</v>
      </c>
      <c r="E35027" s="5">
        <v>101.2</v>
      </c>
      <c r="F35027" s="5">
        <v>201.8</v>
      </c>
      <c r="G35027" s="5">
        <v>100.7</v>
      </c>
      <c r="H35027" s="5">
        <v>100.6</v>
      </c>
      <c r="I35027" s="5">
        <v>0</v>
      </c>
      <c r="J35027" s="5">
        <v>0</v>
      </c>
      <c r="K35027" s="5">
        <v>0</v>
      </c>
    </row>
    <row r="35028" spans="1:11" x14ac:dyDescent="0.25">
      <c r="A35028" s="5">
        <f>35021</f>
      </c>
      <c r="B35028" s="5" t="s">
        <v>35036</v>
      </c>
      <c r="C35028" s="5">
        <v>101.1</v>
      </c>
      <c r="D35028" s="5">
        <v>0.1</v>
      </c>
      <c r="E35028" s="5">
        <v>101.2</v>
      </c>
      <c r="F35028" s="5">
        <v>201.8</v>
      </c>
      <c r="G35028" s="5">
        <v>100.7</v>
      </c>
      <c r="H35028" s="5">
        <v>100.6</v>
      </c>
      <c r="I35028" s="5">
        <v>0</v>
      </c>
      <c r="J35028" s="5">
        <v>0</v>
      </c>
      <c r="K35028" s="5">
        <v>0</v>
      </c>
    </row>
    <row r="35029" spans="1:11" x14ac:dyDescent="0.25">
      <c r="A35029" s="5">
        <f>35022</f>
      </c>
      <c r="B35029" s="5" t="s">
        <v>35037</v>
      </c>
      <c r="C35029" s="5">
        <v>102.6</v>
      </c>
      <c r="D35029" s="5">
        <v>0.1</v>
      </c>
      <c r="E35029" s="5">
        <v>102.7</v>
      </c>
      <c r="F35029" s="5">
        <v>204</v>
      </c>
      <c r="G35029" s="5">
        <v>101.8</v>
      </c>
      <c r="H35029" s="5">
        <v>101.6</v>
      </c>
      <c r="I35029" s="5">
        <v>0</v>
      </c>
      <c r="J35029" s="5">
        <v>0</v>
      </c>
      <c r="K35029" s="5">
        <v>0</v>
      </c>
    </row>
    <row r="35030" spans="1:11" x14ac:dyDescent="0.25">
      <c r="A35030" s="5">
        <f>35023</f>
      </c>
      <c r="B35030" s="5" t="s">
        <v>35038</v>
      </c>
      <c r="C35030" s="5">
        <v>102.6</v>
      </c>
      <c r="D35030" s="5">
        <v>0.1</v>
      </c>
      <c r="E35030" s="5">
        <v>102.7</v>
      </c>
      <c r="F35030" s="5">
        <v>204</v>
      </c>
      <c r="G35030" s="5">
        <v>101.8</v>
      </c>
      <c r="H35030" s="5">
        <v>101.6</v>
      </c>
      <c r="I35030" s="5">
        <v>0</v>
      </c>
      <c r="J35030" s="5">
        <v>0</v>
      </c>
      <c r="K35030" s="5">
        <v>0</v>
      </c>
    </row>
    <row r="35031" spans="1:11" x14ac:dyDescent="0.25">
      <c r="A35031" s="5">
        <f>35024</f>
      </c>
      <c r="B35031" s="5" t="s">
        <v>35039</v>
      </c>
      <c r="C35031" s="5">
        <v>101.9</v>
      </c>
      <c r="D35031" s="5">
        <v>0.1</v>
      </c>
      <c r="E35031" s="5">
        <v>102.1</v>
      </c>
      <c r="F35031" s="5">
        <v>203.4</v>
      </c>
      <c r="G35031" s="5">
        <v>101.5</v>
      </c>
      <c r="H35031" s="5">
        <v>101.4</v>
      </c>
      <c r="I35031" s="5">
        <v>0</v>
      </c>
      <c r="J35031" s="5">
        <v>0</v>
      </c>
      <c r="K35031" s="5">
        <v>0</v>
      </c>
    </row>
    <row r="35032" spans="1:11" x14ac:dyDescent="0.25">
      <c r="A35032" s="5">
        <f>35025</f>
      </c>
      <c r="B35032" s="5" t="s">
        <v>35040</v>
      </c>
      <c r="C35032" s="5">
        <v>101.9</v>
      </c>
      <c r="D35032" s="5">
        <v>0.1</v>
      </c>
      <c r="E35032" s="5">
        <v>102.1</v>
      </c>
      <c r="F35032" s="5">
        <v>203.4</v>
      </c>
      <c r="G35032" s="5">
        <v>101.5</v>
      </c>
      <c r="H35032" s="5">
        <v>101.4</v>
      </c>
      <c r="I35032" s="5">
        <v>0</v>
      </c>
      <c r="J35032" s="5">
        <v>0</v>
      </c>
      <c r="K35032" s="5">
        <v>0</v>
      </c>
    </row>
    <row r="35033" spans="1:11" x14ac:dyDescent="0.25">
      <c r="A35033" s="5">
        <f>35026</f>
      </c>
      <c r="B35033" s="5" t="s">
        <v>35041</v>
      </c>
      <c r="C35033" s="5">
        <v>100.6</v>
      </c>
      <c r="D35033" s="5">
        <v>0.1</v>
      </c>
      <c r="E35033" s="5">
        <v>100.7</v>
      </c>
      <c r="F35033" s="5">
        <v>201.8</v>
      </c>
      <c r="G35033" s="5">
        <v>100.6</v>
      </c>
      <c r="H35033" s="5">
        <v>100.4</v>
      </c>
      <c r="I35033" s="5">
        <v>0</v>
      </c>
      <c r="J35033" s="5">
        <v>0</v>
      </c>
      <c r="K35033" s="5">
        <v>0</v>
      </c>
    </row>
    <row r="35034" spans="1:11" x14ac:dyDescent="0.25">
      <c r="A35034" s="5">
        <f>35027</f>
      </c>
      <c r="B35034" s="5" t="s">
        <v>35042</v>
      </c>
      <c r="C35034" s="5">
        <v>100.6</v>
      </c>
      <c r="D35034" s="5">
        <v>0.1</v>
      </c>
      <c r="E35034" s="5">
        <v>100.7</v>
      </c>
      <c r="F35034" s="5">
        <v>201.8</v>
      </c>
      <c r="G35034" s="5">
        <v>100.6</v>
      </c>
      <c r="H35034" s="5">
        <v>100.4</v>
      </c>
      <c r="I35034" s="5">
        <v>0</v>
      </c>
      <c r="J35034" s="5">
        <v>0</v>
      </c>
      <c r="K35034" s="5">
        <v>0</v>
      </c>
    </row>
    <row r="35035" spans="1:11" x14ac:dyDescent="0.25">
      <c r="A35035" s="5">
        <f>35028</f>
      </c>
      <c r="B35035" s="5" t="s">
        <v>35043</v>
      </c>
      <c r="C35035" s="5">
        <v>101.1</v>
      </c>
      <c r="D35035" s="5">
        <v>0.1</v>
      </c>
      <c r="E35035" s="5">
        <v>101.3</v>
      </c>
      <c r="F35035" s="5">
        <v>202.2</v>
      </c>
      <c r="G35035" s="5">
        <v>100.9</v>
      </c>
      <c r="H35035" s="5">
        <v>100.7</v>
      </c>
      <c r="I35035" s="5">
        <v>0</v>
      </c>
      <c r="J35035" s="5">
        <v>0</v>
      </c>
      <c r="K35035" s="5">
        <v>0</v>
      </c>
    </row>
    <row r="35036" spans="1:11" x14ac:dyDescent="0.25">
      <c r="A35036" s="5">
        <f>35029</f>
      </c>
      <c r="B35036" s="5" t="s">
        <v>35044</v>
      </c>
      <c r="C35036" s="5">
        <v>101.1</v>
      </c>
      <c r="D35036" s="5">
        <v>0.1</v>
      </c>
      <c r="E35036" s="5">
        <v>101.3</v>
      </c>
      <c r="F35036" s="5">
        <v>202.2</v>
      </c>
      <c r="G35036" s="5">
        <v>100.9</v>
      </c>
      <c r="H35036" s="5">
        <v>100.7</v>
      </c>
      <c r="I35036" s="5">
        <v>0</v>
      </c>
      <c r="J35036" s="5">
        <v>0</v>
      </c>
      <c r="K35036" s="5">
        <v>0</v>
      </c>
    </row>
    <row r="35037" spans="1:11" x14ac:dyDescent="0.25">
      <c r="A35037" s="5">
        <f>35030</f>
      </c>
      <c r="B35037" s="5" t="s">
        <v>35045</v>
      </c>
      <c r="C35037" s="5">
        <v>101.1</v>
      </c>
      <c r="D35037" s="5">
        <v>0.1</v>
      </c>
      <c r="E35037" s="5">
        <v>101.3</v>
      </c>
      <c r="F35037" s="5">
        <v>202.2</v>
      </c>
      <c r="G35037" s="5">
        <v>100.9</v>
      </c>
      <c r="H35037" s="5">
        <v>100.7</v>
      </c>
      <c r="I35037" s="5">
        <v>0</v>
      </c>
      <c r="J35037" s="5">
        <v>0</v>
      </c>
      <c r="K35037" s="5">
        <v>0</v>
      </c>
    </row>
    <row r="35038" spans="1:11" x14ac:dyDescent="0.25">
      <c r="A35038" s="5">
        <f>35031</f>
      </c>
      <c r="B35038" s="5" t="s">
        <v>35046</v>
      </c>
      <c r="C35038" s="5">
        <v>101.5</v>
      </c>
      <c r="D35038" s="5">
        <v>0.1</v>
      </c>
      <c r="E35038" s="5">
        <v>101.7</v>
      </c>
      <c r="F35038" s="5">
        <v>201.9</v>
      </c>
      <c r="G35038" s="5">
        <v>100.7</v>
      </c>
      <c r="H35038" s="5">
        <v>100.9</v>
      </c>
      <c r="I35038" s="5">
        <v>0</v>
      </c>
      <c r="J35038" s="5">
        <v>0</v>
      </c>
      <c r="K35038" s="5">
        <v>0</v>
      </c>
    </row>
    <row r="35039" spans="1:11" x14ac:dyDescent="0.25">
      <c r="A35039" s="5">
        <f>35032</f>
      </c>
      <c r="B35039" s="5" t="s">
        <v>35047</v>
      </c>
      <c r="C35039" s="5">
        <v>101.5</v>
      </c>
      <c r="D35039" s="5">
        <v>0.1</v>
      </c>
      <c r="E35039" s="5">
        <v>101.7</v>
      </c>
      <c r="F35039" s="5">
        <v>201.9</v>
      </c>
      <c r="G35039" s="5">
        <v>100.7</v>
      </c>
      <c r="H35039" s="5">
        <v>100.9</v>
      </c>
      <c r="I35039" s="5">
        <v>0</v>
      </c>
      <c r="J35039" s="5">
        <v>0</v>
      </c>
      <c r="K35039" s="5">
        <v>0</v>
      </c>
    </row>
    <row r="35040" spans="1:11" x14ac:dyDescent="0.25">
      <c r="A35040" s="5">
        <f>35033</f>
      </c>
      <c r="B35040" s="5" t="s">
        <v>35048</v>
      </c>
      <c r="C35040" s="5">
        <v>101.1</v>
      </c>
      <c r="D35040" s="5">
        <v>0.1</v>
      </c>
      <c r="E35040" s="5">
        <v>101.3</v>
      </c>
      <c r="F35040" s="5">
        <v>202</v>
      </c>
      <c r="G35040" s="5">
        <v>100.7</v>
      </c>
      <c r="H35040" s="5">
        <v>100.6</v>
      </c>
      <c r="I35040" s="5">
        <v>0</v>
      </c>
      <c r="J35040" s="5">
        <v>0</v>
      </c>
      <c r="K35040" s="5">
        <v>0</v>
      </c>
    </row>
    <row r="35041" spans="1:11" x14ac:dyDescent="0.25">
      <c r="A35041" s="5">
        <f>35034</f>
      </c>
      <c r="B35041" s="5" t="s">
        <v>35049</v>
      </c>
      <c r="C35041" s="5">
        <v>101.1</v>
      </c>
      <c r="D35041" s="5">
        <v>0.1</v>
      </c>
      <c r="E35041" s="5">
        <v>101.3</v>
      </c>
      <c r="F35041" s="5">
        <v>202</v>
      </c>
      <c r="G35041" s="5">
        <v>100.7</v>
      </c>
      <c r="H35041" s="5">
        <v>100.6</v>
      </c>
      <c r="I35041" s="5">
        <v>0</v>
      </c>
      <c r="J35041" s="5">
        <v>0</v>
      </c>
      <c r="K35041" s="5">
        <v>0</v>
      </c>
    </row>
    <row r="35042" spans="1:11" x14ac:dyDescent="0.25">
      <c r="A35042" s="5">
        <f>35035</f>
      </c>
      <c r="B35042" s="5" t="s">
        <v>35050</v>
      </c>
      <c r="C35042" s="5">
        <v>101.8</v>
      </c>
      <c r="D35042" s="5">
        <v>0.1</v>
      </c>
      <c r="E35042" s="5">
        <v>101.8</v>
      </c>
      <c r="F35042" s="5">
        <v>203.1</v>
      </c>
      <c r="G35042" s="5">
        <v>101.3</v>
      </c>
      <c r="H35042" s="5">
        <v>101.2</v>
      </c>
      <c r="I35042" s="5">
        <v>0</v>
      </c>
      <c r="J35042" s="5">
        <v>0</v>
      </c>
      <c r="K35042" s="5">
        <v>0</v>
      </c>
    </row>
    <row r="35043" spans="1:11" x14ac:dyDescent="0.25">
      <c r="A35043" s="5">
        <f>35036</f>
      </c>
      <c r="B35043" s="5" t="s">
        <v>35051</v>
      </c>
      <c r="C35043" s="5">
        <v>101.8</v>
      </c>
      <c r="D35043" s="5">
        <v>0.1</v>
      </c>
      <c r="E35043" s="5">
        <v>101.8</v>
      </c>
      <c r="F35043" s="5">
        <v>203.1</v>
      </c>
      <c r="G35043" s="5">
        <v>101.3</v>
      </c>
      <c r="H35043" s="5">
        <v>101.2</v>
      </c>
      <c r="I35043" s="5">
        <v>0</v>
      </c>
      <c r="J35043" s="5">
        <v>0</v>
      </c>
      <c r="K35043" s="5">
        <v>0</v>
      </c>
    </row>
    <row r="35044" spans="1:11" x14ac:dyDescent="0.25">
      <c r="A35044" s="5">
        <f>35037</f>
      </c>
      <c r="B35044" s="5" t="s">
        <v>35052</v>
      </c>
      <c r="C35044" s="5">
        <v>100.8</v>
      </c>
      <c r="D35044" s="5">
        <v>0.1</v>
      </c>
      <c r="E35044" s="5">
        <v>100.8</v>
      </c>
      <c r="F35044" s="5">
        <v>202</v>
      </c>
      <c r="G35044" s="5">
        <v>100.7</v>
      </c>
      <c r="H35044" s="5">
        <v>100.6</v>
      </c>
      <c r="I35044" s="5">
        <v>0</v>
      </c>
      <c r="J35044" s="5">
        <v>0</v>
      </c>
      <c r="K35044" s="5">
        <v>0</v>
      </c>
    </row>
    <row r="35045" spans="1:11" x14ac:dyDescent="0.25">
      <c r="A35045" s="5">
        <f>35038</f>
      </c>
      <c r="B35045" s="5" t="s">
        <v>35053</v>
      </c>
      <c r="C35045" s="5">
        <v>100.8</v>
      </c>
      <c r="D35045" s="5">
        <v>0.1</v>
      </c>
      <c r="E35045" s="5">
        <v>100.8</v>
      </c>
      <c r="F35045" s="5">
        <v>202</v>
      </c>
      <c r="G35045" s="5">
        <v>100.7</v>
      </c>
      <c r="H35045" s="5">
        <v>100.6</v>
      </c>
      <c r="I35045" s="5">
        <v>0</v>
      </c>
      <c r="J35045" s="5">
        <v>0</v>
      </c>
      <c r="K35045" s="5">
        <v>0</v>
      </c>
    </row>
    <row r="35046" spans="1:11" x14ac:dyDescent="0.25">
      <c r="A35046" s="5">
        <f>35039</f>
      </c>
      <c r="B35046" s="5" t="s">
        <v>35054</v>
      </c>
      <c r="C35046" s="5">
        <v>100.8</v>
      </c>
      <c r="D35046" s="5">
        <v>0.1</v>
      </c>
      <c r="E35046" s="5">
        <v>100.8</v>
      </c>
      <c r="F35046" s="5">
        <v>202</v>
      </c>
      <c r="G35046" s="5">
        <v>100.7</v>
      </c>
      <c r="H35046" s="5">
        <v>100.6</v>
      </c>
      <c r="I35046" s="5">
        <v>0</v>
      </c>
      <c r="J35046" s="5">
        <v>0</v>
      </c>
      <c r="K35046" s="5">
        <v>0</v>
      </c>
    </row>
    <row r="35047" spans="1:11" x14ac:dyDescent="0.25">
      <c r="A35047" s="5">
        <f>35040</f>
      </c>
      <c r="B35047" s="5" t="s">
        <v>35055</v>
      </c>
      <c r="C35047" s="5">
        <v>100.8</v>
      </c>
      <c r="D35047" s="5">
        <v>0.1</v>
      </c>
      <c r="E35047" s="5">
        <v>100.8</v>
      </c>
      <c r="F35047" s="5">
        <v>202</v>
      </c>
      <c r="G35047" s="5">
        <v>100.7</v>
      </c>
      <c r="H35047" s="5">
        <v>100.6</v>
      </c>
      <c r="I35047" s="5">
        <v>0</v>
      </c>
      <c r="J35047" s="5">
        <v>0</v>
      </c>
      <c r="K35047" s="5">
        <v>0</v>
      </c>
    </row>
    <row r="35048" spans="1:11" x14ac:dyDescent="0.25">
      <c r="A35048" s="5">
        <f>35041</f>
      </c>
      <c r="B35048" s="5" t="s">
        <v>35056</v>
      </c>
      <c r="C35048" s="5">
        <v>101.2</v>
      </c>
      <c r="D35048" s="5">
        <v>0.1</v>
      </c>
      <c r="E35048" s="5">
        <v>101.3</v>
      </c>
      <c r="F35048" s="5">
        <v>202.2</v>
      </c>
      <c r="G35048" s="5">
        <v>100.9</v>
      </c>
      <c r="H35048" s="5">
        <v>100.7</v>
      </c>
      <c r="I35048" s="5">
        <v>0</v>
      </c>
      <c r="J35048" s="5">
        <v>0</v>
      </c>
      <c r="K35048" s="5">
        <v>0</v>
      </c>
    </row>
    <row r="35049" spans="1:11" x14ac:dyDescent="0.25">
      <c r="A35049" s="5">
        <f>35042</f>
      </c>
      <c r="B35049" s="5" t="s">
        <v>35057</v>
      </c>
      <c r="C35049" s="5">
        <v>101.2</v>
      </c>
      <c r="D35049" s="5">
        <v>0.1</v>
      </c>
      <c r="E35049" s="5">
        <v>101.3</v>
      </c>
      <c r="F35049" s="5">
        <v>202.2</v>
      </c>
      <c r="G35049" s="5">
        <v>100.9</v>
      </c>
      <c r="H35049" s="5">
        <v>100.7</v>
      </c>
      <c r="I35049" s="5">
        <v>0</v>
      </c>
      <c r="J35049" s="5">
        <v>0</v>
      </c>
      <c r="K35049" s="5">
        <v>0</v>
      </c>
    </row>
    <row r="35050" spans="1:11" x14ac:dyDescent="0.25">
      <c r="A35050" s="5">
        <f>35043</f>
      </c>
      <c r="B35050" s="5" t="s">
        <v>35058</v>
      </c>
      <c r="C35050" s="5">
        <v>102.3</v>
      </c>
      <c r="D35050" s="5">
        <v>0.1</v>
      </c>
      <c r="E35050" s="5">
        <v>102.4</v>
      </c>
      <c r="F35050" s="5">
        <v>204.1</v>
      </c>
      <c r="G35050" s="5">
        <v>101.8</v>
      </c>
      <c r="H35050" s="5">
        <v>101.7</v>
      </c>
      <c r="I35050" s="5">
        <v>0</v>
      </c>
      <c r="J35050" s="5">
        <v>0</v>
      </c>
      <c r="K35050" s="5">
        <v>0</v>
      </c>
    </row>
    <row r="35051" spans="1:11" x14ac:dyDescent="0.25">
      <c r="A35051" s="5">
        <f>35044</f>
      </c>
      <c r="B35051" s="5" t="s">
        <v>35059</v>
      </c>
      <c r="C35051" s="5">
        <v>102.3</v>
      </c>
      <c r="D35051" s="5">
        <v>0.1</v>
      </c>
      <c r="E35051" s="5">
        <v>102.4</v>
      </c>
      <c r="F35051" s="5">
        <v>204.1</v>
      </c>
      <c r="G35051" s="5">
        <v>101.8</v>
      </c>
      <c r="H35051" s="5">
        <v>101.7</v>
      </c>
      <c r="I35051" s="5">
        <v>0</v>
      </c>
      <c r="J35051" s="5">
        <v>0</v>
      </c>
      <c r="K35051" s="5">
        <v>0</v>
      </c>
    </row>
    <row r="35052" spans="1:11" x14ac:dyDescent="0.25">
      <c r="A35052" s="5">
        <f>35045</f>
      </c>
      <c r="B35052" s="5" t="s">
        <v>35060</v>
      </c>
      <c r="C35052" s="5">
        <v>101.6</v>
      </c>
      <c r="D35052" s="5">
        <v>0.1</v>
      </c>
      <c r="E35052" s="5">
        <v>101.8</v>
      </c>
      <c r="F35052" s="5">
        <v>203.6</v>
      </c>
      <c r="G35052" s="5">
        <v>101.5</v>
      </c>
      <c r="H35052" s="5">
        <v>101.3</v>
      </c>
      <c r="I35052" s="5">
        <v>0</v>
      </c>
      <c r="J35052" s="5">
        <v>0</v>
      </c>
      <c r="K35052" s="5">
        <v>0</v>
      </c>
    </row>
    <row r="35053" spans="1:11" x14ac:dyDescent="0.25">
      <c r="A35053" s="5">
        <f>35046</f>
      </c>
      <c r="B35053" s="5" t="s">
        <v>35061</v>
      </c>
      <c r="C35053" s="5">
        <v>101.6</v>
      </c>
      <c r="D35053" s="5">
        <v>0.1</v>
      </c>
      <c r="E35053" s="5">
        <v>101.8</v>
      </c>
      <c r="F35053" s="5">
        <v>203.6</v>
      </c>
      <c r="G35053" s="5">
        <v>101.5</v>
      </c>
      <c r="H35053" s="5">
        <v>101.3</v>
      </c>
      <c r="I35053" s="5">
        <v>0</v>
      </c>
      <c r="J35053" s="5">
        <v>0</v>
      </c>
      <c r="K35053" s="5">
        <v>0</v>
      </c>
    </row>
    <row r="35054" spans="1:11" x14ac:dyDescent="0.25">
      <c r="A35054" s="5">
        <f>35047</f>
      </c>
      <c r="B35054" s="5" t="s">
        <v>35062</v>
      </c>
      <c r="C35054" s="5">
        <v>102.2</v>
      </c>
      <c r="D35054" s="5">
        <v>0.1</v>
      </c>
      <c r="E35054" s="5">
        <v>102.4</v>
      </c>
      <c r="F35054" s="5">
        <v>203.2</v>
      </c>
      <c r="G35054" s="5">
        <v>101.4</v>
      </c>
      <c r="H35054" s="5">
        <v>101.3</v>
      </c>
      <c r="I35054" s="5">
        <v>0</v>
      </c>
      <c r="J35054" s="5">
        <v>0</v>
      </c>
      <c r="K35054" s="5">
        <v>0</v>
      </c>
    </row>
    <row r="35055" spans="1:11" x14ac:dyDescent="0.25">
      <c r="A35055" s="5">
        <f>35048</f>
      </c>
      <c r="B35055" s="5" t="s">
        <v>35063</v>
      </c>
      <c r="C35055" s="5">
        <v>102.2</v>
      </c>
      <c r="D35055" s="5">
        <v>0.1</v>
      </c>
      <c r="E35055" s="5">
        <v>102.4</v>
      </c>
      <c r="F35055" s="5">
        <v>203.2</v>
      </c>
      <c r="G35055" s="5">
        <v>101.4</v>
      </c>
      <c r="H35055" s="5">
        <v>101.3</v>
      </c>
      <c r="I35055" s="5">
        <v>0</v>
      </c>
      <c r="J35055" s="5">
        <v>0</v>
      </c>
      <c r="K35055" s="5">
        <v>0</v>
      </c>
    </row>
    <row r="35056" spans="1:11" x14ac:dyDescent="0.25">
      <c r="A35056" s="5">
        <f>35049</f>
      </c>
      <c r="B35056" s="5" t="s">
        <v>35064</v>
      </c>
      <c r="C35056" s="5">
        <v>102.2</v>
      </c>
      <c r="D35056" s="5">
        <v>0.1</v>
      </c>
      <c r="E35056" s="5">
        <v>102.4</v>
      </c>
      <c r="F35056" s="5">
        <v>203.2</v>
      </c>
      <c r="G35056" s="5">
        <v>101.4</v>
      </c>
      <c r="H35056" s="5">
        <v>101.3</v>
      </c>
      <c r="I35056" s="5">
        <v>0</v>
      </c>
      <c r="J35056" s="5">
        <v>0</v>
      </c>
      <c r="K35056" s="5">
        <v>0</v>
      </c>
    </row>
    <row r="35057" spans="1:11" x14ac:dyDescent="0.25">
      <c r="A35057" s="5">
        <f>35050</f>
      </c>
      <c r="B35057" s="5" t="s">
        <v>35065</v>
      </c>
      <c r="C35057" s="5">
        <v>102.2</v>
      </c>
      <c r="D35057" s="5">
        <v>0.1</v>
      </c>
      <c r="E35057" s="5">
        <v>102.4</v>
      </c>
      <c r="F35057" s="5">
        <v>203.2</v>
      </c>
      <c r="G35057" s="5">
        <v>101.4</v>
      </c>
      <c r="H35057" s="5">
        <v>101.3</v>
      </c>
      <c r="I35057" s="5">
        <v>0</v>
      </c>
      <c r="J35057" s="5">
        <v>0</v>
      </c>
      <c r="K35057" s="5">
        <v>0</v>
      </c>
    </row>
    <row r="35058" spans="1:11" x14ac:dyDescent="0.25">
      <c r="A35058" s="5">
        <f>35051</f>
      </c>
      <c r="B35058" s="5" t="s">
        <v>35066</v>
      </c>
      <c r="C35058" s="5">
        <v>101.8</v>
      </c>
      <c r="D35058" s="5">
        <v>0.1</v>
      </c>
      <c r="E35058" s="5">
        <v>101.9</v>
      </c>
      <c r="F35058" s="5">
        <v>203.3</v>
      </c>
      <c r="G35058" s="5">
        <v>101.4</v>
      </c>
      <c r="H35058" s="5">
        <v>101.4</v>
      </c>
      <c r="I35058" s="5">
        <v>0</v>
      </c>
      <c r="J35058" s="5">
        <v>0</v>
      </c>
      <c r="K35058" s="5">
        <v>0</v>
      </c>
    </row>
    <row r="35059" spans="1:11" x14ac:dyDescent="0.25">
      <c r="A35059" s="5">
        <f>35052</f>
      </c>
      <c r="B35059" s="5" t="s">
        <v>35067</v>
      </c>
      <c r="C35059" s="5">
        <v>101.8</v>
      </c>
      <c r="D35059" s="5">
        <v>0.1</v>
      </c>
      <c r="E35059" s="5">
        <v>101.9</v>
      </c>
      <c r="F35059" s="5">
        <v>203.3</v>
      </c>
      <c r="G35059" s="5">
        <v>101.4</v>
      </c>
      <c r="H35059" s="5">
        <v>101.4</v>
      </c>
      <c r="I35059" s="5">
        <v>0</v>
      </c>
      <c r="J35059" s="5">
        <v>0</v>
      </c>
      <c r="K35059" s="5">
        <v>0</v>
      </c>
    </row>
    <row r="35060" spans="1:11" x14ac:dyDescent="0.25">
      <c r="A35060" s="5">
        <f>35053</f>
      </c>
      <c r="B35060" s="5" t="s">
        <v>35068</v>
      </c>
      <c r="C35060" s="5">
        <v>101.5</v>
      </c>
      <c r="D35060" s="5">
        <v>0.1</v>
      </c>
      <c r="E35060" s="5">
        <v>101.5</v>
      </c>
      <c r="F35060" s="5">
        <v>202.4</v>
      </c>
      <c r="G35060" s="5">
        <v>100.9</v>
      </c>
      <c r="H35060" s="5">
        <v>100.8</v>
      </c>
      <c r="I35060" s="5">
        <v>0</v>
      </c>
      <c r="J35060" s="5">
        <v>0</v>
      </c>
      <c r="K35060" s="5">
        <v>0</v>
      </c>
    </row>
    <row r="35061" spans="1:11" x14ac:dyDescent="0.25">
      <c r="A35061" s="5">
        <f>35054</f>
      </c>
      <c r="B35061" s="5" t="s">
        <v>35069</v>
      </c>
      <c r="C35061" s="5">
        <v>101.5</v>
      </c>
      <c r="D35061" s="5">
        <v>0.1</v>
      </c>
      <c r="E35061" s="5">
        <v>101.5</v>
      </c>
      <c r="F35061" s="5">
        <v>202.4</v>
      </c>
      <c r="G35061" s="5">
        <v>100.9</v>
      </c>
      <c r="H35061" s="5">
        <v>100.8</v>
      </c>
      <c r="I35061" s="5">
        <v>0</v>
      </c>
      <c r="J35061" s="5">
        <v>0</v>
      </c>
      <c r="K35061" s="5">
        <v>0</v>
      </c>
    </row>
    <row r="35062" spans="1:11" x14ac:dyDescent="0.25">
      <c r="A35062" s="5">
        <f>35055</f>
      </c>
      <c r="B35062" s="5" t="s">
        <v>35070</v>
      </c>
      <c r="C35062" s="5">
        <v>101.8</v>
      </c>
      <c r="D35062" s="5">
        <v>0.1</v>
      </c>
      <c r="E35062" s="5">
        <v>102</v>
      </c>
      <c r="F35062" s="5">
        <v>203.2</v>
      </c>
      <c r="G35062" s="5">
        <v>101.3</v>
      </c>
      <c r="H35062" s="5">
        <v>100.8</v>
      </c>
      <c r="I35062" s="5">
        <v>0</v>
      </c>
      <c r="J35062" s="5">
        <v>0</v>
      </c>
      <c r="K35062" s="5">
        <v>0</v>
      </c>
    </row>
    <row r="35063" spans="1:11" x14ac:dyDescent="0.25">
      <c r="A35063" s="5">
        <f>35056</f>
      </c>
      <c r="B35063" s="5" t="s">
        <v>35071</v>
      </c>
      <c r="C35063" s="5">
        <v>101.8</v>
      </c>
      <c r="D35063" s="5">
        <v>0.1</v>
      </c>
      <c r="E35063" s="5">
        <v>102</v>
      </c>
      <c r="F35063" s="5">
        <v>203.2</v>
      </c>
      <c r="G35063" s="5">
        <v>101.3</v>
      </c>
      <c r="H35063" s="5">
        <v>101.1</v>
      </c>
      <c r="I35063" s="5">
        <v>0</v>
      </c>
      <c r="J35063" s="5">
        <v>0</v>
      </c>
      <c r="K35063" s="5">
        <v>0</v>
      </c>
    </row>
    <row r="35064" spans="1:11" x14ac:dyDescent="0.25">
      <c r="A35064" s="5">
        <f>35057</f>
      </c>
      <c r="B35064" s="5" t="s">
        <v>35072</v>
      </c>
      <c r="C35064" s="5">
        <v>101.5</v>
      </c>
      <c r="D35064" s="5">
        <v>0.1</v>
      </c>
      <c r="E35064" s="5">
        <v>101.7</v>
      </c>
      <c r="F35064" s="5">
        <v>203.2</v>
      </c>
      <c r="G35064" s="5">
        <v>101.3</v>
      </c>
      <c r="H35064" s="5">
        <v>101.1</v>
      </c>
      <c r="I35064" s="5">
        <v>0</v>
      </c>
      <c r="J35064" s="5">
        <v>0</v>
      </c>
      <c r="K35064" s="5">
        <v>0</v>
      </c>
    </row>
    <row r="35065" spans="1:11" x14ac:dyDescent="0.25">
      <c r="A35065" s="5">
        <f>35058</f>
      </c>
      <c r="B35065" s="5" t="s">
        <v>35073</v>
      </c>
      <c r="C35065" s="5">
        <v>101.5</v>
      </c>
      <c r="D35065" s="5">
        <v>0.1</v>
      </c>
      <c r="E35065" s="5">
        <v>101.7</v>
      </c>
      <c r="F35065" s="5">
        <v>202.2</v>
      </c>
      <c r="G35065" s="5">
        <v>100.9</v>
      </c>
      <c r="H35065" s="5">
        <v>100.8</v>
      </c>
      <c r="I35065" s="5">
        <v>0</v>
      </c>
      <c r="J35065" s="5">
        <v>0</v>
      </c>
      <c r="K35065" s="5">
        <v>0</v>
      </c>
    </row>
    <row r="35066" spans="1:11" x14ac:dyDescent="0.25">
      <c r="A35066" s="5">
        <f>35059</f>
      </c>
      <c r="B35066" s="5" t="s">
        <v>35074</v>
      </c>
      <c r="C35066" s="5">
        <v>101.5</v>
      </c>
      <c r="D35066" s="5">
        <v>0.1</v>
      </c>
      <c r="E35066" s="5">
        <v>101.7</v>
      </c>
      <c r="F35066" s="5">
        <v>202.2</v>
      </c>
      <c r="G35066" s="5">
        <v>100.9</v>
      </c>
      <c r="H35066" s="5">
        <v>100.8</v>
      </c>
      <c r="I35066" s="5">
        <v>0</v>
      </c>
      <c r="J35066" s="5">
        <v>0</v>
      </c>
      <c r="K35066" s="5">
        <v>0</v>
      </c>
    </row>
    <row r="35067" spans="1:11" x14ac:dyDescent="0.25">
      <c r="A35067" s="5">
        <f>35060</f>
      </c>
      <c r="B35067" s="5" t="s">
        <v>35075</v>
      </c>
      <c r="C35067" s="5">
        <v>101.5</v>
      </c>
      <c r="D35067" s="5">
        <v>0.1</v>
      </c>
      <c r="E35067" s="5">
        <v>101.7</v>
      </c>
      <c r="F35067" s="5">
        <v>202.2</v>
      </c>
      <c r="G35067" s="5">
        <v>100.9</v>
      </c>
      <c r="H35067" s="5">
        <v>100.8</v>
      </c>
      <c r="I35067" s="5">
        <v>0</v>
      </c>
      <c r="J35067" s="5">
        <v>0</v>
      </c>
      <c r="K35067" s="5">
        <v>0</v>
      </c>
    </row>
    <row r="35068" spans="1:11" x14ac:dyDescent="0.25">
      <c r="A35068" s="5">
        <f>35061</f>
      </c>
      <c r="B35068" s="5" t="s">
        <v>35076</v>
      </c>
      <c r="C35068" s="5">
        <v>101.1</v>
      </c>
      <c r="D35068" s="5">
        <v>0.1</v>
      </c>
      <c r="E35068" s="5">
        <v>101.2</v>
      </c>
      <c r="F35068" s="5">
        <v>201.6</v>
      </c>
      <c r="G35068" s="5">
        <v>100.6</v>
      </c>
      <c r="H35068" s="5">
        <v>100.5</v>
      </c>
      <c r="I35068" s="5">
        <v>0</v>
      </c>
      <c r="J35068" s="5">
        <v>0</v>
      </c>
      <c r="K35068" s="5">
        <v>0</v>
      </c>
    </row>
    <row r="35069" spans="1:11" x14ac:dyDescent="0.25">
      <c r="A35069" s="5">
        <f>35062</f>
      </c>
      <c r="B35069" s="5" t="s">
        <v>35077</v>
      </c>
      <c r="C35069" s="5">
        <v>101.1</v>
      </c>
      <c r="D35069" s="5">
        <v>0.1</v>
      </c>
      <c r="E35069" s="5">
        <v>101.2</v>
      </c>
      <c r="F35069" s="5">
        <v>201.6</v>
      </c>
      <c r="G35069" s="5">
        <v>100.6</v>
      </c>
      <c r="H35069" s="5">
        <v>100.5</v>
      </c>
      <c r="I35069" s="5">
        <v>0</v>
      </c>
      <c r="J35069" s="5">
        <v>0</v>
      </c>
      <c r="K35069" s="5">
        <v>0</v>
      </c>
    </row>
    <row r="35070" spans="1:11" x14ac:dyDescent="0.25">
      <c r="A35070" s="5">
        <f>35063</f>
      </c>
      <c r="B35070" s="5" t="s">
        <v>35078</v>
      </c>
      <c r="C35070" s="5">
        <v>101.4</v>
      </c>
      <c r="D35070" s="5">
        <v>0.1</v>
      </c>
      <c r="E35070" s="5">
        <v>101.5</v>
      </c>
      <c r="F35070" s="5">
        <v>202.6</v>
      </c>
      <c r="G35070" s="5">
        <v>101.1</v>
      </c>
      <c r="H35070" s="5">
        <v>101</v>
      </c>
      <c r="I35070" s="5">
        <v>0</v>
      </c>
      <c r="J35070" s="5">
        <v>0</v>
      </c>
      <c r="K35070" s="5">
        <v>0</v>
      </c>
    </row>
    <row r="35071" spans="1:11" x14ac:dyDescent="0.25">
      <c r="A35071" s="5">
        <f>35064</f>
      </c>
      <c r="B35071" s="5" t="s">
        <v>35079</v>
      </c>
      <c r="C35071" s="5">
        <v>101.4</v>
      </c>
      <c r="D35071" s="5">
        <v>0.1</v>
      </c>
      <c r="E35071" s="5">
        <v>101.5</v>
      </c>
      <c r="F35071" s="5">
        <v>202.6</v>
      </c>
      <c r="G35071" s="5">
        <v>101.1</v>
      </c>
      <c r="H35071" s="5">
        <v>101</v>
      </c>
      <c r="I35071" s="5">
        <v>0</v>
      </c>
      <c r="J35071" s="5">
        <v>0</v>
      </c>
      <c r="K35071" s="5">
        <v>0</v>
      </c>
    </row>
    <row r="35072" spans="1:11" x14ac:dyDescent="0.25">
      <c r="A35072" s="5">
        <f>35065</f>
      </c>
      <c r="B35072" s="5" t="s">
        <v>35080</v>
      </c>
      <c r="C35072" s="5">
        <v>101.8</v>
      </c>
      <c r="D35072" s="5">
        <v>0.1</v>
      </c>
      <c r="E35072" s="5">
        <v>101.9</v>
      </c>
      <c r="F35072" s="5">
        <v>203.1</v>
      </c>
      <c r="G35072" s="5">
        <v>101.3</v>
      </c>
      <c r="H35072" s="5">
        <v>101.1</v>
      </c>
      <c r="I35072" s="5">
        <v>0</v>
      </c>
      <c r="J35072" s="5">
        <v>0</v>
      </c>
      <c r="K35072" s="5">
        <v>0</v>
      </c>
    </row>
    <row r="35073" spans="1:11" x14ac:dyDescent="0.25">
      <c r="A35073" s="5">
        <f>35066</f>
      </c>
      <c r="B35073" s="5" t="s">
        <v>35081</v>
      </c>
      <c r="C35073" s="5">
        <v>101.8</v>
      </c>
      <c r="D35073" s="5">
        <v>0.1</v>
      </c>
      <c r="E35073" s="5">
        <v>101.9</v>
      </c>
      <c r="F35073" s="5">
        <v>203.1</v>
      </c>
      <c r="G35073" s="5">
        <v>101.3</v>
      </c>
      <c r="H35073" s="5">
        <v>101.1</v>
      </c>
      <c r="I35073" s="5">
        <v>0</v>
      </c>
      <c r="J35073" s="5">
        <v>0</v>
      </c>
      <c r="K35073" s="5">
        <v>0</v>
      </c>
    </row>
    <row r="35074" spans="1:11" x14ac:dyDescent="0.25">
      <c r="A35074" s="5">
        <f>35067</f>
      </c>
      <c r="B35074" s="5" t="s">
        <v>35082</v>
      </c>
      <c r="C35074" s="5">
        <v>101.5</v>
      </c>
      <c r="D35074" s="5">
        <v>0.1</v>
      </c>
      <c r="E35074" s="5">
        <v>101.7</v>
      </c>
      <c r="F35074" s="5">
        <v>202.5</v>
      </c>
      <c r="G35074" s="5">
        <v>101.1</v>
      </c>
      <c r="H35074" s="5">
        <v>101</v>
      </c>
      <c r="I35074" s="5">
        <v>0</v>
      </c>
      <c r="J35074" s="5">
        <v>0</v>
      </c>
      <c r="K35074" s="5">
        <v>0</v>
      </c>
    </row>
    <row r="35075" spans="1:11" x14ac:dyDescent="0.25">
      <c r="A35075" s="5">
        <f>35068</f>
      </c>
      <c r="B35075" s="5" t="s">
        <v>35083</v>
      </c>
      <c r="C35075" s="5">
        <v>101.5</v>
      </c>
      <c r="D35075" s="5">
        <v>0.1</v>
      </c>
      <c r="E35075" s="5">
        <v>101.7</v>
      </c>
      <c r="F35075" s="5">
        <v>202.5</v>
      </c>
      <c r="G35075" s="5">
        <v>101.1</v>
      </c>
      <c r="H35075" s="5">
        <v>101</v>
      </c>
      <c r="I35075" s="5">
        <v>0</v>
      </c>
      <c r="J35075" s="5">
        <v>0</v>
      </c>
      <c r="K35075" s="5">
        <v>0</v>
      </c>
    </row>
    <row r="35076" spans="1:11" x14ac:dyDescent="0.25">
      <c r="A35076" s="5">
        <f>35069</f>
      </c>
      <c r="B35076" s="5" t="s">
        <v>35084</v>
      </c>
      <c r="C35076" s="5">
        <v>101.5</v>
      </c>
      <c r="D35076" s="5">
        <v>0.1</v>
      </c>
      <c r="E35076" s="5">
        <v>101.7</v>
      </c>
      <c r="F35076" s="5">
        <v>202.5</v>
      </c>
      <c r="G35076" s="5">
        <v>101.1</v>
      </c>
      <c r="H35076" s="5">
        <v>101</v>
      </c>
      <c r="I35076" s="5">
        <v>0</v>
      </c>
      <c r="J35076" s="5">
        <v>0</v>
      </c>
      <c r="K35076" s="5">
        <v>0</v>
      </c>
    </row>
    <row r="35077" spans="1:11" x14ac:dyDescent="0.25">
      <c r="A35077" s="5">
        <f>35070</f>
      </c>
      <c r="B35077" s="5" t="s">
        <v>35085</v>
      </c>
      <c r="C35077" s="5">
        <v>101.5</v>
      </c>
      <c r="D35077" s="5">
        <v>0.1</v>
      </c>
      <c r="E35077" s="5">
        <v>101.7</v>
      </c>
      <c r="F35077" s="5">
        <v>202.5</v>
      </c>
      <c r="G35077" s="5">
        <v>101.1</v>
      </c>
      <c r="H35077" s="5">
        <v>101</v>
      </c>
      <c r="I35077" s="5">
        <v>0</v>
      </c>
      <c r="J35077" s="5">
        <v>0</v>
      </c>
      <c r="K35077" s="5">
        <v>0</v>
      </c>
    </row>
    <row r="35078" spans="1:11" x14ac:dyDescent="0.25">
      <c r="A35078" s="5">
        <f>35071</f>
      </c>
      <c r="B35078" s="5" t="s">
        <v>35086</v>
      </c>
      <c r="C35078" s="5">
        <v>98.2</v>
      </c>
      <c r="D35078" s="5">
        <v>0.1</v>
      </c>
      <c r="E35078" s="5">
        <v>98.3</v>
      </c>
      <c r="F35078" s="5">
        <v>196.1</v>
      </c>
      <c r="G35078" s="5">
        <v>97.2</v>
      </c>
      <c r="H35078" s="5">
        <v>96.7</v>
      </c>
      <c r="I35078" s="5">
        <v>0</v>
      </c>
      <c r="J35078" s="5">
        <v>0</v>
      </c>
      <c r="K35078" s="5">
        <v>0</v>
      </c>
    </row>
    <row r="35079" spans="1:11" x14ac:dyDescent="0.25">
      <c r="A35079" s="5">
        <f>35072</f>
      </c>
      <c r="B35079" s="5" t="s">
        <v>35087</v>
      </c>
      <c r="C35079" s="5">
        <v>98.2</v>
      </c>
      <c r="D35079" s="5">
        <v>0.1</v>
      </c>
      <c r="E35079" s="5">
        <v>98.3</v>
      </c>
      <c r="F35079" s="5">
        <v>196.1</v>
      </c>
      <c r="G35079" s="5">
        <v>97.2</v>
      </c>
      <c r="H35079" s="5">
        <v>96.7</v>
      </c>
      <c r="I35079" s="5">
        <v>0</v>
      </c>
      <c r="J35079" s="5">
        <v>0</v>
      </c>
      <c r="K35079" s="5">
        <v>0</v>
      </c>
    </row>
    <row r="35080" spans="1:11" x14ac:dyDescent="0.25">
      <c r="A35080" s="5">
        <f>35073</f>
      </c>
      <c r="B35080" s="5" t="s">
        <v>35088</v>
      </c>
      <c r="C35080" s="5">
        <v>101.1</v>
      </c>
      <c r="D35080" s="5">
        <v>0.1</v>
      </c>
      <c r="E35080" s="5">
        <v>101.2</v>
      </c>
      <c r="F35080" s="5">
        <v>201.6</v>
      </c>
      <c r="G35080" s="5">
        <v>100.6</v>
      </c>
      <c r="H35080" s="5">
        <v>100.5</v>
      </c>
      <c r="I35080" s="5">
        <v>0</v>
      </c>
      <c r="J35080" s="5">
        <v>0</v>
      </c>
      <c r="K35080" s="5">
        <v>0</v>
      </c>
    </row>
    <row r="35081" spans="1:11" x14ac:dyDescent="0.25">
      <c r="A35081" s="5">
        <f>35074</f>
      </c>
      <c r="B35081" s="5" t="s">
        <v>35089</v>
      </c>
      <c r="C35081" s="5">
        <v>101.1</v>
      </c>
      <c r="D35081" s="5">
        <v>0.1</v>
      </c>
      <c r="E35081" s="5">
        <v>101.2</v>
      </c>
      <c r="F35081" s="5">
        <v>201.6</v>
      </c>
      <c r="G35081" s="5">
        <v>100.6</v>
      </c>
      <c r="H35081" s="5">
        <v>100.5</v>
      </c>
      <c r="I35081" s="5">
        <v>0</v>
      </c>
      <c r="J35081" s="5">
        <v>0</v>
      </c>
      <c r="K35081" s="5">
        <v>0</v>
      </c>
    </row>
    <row r="35082" spans="1:11" x14ac:dyDescent="0.25">
      <c r="A35082" s="5">
        <f>35075</f>
      </c>
      <c r="B35082" s="5" t="s">
        <v>35090</v>
      </c>
      <c r="C35082" s="5">
        <v>98.3</v>
      </c>
      <c r="D35082" s="5">
        <v>0.1</v>
      </c>
      <c r="E35082" s="5">
        <v>98.3</v>
      </c>
      <c r="F35082" s="5">
        <v>196.3</v>
      </c>
      <c r="G35082" s="5">
        <v>98</v>
      </c>
      <c r="H35082" s="5">
        <v>97.9</v>
      </c>
      <c r="I35082" s="5">
        <v>0</v>
      </c>
      <c r="J35082" s="5">
        <v>0</v>
      </c>
      <c r="K35082" s="5">
        <v>0</v>
      </c>
    </row>
    <row r="35083" spans="1:11" x14ac:dyDescent="0.25">
      <c r="A35083" s="5">
        <f>35076</f>
      </c>
      <c r="B35083" s="5" t="s">
        <v>35091</v>
      </c>
      <c r="C35083" s="5">
        <v>98.3</v>
      </c>
      <c r="D35083" s="5">
        <v>0.1</v>
      </c>
      <c r="E35083" s="5">
        <v>98.3</v>
      </c>
      <c r="F35083" s="5">
        <v>196.3</v>
      </c>
      <c r="G35083" s="5">
        <v>98</v>
      </c>
      <c r="H35083" s="5">
        <v>97.9</v>
      </c>
      <c r="I35083" s="5">
        <v>0</v>
      </c>
      <c r="J35083" s="5">
        <v>0</v>
      </c>
      <c r="K35083" s="5">
        <v>0</v>
      </c>
    </row>
    <row r="35084" spans="1:11" x14ac:dyDescent="0.25">
      <c r="A35084" s="5">
        <f>35077</f>
      </c>
      <c r="B35084" s="5" t="s">
        <v>35092</v>
      </c>
      <c r="C35084" s="5">
        <v>94.5</v>
      </c>
      <c r="D35084" s="5">
        <v>0.1</v>
      </c>
      <c r="E35084" s="5">
        <v>94.6</v>
      </c>
      <c r="F35084" s="5">
        <v>193.5</v>
      </c>
      <c r="G35084" s="5">
        <v>96.4</v>
      </c>
      <c r="H35084" s="5">
        <v>96.5</v>
      </c>
      <c r="I35084" s="5">
        <v>0</v>
      </c>
      <c r="J35084" s="5">
        <v>0</v>
      </c>
      <c r="K35084" s="5">
        <v>0</v>
      </c>
    </row>
    <row r="35085" spans="1:11" x14ac:dyDescent="0.25">
      <c r="A35085" s="5">
        <f>35078</f>
      </c>
      <c r="B35085" s="5" t="s">
        <v>35093</v>
      </c>
      <c r="C35085" s="5">
        <v>94.5</v>
      </c>
      <c r="D35085" s="5">
        <v>0.1</v>
      </c>
      <c r="E35085" s="5">
        <v>94.6</v>
      </c>
      <c r="F35085" s="5">
        <v>193.5</v>
      </c>
      <c r="G35085" s="5">
        <v>96.4</v>
      </c>
      <c r="H35085" s="5">
        <v>96.5</v>
      </c>
      <c r="I35085" s="5">
        <v>0</v>
      </c>
      <c r="J35085" s="5">
        <v>0</v>
      </c>
      <c r="K35085" s="5">
        <v>0</v>
      </c>
    </row>
    <row r="35086" spans="1:11" x14ac:dyDescent="0.25">
      <c r="A35086" s="5">
        <f>35079</f>
      </c>
      <c r="B35086" s="5" t="s">
        <v>35094</v>
      </c>
      <c r="C35086" s="5">
        <v>94.5</v>
      </c>
      <c r="D35086" s="5">
        <v>0.1</v>
      </c>
      <c r="E35086" s="5">
        <v>94.6</v>
      </c>
      <c r="F35086" s="5">
        <v>193.5</v>
      </c>
      <c r="G35086" s="5">
        <v>96.4</v>
      </c>
      <c r="H35086" s="5">
        <v>96.5</v>
      </c>
      <c r="I35086" s="5">
        <v>0</v>
      </c>
      <c r="J35086" s="5">
        <v>0</v>
      </c>
      <c r="K35086" s="5">
        <v>0</v>
      </c>
    </row>
    <row r="35087" spans="1:11" x14ac:dyDescent="0.25">
      <c r="A35087" s="5">
        <f>35080</f>
      </c>
      <c r="B35087" s="5" t="s">
        <v>35095</v>
      </c>
      <c r="C35087" s="5">
        <v>94.5</v>
      </c>
      <c r="D35087" s="5">
        <v>0.1</v>
      </c>
      <c r="E35087" s="5">
        <v>94.6</v>
      </c>
      <c r="F35087" s="5">
        <v>193.5</v>
      </c>
      <c r="G35087" s="5">
        <v>96.4</v>
      </c>
      <c r="H35087" s="5">
        <v>96.5</v>
      </c>
      <c r="I35087" s="5">
        <v>0</v>
      </c>
      <c r="J35087" s="5">
        <v>0</v>
      </c>
      <c r="K35087" s="5">
        <v>0</v>
      </c>
    </row>
    <row r="35088" spans="1:11" x14ac:dyDescent="0.25">
      <c r="A35088" s="5">
        <f>35081</f>
      </c>
      <c r="B35088" s="5" t="s">
        <v>35096</v>
      </c>
      <c r="C35088" s="5">
        <v>104</v>
      </c>
      <c r="D35088" s="5">
        <v>0.1</v>
      </c>
      <c r="E35088" s="5">
        <v>104.1</v>
      </c>
      <c r="F35088" s="5">
        <v>207.2</v>
      </c>
      <c r="G35088" s="5">
        <v>103.7</v>
      </c>
      <c r="H35088" s="5">
        <v>103.5</v>
      </c>
      <c r="I35088" s="5">
        <v>0</v>
      </c>
      <c r="J35088" s="5">
        <v>0</v>
      </c>
      <c r="K35088" s="5">
        <v>0</v>
      </c>
    </row>
    <row r="35089" spans="1:11" x14ac:dyDescent="0.25">
      <c r="A35089" s="5">
        <f>35082</f>
      </c>
      <c r="B35089" s="5" t="s">
        <v>35097</v>
      </c>
      <c r="C35089" s="5">
        <v>104</v>
      </c>
      <c r="D35089" s="5">
        <v>0.1</v>
      </c>
      <c r="E35089" s="5">
        <v>104.1</v>
      </c>
      <c r="F35089" s="5">
        <v>207.2</v>
      </c>
      <c r="G35089" s="5">
        <v>103.7</v>
      </c>
      <c r="H35089" s="5">
        <v>103.5</v>
      </c>
      <c r="I35089" s="5">
        <v>0</v>
      </c>
      <c r="J35089" s="5">
        <v>0</v>
      </c>
      <c r="K35089" s="5">
        <v>0</v>
      </c>
    </row>
    <row r="35090" spans="1:11" x14ac:dyDescent="0.25">
      <c r="A35090" s="5">
        <f>35083</f>
      </c>
      <c r="B35090" s="5" t="s">
        <v>35098</v>
      </c>
      <c r="C35090" s="5">
        <v>101.8</v>
      </c>
      <c r="D35090" s="5">
        <v>0.1</v>
      </c>
      <c r="E35090" s="5">
        <v>101.9</v>
      </c>
      <c r="F35090" s="5">
        <v>203.5</v>
      </c>
      <c r="G35090" s="5">
        <v>101.6</v>
      </c>
      <c r="H35090" s="5">
        <v>101.5</v>
      </c>
      <c r="I35090" s="5">
        <v>0</v>
      </c>
      <c r="J35090" s="5">
        <v>0</v>
      </c>
      <c r="K35090" s="5">
        <v>0</v>
      </c>
    </row>
    <row r="35091" spans="1:11" x14ac:dyDescent="0.25">
      <c r="A35091" s="5">
        <f>35084</f>
      </c>
      <c r="B35091" s="5" t="s">
        <v>35099</v>
      </c>
      <c r="C35091" s="5">
        <v>101.8</v>
      </c>
      <c r="D35091" s="5">
        <v>0.1</v>
      </c>
      <c r="E35091" s="5">
        <v>101.9</v>
      </c>
      <c r="F35091" s="5">
        <v>203.5</v>
      </c>
      <c r="G35091" s="5">
        <v>101.6</v>
      </c>
      <c r="H35091" s="5">
        <v>101.5</v>
      </c>
      <c r="I35091" s="5">
        <v>0</v>
      </c>
      <c r="J35091" s="5">
        <v>0</v>
      </c>
      <c r="K35091" s="5">
        <v>0</v>
      </c>
    </row>
    <row r="35092" spans="1:11" x14ac:dyDescent="0.25">
      <c r="A35092" s="5">
        <f>35085</f>
      </c>
      <c r="B35092" s="5" t="s">
        <v>35100</v>
      </c>
      <c r="C35092" s="5">
        <v>93.6</v>
      </c>
      <c r="D35092" s="5">
        <v>0.1</v>
      </c>
      <c r="E35092" s="5">
        <v>93.8</v>
      </c>
      <c r="F35092" s="5">
        <v>188.3</v>
      </c>
      <c r="G35092" s="5">
        <v>93.6</v>
      </c>
      <c r="H35092" s="5">
        <v>93.5</v>
      </c>
      <c r="I35092" s="5">
        <v>0</v>
      </c>
      <c r="J35092" s="5">
        <v>0</v>
      </c>
      <c r="K35092" s="5">
        <v>0</v>
      </c>
    </row>
    <row r="35093" spans="1:11" x14ac:dyDescent="0.25">
      <c r="A35093" s="5">
        <f>35086</f>
      </c>
      <c r="B35093" s="5" t="s">
        <v>35101</v>
      </c>
      <c r="C35093" s="5">
        <v>93.6</v>
      </c>
      <c r="D35093" s="5">
        <v>0.1</v>
      </c>
      <c r="E35093" s="5">
        <v>93.8</v>
      </c>
      <c r="F35093" s="5">
        <v>188.3</v>
      </c>
      <c r="G35093" s="5">
        <v>93.6</v>
      </c>
      <c r="H35093" s="5">
        <v>93.5</v>
      </c>
      <c r="I35093" s="5">
        <v>0</v>
      </c>
      <c r="J35093" s="5">
        <v>0</v>
      </c>
      <c r="K35093" s="5">
        <v>0</v>
      </c>
    </row>
    <row r="35094" spans="1:11" x14ac:dyDescent="0.25">
      <c r="A35094" s="5">
        <f>35087</f>
      </c>
      <c r="B35094" s="5" t="s">
        <v>35102</v>
      </c>
      <c r="C35094" s="5">
        <v>97.8</v>
      </c>
      <c r="D35094" s="5">
        <v>0.1</v>
      </c>
      <c r="E35094" s="5">
        <v>98</v>
      </c>
      <c r="F35094" s="5">
        <v>199.7</v>
      </c>
      <c r="G35094" s="5">
        <v>98.6</v>
      </c>
      <c r="H35094" s="5">
        <v>97.5</v>
      </c>
      <c r="I35094" s="5">
        <v>0</v>
      </c>
      <c r="J35094" s="5">
        <v>0</v>
      </c>
      <c r="K35094" s="5">
        <v>0</v>
      </c>
    </row>
    <row r="35095" spans="1:11" x14ac:dyDescent="0.25">
      <c r="A35095" s="5">
        <f>35088</f>
      </c>
      <c r="B35095" s="5" t="s">
        <v>35103</v>
      </c>
      <c r="C35095" s="5">
        <v>97.8</v>
      </c>
      <c r="D35095" s="5">
        <v>0.1</v>
      </c>
      <c r="E35095" s="5">
        <v>98</v>
      </c>
      <c r="F35095" s="5">
        <v>199.7</v>
      </c>
      <c r="G35095" s="5">
        <v>98.6</v>
      </c>
      <c r="H35095" s="5">
        <v>97.5</v>
      </c>
      <c r="I35095" s="5">
        <v>0</v>
      </c>
      <c r="J35095" s="5">
        <v>0</v>
      </c>
      <c r="K35095" s="5">
        <v>0</v>
      </c>
    </row>
    <row r="35096" spans="1:11" x14ac:dyDescent="0.25">
      <c r="A35096" s="5">
        <f>35089</f>
      </c>
      <c r="B35096" s="5" t="s">
        <v>35104</v>
      </c>
      <c r="C35096" s="5">
        <v>97.8</v>
      </c>
      <c r="D35096" s="5">
        <v>0.1</v>
      </c>
      <c r="E35096" s="5">
        <v>98</v>
      </c>
      <c r="F35096" s="5">
        <v>199.7</v>
      </c>
      <c r="G35096" s="5">
        <v>98.6</v>
      </c>
      <c r="H35096" s="5">
        <v>97.5</v>
      </c>
      <c r="I35096" s="5">
        <v>0</v>
      </c>
      <c r="J35096" s="5">
        <v>0</v>
      </c>
      <c r="K35096" s="5">
        <v>0</v>
      </c>
    </row>
    <row r="35097" spans="1:11" x14ac:dyDescent="0.25">
      <c r="A35097" s="5">
        <f>35090</f>
      </c>
      <c r="B35097" s="5" t="s">
        <v>35105</v>
      </c>
      <c r="C35097" s="5">
        <v>97.8</v>
      </c>
      <c r="D35097" s="5">
        <v>0.1</v>
      </c>
      <c r="E35097" s="5">
        <v>98</v>
      </c>
      <c r="F35097" s="5">
        <v>199.7</v>
      </c>
      <c r="G35097" s="5">
        <v>98.6</v>
      </c>
      <c r="H35097" s="5">
        <v>97.5</v>
      </c>
      <c r="I35097" s="5">
        <v>0</v>
      </c>
      <c r="J35097" s="5">
        <v>0</v>
      </c>
      <c r="K35097" s="5">
        <v>0</v>
      </c>
    </row>
    <row r="35098" spans="1:11" x14ac:dyDescent="0.25">
      <c r="A35098" s="5">
        <f>35091</f>
      </c>
      <c r="B35098" s="5" t="s">
        <v>35106</v>
      </c>
      <c r="C35098" s="5">
        <v>102.9</v>
      </c>
      <c r="D35098" s="5">
        <v>0.1</v>
      </c>
      <c r="E35098" s="5">
        <v>103.1</v>
      </c>
      <c r="F35098" s="5">
        <v>204.9</v>
      </c>
      <c r="G35098" s="5">
        <v>102.1</v>
      </c>
      <c r="H35098" s="5">
        <v>102.3</v>
      </c>
      <c r="I35098" s="5">
        <v>0</v>
      </c>
      <c r="J35098" s="5">
        <v>0</v>
      </c>
      <c r="K35098" s="5">
        <v>0</v>
      </c>
    </row>
    <row r="35099" spans="1:11" x14ac:dyDescent="0.25">
      <c r="A35099" s="5">
        <f>35092</f>
      </c>
      <c r="B35099" s="5" t="s">
        <v>35107</v>
      </c>
      <c r="C35099" s="5">
        <v>102.9</v>
      </c>
      <c r="D35099" s="5">
        <v>0.1</v>
      </c>
      <c r="E35099" s="5">
        <v>103.1</v>
      </c>
      <c r="F35099" s="5">
        <v>204.9</v>
      </c>
      <c r="G35099" s="5">
        <v>102.1</v>
      </c>
      <c r="H35099" s="5">
        <v>102.3</v>
      </c>
      <c r="I35099" s="5">
        <v>0</v>
      </c>
      <c r="J35099" s="5">
        <v>0</v>
      </c>
      <c r="K35099" s="5">
        <v>0</v>
      </c>
    </row>
    <row r="35100" spans="1:11" x14ac:dyDescent="0.25">
      <c r="A35100" s="5">
        <f>35093</f>
      </c>
      <c r="B35100" s="5" t="s">
        <v>35108</v>
      </c>
      <c r="C35100" s="5">
        <v>104.8</v>
      </c>
      <c r="D35100" s="5">
        <v>0.1</v>
      </c>
      <c r="E35100" s="5">
        <v>104.9</v>
      </c>
      <c r="F35100" s="5">
        <v>209.1</v>
      </c>
      <c r="G35100" s="5">
        <v>104.4</v>
      </c>
      <c r="H35100" s="5">
        <v>104.2</v>
      </c>
      <c r="I35100" s="5">
        <v>0</v>
      </c>
      <c r="J35100" s="5">
        <v>0</v>
      </c>
      <c r="K35100" s="5">
        <v>0</v>
      </c>
    </row>
    <row r="35101" spans="1:11" x14ac:dyDescent="0.25">
      <c r="A35101" s="5">
        <f>35094</f>
      </c>
      <c r="B35101" s="5" t="s">
        <v>35109</v>
      </c>
      <c r="C35101" s="5">
        <v>104.8</v>
      </c>
      <c r="D35101" s="5">
        <v>0.1</v>
      </c>
      <c r="E35101" s="5">
        <v>104.9</v>
      </c>
      <c r="F35101" s="5">
        <v>209.1</v>
      </c>
      <c r="G35101" s="5">
        <v>104.4</v>
      </c>
      <c r="H35101" s="5">
        <v>104.2</v>
      </c>
      <c r="I35101" s="5">
        <v>0</v>
      </c>
      <c r="J35101" s="5">
        <v>0</v>
      </c>
      <c r="K35101" s="5">
        <v>0</v>
      </c>
    </row>
    <row r="35102" spans="1:11" x14ac:dyDescent="0.25">
      <c r="A35102" s="5">
        <f>35095</f>
      </c>
      <c r="B35102" s="5" t="s">
        <v>35110</v>
      </c>
      <c r="C35102" s="5">
        <v>101.3</v>
      </c>
      <c r="D35102" s="5">
        <v>0.1</v>
      </c>
      <c r="E35102" s="5">
        <v>101.5</v>
      </c>
      <c r="F35102" s="5">
        <v>203.2</v>
      </c>
      <c r="G35102" s="5">
        <v>101.4</v>
      </c>
      <c r="H35102" s="5">
        <v>101.3</v>
      </c>
      <c r="I35102" s="5">
        <v>0</v>
      </c>
      <c r="J35102" s="5">
        <v>0</v>
      </c>
      <c r="K35102" s="5">
        <v>0</v>
      </c>
    </row>
    <row r="35103" spans="1:11" x14ac:dyDescent="0.25">
      <c r="A35103" s="5">
        <f>35096</f>
      </c>
      <c r="B35103" s="5" t="s">
        <v>35111</v>
      </c>
      <c r="C35103" s="5">
        <v>101.3</v>
      </c>
      <c r="D35103" s="5">
        <v>0.1</v>
      </c>
      <c r="E35103" s="5">
        <v>101.5</v>
      </c>
      <c r="F35103" s="5">
        <v>203.2</v>
      </c>
      <c r="G35103" s="5">
        <v>101.4</v>
      </c>
      <c r="H35103" s="5">
        <v>101.3</v>
      </c>
      <c r="I35103" s="5">
        <v>0</v>
      </c>
      <c r="J35103" s="5">
        <v>0</v>
      </c>
      <c r="K35103" s="5">
        <v>0</v>
      </c>
    </row>
    <row r="35104" spans="1:11" x14ac:dyDescent="0.25">
      <c r="A35104" s="5">
        <f>35097</f>
      </c>
      <c r="B35104" s="5" t="s">
        <v>35112</v>
      </c>
      <c r="C35104" s="5">
        <v>101.8</v>
      </c>
      <c r="D35104" s="5">
        <v>0.1</v>
      </c>
      <c r="E35104" s="5">
        <v>101.9</v>
      </c>
      <c r="F35104" s="5">
        <v>203.4</v>
      </c>
      <c r="G35104" s="5">
        <v>101.4</v>
      </c>
      <c r="H35104" s="5">
        <v>101.3</v>
      </c>
      <c r="I35104" s="5">
        <v>0</v>
      </c>
      <c r="J35104" s="5">
        <v>0</v>
      </c>
      <c r="K35104" s="5">
        <v>0</v>
      </c>
    </row>
    <row r="35105" spans="1:11" x14ac:dyDescent="0.25">
      <c r="A35105" s="5">
        <f>35098</f>
      </c>
      <c r="B35105" s="5" t="s">
        <v>35113</v>
      </c>
      <c r="C35105" s="5">
        <v>101.8</v>
      </c>
      <c r="D35105" s="5">
        <v>0.1</v>
      </c>
      <c r="E35105" s="5">
        <v>101.9</v>
      </c>
      <c r="F35105" s="5">
        <v>203.4</v>
      </c>
      <c r="G35105" s="5">
        <v>101.4</v>
      </c>
      <c r="H35105" s="5">
        <v>101.3</v>
      </c>
      <c r="I35105" s="5">
        <v>0</v>
      </c>
      <c r="J35105" s="5">
        <v>0</v>
      </c>
      <c r="K35105" s="5">
        <v>0</v>
      </c>
    </row>
    <row r="35106" spans="1:11" x14ac:dyDescent="0.25">
      <c r="A35106" s="5">
        <f>35099</f>
      </c>
      <c r="B35106" s="5" t="s">
        <v>35114</v>
      </c>
      <c r="C35106" s="5">
        <v>101.8</v>
      </c>
      <c r="D35106" s="5">
        <v>0.1</v>
      </c>
      <c r="E35106" s="5">
        <v>101.9</v>
      </c>
      <c r="F35106" s="5">
        <v>203.4</v>
      </c>
      <c r="G35106" s="5">
        <v>101.4</v>
      </c>
      <c r="H35106" s="5">
        <v>101.3</v>
      </c>
      <c r="I35106" s="5">
        <v>0</v>
      </c>
      <c r="J35106" s="5">
        <v>0</v>
      </c>
      <c r="K35106" s="5">
        <v>0</v>
      </c>
    </row>
    <row r="35107" spans="1:11" x14ac:dyDescent="0.25">
      <c r="A35107" s="5">
        <f>35100</f>
      </c>
      <c r="B35107" s="5" t="s">
        <v>35115</v>
      </c>
      <c r="C35107" s="5">
        <v>101.8</v>
      </c>
      <c r="D35107" s="5">
        <v>0.1</v>
      </c>
      <c r="E35107" s="5">
        <v>101.9</v>
      </c>
      <c r="F35107" s="5">
        <v>203.4</v>
      </c>
      <c r="G35107" s="5">
        <v>101.4</v>
      </c>
      <c r="H35107" s="5">
        <v>101.3</v>
      </c>
      <c r="I35107" s="5">
        <v>0</v>
      </c>
      <c r="J35107" s="5">
        <v>0</v>
      </c>
      <c r="K35107" s="5">
        <v>0</v>
      </c>
    </row>
    <row r="35108" spans="1:11" x14ac:dyDescent="0.25">
      <c r="A35108" s="5">
        <f>35101</f>
      </c>
      <c r="B35108" s="5" t="s">
        <v>35116</v>
      </c>
      <c r="C35108" s="5">
        <v>101.8</v>
      </c>
      <c r="D35108" s="5">
        <v>0.1</v>
      </c>
      <c r="E35108" s="5">
        <v>102</v>
      </c>
      <c r="F35108" s="5">
        <v>204</v>
      </c>
      <c r="G35108" s="5">
        <v>101.8</v>
      </c>
      <c r="H35108" s="5">
        <v>101.6</v>
      </c>
      <c r="I35108" s="5">
        <v>0</v>
      </c>
      <c r="J35108" s="5">
        <v>0</v>
      </c>
      <c r="K35108" s="5">
        <v>0</v>
      </c>
    </row>
    <row r="35109" spans="1:11" x14ac:dyDescent="0.25">
      <c r="A35109" s="5">
        <f>35102</f>
      </c>
      <c r="B35109" s="5" t="s">
        <v>35117</v>
      </c>
      <c r="C35109" s="5">
        <v>101.8</v>
      </c>
      <c r="D35109" s="5">
        <v>0.1</v>
      </c>
      <c r="E35109" s="5">
        <v>102</v>
      </c>
      <c r="F35109" s="5">
        <v>204</v>
      </c>
      <c r="G35109" s="5">
        <v>101.8</v>
      </c>
      <c r="H35109" s="5">
        <v>101.6</v>
      </c>
      <c r="I35109" s="5">
        <v>0</v>
      </c>
      <c r="J35109" s="5">
        <v>0</v>
      </c>
      <c r="K35109" s="5">
        <v>0</v>
      </c>
    </row>
    <row r="35110" spans="1:11" x14ac:dyDescent="0.25">
      <c r="A35110" s="5">
        <f>35103</f>
      </c>
      <c r="B35110" s="5" t="s">
        <v>35118</v>
      </c>
      <c r="C35110" s="5">
        <v>101.9</v>
      </c>
      <c r="D35110" s="5">
        <v>0.1</v>
      </c>
      <c r="E35110" s="5">
        <v>102.1</v>
      </c>
      <c r="F35110" s="5">
        <v>203.3</v>
      </c>
      <c r="G35110" s="5">
        <v>101.5</v>
      </c>
      <c r="H35110" s="5">
        <v>101.3</v>
      </c>
      <c r="I35110" s="5">
        <v>0</v>
      </c>
      <c r="J35110" s="5">
        <v>0</v>
      </c>
      <c r="K35110" s="5">
        <v>0</v>
      </c>
    </row>
    <row r="35111" spans="1:11" x14ac:dyDescent="0.25">
      <c r="A35111" s="5">
        <f>35104</f>
      </c>
      <c r="B35111" s="5" t="s">
        <v>35119</v>
      </c>
      <c r="C35111" s="5">
        <v>101.9</v>
      </c>
      <c r="D35111" s="5">
        <v>0.1</v>
      </c>
      <c r="E35111" s="5">
        <v>102.1</v>
      </c>
      <c r="F35111" s="5">
        <v>203.3</v>
      </c>
      <c r="G35111" s="5">
        <v>101.5</v>
      </c>
      <c r="H35111" s="5">
        <v>101.3</v>
      </c>
      <c r="I35111" s="5">
        <v>0</v>
      </c>
      <c r="J35111" s="5">
        <v>0</v>
      </c>
      <c r="K35111" s="5">
        <v>0</v>
      </c>
    </row>
    <row r="35112" spans="1:11" x14ac:dyDescent="0.25">
      <c r="A35112" s="5">
        <f>35105</f>
      </c>
      <c r="B35112" s="5" t="s">
        <v>35120</v>
      </c>
      <c r="C35112" s="5">
        <v>100.9</v>
      </c>
      <c r="D35112" s="5">
        <v>0.1</v>
      </c>
      <c r="E35112" s="5">
        <v>101.1</v>
      </c>
      <c r="F35112" s="5">
        <v>202.8</v>
      </c>
      <c r="G35112" s="5">
        <v>101.2</v>
      </c>
      <c r="H35112" s="5">
        <v>101</v>
      </c>
      <c r="I35112" s="5">
        <v>0</v>
      </c>
      <c r="J35112" s="5">
        <v>0</v>
      </c>
      <c r="K35112" s="5">
        <v>0</v>
      </c>
    </row>
    <row r="35113" spans="1:11" x14ac:dyDescent="0.25">
      <c r="A35113" s="5">
        <f>35106</f>
      </c>
      <c r="B35113" s="5" t="s">
        <v>35121</v>
      </c>
      <c r="C35113" s="5">
        <v>100.9</v>
      </c>
      <c r="D35113" s="5">
        <v>0.1</v>
      </c>
      <c r="E35113" s="5">
        <v>101.1</v>
      </c>
      <c r="F35113" s="5">
        <v>202.8</v>
      </c>
      <c r="G35113" s="5">
        <v>101.2</v>
      </c>
      <c r="H35113" s="5">
        <v>101</v>
      </c>
      <c r="I35113" s="5">
        <v>0</v>
      </c>
      <c r="J35113" s="5">
        <v>0</v>
      </c>
      <c r="K35113" s="5">
        <v>0</v>
      </c>
    </row>
    <row r="35114" spans="1:11" x14ac:dyDescent="0.25">
      <c r="A35114" s="5">
        <f>35107</f>
      </c>
      <c r="B35114" s="5" t="s">
        <v>35122</v>
      </c>
      <c r="C35114" s="5">
        <v>101.5</v>
      </c>
      <c r="D35114" s="5">
        <v>0.1</v>
      </c>
      <c r="E35114" s="5">
        <v>101.6</v>
      </c>
      <c r="F35114" s="5">
        <v>202.6</v>
      </c>
      <c r="G35114" s="5">
        <v>101.1</v>
      </c>
      <c r="H35114" s="5">
        <v>101.1</v>
      </c>
      <c r="I35114" s="5">
        <v>0</v>
      </c>
      <c r="J35114" s="5">
        <v>0</v>
      </c>
      <c r="K35114" s="5">
        <v>0</v>
      </c>
    </row>
    <row r="35115" spans="1:11" x14ac:dyDescent="0.25">
      <c r="A35115" s="5">
        <f>35108</f>
      </c>
      <c r="B35115" s="5" t="s">
        <v>35123</v>
      </c>
      <c r="C35115" s="5">
        <v>101.5</v>
      </c>
      <c r="D35115" s="5">
        <v>0.1</v>
      </c>
      <c r="E35115" s="5">
        <v>101.6</v>
      </c>
      <c r="F35115" s="5">
        <v>202.6</v>
      </c>
      <c r="G35115" s="5">
        <v>101.1</v>
      </c>
      <c r="H35115" s="5">
        <v>101.1</v>
      </c>
      <c r="I35115" s="5">
        <v>0</v>
      </c>
      <c r="J35115" s="5">
        <v>0</v>
      </c>
      <c r="K35115" s="5">
        <v>0</v>
      </c>
    </row>
    <row r="35116" spans="1:11" x14ac:dyDescent="0.25">
      <c r="A35116" s="5">
        <f>35109</f>
      </c>
      <c r="B35116" s="5" t="s">
        <v>35124</v>
      </c>
      <c r="C35116" s="5">
        <v>101.5</v>
      </c>
      <c r="D35116" s="5">
        <v>0.1</v>
      </c>
      <c r="E35116" s="5">
        <v>101.6</v>
      </c>
      <c r="F35116" s="5">
        <v>202.6</v>
      </c>
      <c r="G35116" s="5">
        <v>101.1</v>
      </c>
      <c r="H35116" s="5">
        <v>101.1</v>
      </c>
      <c r="I35116" s="5">
        <v>0</v>
      </c>
      <c r="J35116" s="5">
        <v>0</v>
      </c>
      <c r="K35116" s="5">
        <v>0</v>
      </c>
    </row>
    <row r="35117" spans="1:11" x14ac:dyDescent="0.25">
      <c r="A35117" s="5">
        <f>35110</f>
      </c>
      <c r="B35117" s="5" t="s">
        <v>35125</v>
      </c>
      <c r="C35117" s="5">
        <v>99.6</v>
      </c>
      <c r="D35117" s="5">
        <v>0.1</v>
      </c>
      <c r="E35117" s="5">
        <v>101.6</v>
      </c>
      <c r="F35117" s="5">
        <v>202.6</v>
      </c>
      <c r="G35117" s="5">
        <v>101.1</v>
      </c>
      <c r="H35117" s="5">
        <v>101.1</v>
      </c>
      <c r="I35117" s="5">
        <v>0</v>
      </c>
      <c r="J35117" s="5">
        <v>0</v>
      </c>
      <c r="K35117" s="5">
        <v>0</v>
      </c>
    </row>
    <row r="35118" spans="1:11" x14ac:dyDescent="0.25">
      <c r="A35118" s="5">
        <f>35111</f>
      </c>
      <c r="B35118" s="5" t="s">
        <v>35126</v>
      </c>
      <c r="C35118" s="5">
        <v>99.6</v>
      </c>
      <c r="D35118" s="5">
        <v>0.1</v>
      </c>
      <c r="E35118" s="5">
        <v>99.8</v>
      </c>
      <c r="F35118" s="5">
        <v>199</v>
      </c>
      <c r="G35118" s="5">
        <v>99.3</v>
      </c>
      <c r="H35118" s="5">
        <v>99.2</v>
      </c>
      <c r="I35118" s="5">
        <v>0</v>
      </c>
      <c r="J35118" s="5">
        <v>0</v>
      </c>
      <c r="K35118" s="5">
        <v>0</v>
      </c>
    </row>
    <row r="35119" spans="1:11" x14ac:dyDescent="0.25">
      <c r="A35119" s="5">
        <f>35112</f>
      </c>
      <c r="B35119" s="5" t="s">
        <v>35127</v>
      </c>
      <c r="C35119" s="5">
        <v>99.6</v>
      </c>
      <c r="D35119" s="5">
        <v>0.1</v>
      </c>
      <c r="E35119" s="5">
        <v>99.8</v>
      </c>
      <c r="F35119" s="5">
        <v>199</v>
      </c>
      <c r="G35119" s="5">
        <v>99.3</v>
      </c>
      <c r="H35119" s="5">
        <v>99.2</v>
      </c>
      <c r="I35119" s="5">
        <v>0</v>
      </c>
      <c r="J35119" s="5">
        <v>0</v>
      </c>
      <c r="K35119" s="5">
        <v>0</v>
      </c>
    </row>
    <row r="35120" spans="1:11" x14ac:dyDescent="0.25">
      <c r="A35120" s="5">
        <f>35113</f>
      </c>
      <c r="B35120" s="5" t="s">
        <v>35128</v>
      </c>
      <c r="C35120" s="5">
        <v>103.1</v>
      </c>
      <c r="D35120" s="5">
        <v>0.1</v>
      </c>
      <c r="E35120" s="5">
        <v>103.3</v>
      </c>
      <c r="F35120" s="5">
        <v>206.2</v>
      </c>
      <c r="G35120" s="5">
        <v>102.8</v>
      </c>
      <c r="H35120" s="5">
        <v>102.6</v>
      </c>
      <c r="I35120" s="5">
        <v>0</v>
      </c>
      <c r="J35120" s="5">
        <v>0</v>
      </c>
      <c r="K35120" s="5">
        <v>0</v>
      </c>
    </row>
    <row r="35121" spans="1:11" x14ac:dyDescent="0.25">
      <c r="A35121" s="5">
        <f>35114</f>
      </c>
      <c r="B35121" s="5" t="s">
        <v>35129</v>
      </c>
      <c r="C35121" s="5">
        <v>103.1</v>
      </c>
      <c r="D35121" s="5">
        <v>0.1</v>
      </c>
      <c r="E35121" s="5">
        <v>103.3</v>
      </c>
      <c r="F35121" s="5">
        <v>206.2</v>
      </c>
      <c r="G35121" s="5">
        <v>102.8</v>
      </c>
      <c r="H35121" s="5">
        <v>102.6</v>
      </c>
      <c r="I35121" s="5">
        <v>0</v>
      </c>
      <c r="J35121" s="5">
        <v>0</v>
      </c>
      <c r="K35121" s="5">
        <v>0</v>
      </c>
    </row>
    <row r="35122" spans="1:11" x14ac:dyDescent="0.25">
      <c r="A35122" s="5">
        <f>35115</f>
      </c>
      <c r="B35122" s="5" t="s">
        <v>35130</v>
      </c>
      <c r="C35122" s="5">
        <v>93</v>
      </c>
      <c r="D35122" s="5">
        <v>0.1</v>
      </c>
      <c r="E35122" s="5">
        <v>93.1</v>
      </c>
      <c r="F35122" s="5">
        <v>191.3</v>
      </c>
      <c r="G35122" s="5">
        <v>94.9</v>
      </c>
      <c r="H35122" s="5">
        <v>94.3</v>
      </c>
      <c r="I35122" s="5">
        <v>0</v>
      </c>
      <c r="J35122" s="5">
        <v>0</v>
      </c>
      <c r="K35122" s="5">
        <v>0</v>
      </c>
    </row>
    <row r="35123" spans="1:11" x14ac:dyDescent="0.25">
      <c r="A35123" s="5">
        <f>35116</f>
      </c>
      <c r="B35123" s="5" t="s">
        <v>35131</v>
      </c>
      <c r="C35123" s="5">
        <v>93</v>
      </c>
      <c r="D35123" s="5">
        <v>0.1</v>
      </c>
      <c r="E35123" s="5">
        <v>93.1</v>
      </c>
      <c r="F35123" s="5">
        <v>191.3</v>
      </c>
      <c r="G35123" s="5">
        <v>94.9</v>
      </c>
      <c r="H35123" s="5">
        <v>94.3</v>
      </c>
      <c r="I35123" s="5">
        <v>0</v>
      </c>
      <c r="J35123" s="5">
        <v>0</v>
      </c>
      <c r="K35123" s="5">
        <v>0</v>
      </c>
    </row>
    <row r="35124" spans="1:11" x14ac:dyDescent="0.25">
      <c r="A35124" s="5">
        <f>35117</f>
      </c>
      <c r="B35124" s="5" t="s">
        <v>35132</v>
      </c>
      <c r="C35124" s="5">
        <v>95.8</v>
      </c>
      <c r="D35124" s="5">
        <v>0.1</v>
      </c>
      <c r="E35124" s="5">
        <v>96</v>
      </c>
      <c r="F35124" s="5">
        <v>191.6</v>
      </c>
      <c r="G35124" s="5">
        <v>95.6</v>
      </c>
      <c r="H35124" s="5">
        <v>95.5</v>
      </c>
      <c r="I35124" s="5">
        <v>0</v>
      </c>
      <c r="J35124" s="5">
        <v>0</v>
      </c>
      <c r="K35124" s="5">
        <v>0</v>
      </c>
    </row>
    <row r="35125" spans="1:11" x14ac:dyDescent="0.25">
      <c r="A35125" s="5">
        <f>35118</f>
      </c>
      <c r="B35125" s="5" t="s">
        <v>35133</v>
      </c>
      <c r="C35125" s="5">
        <v>95.8</v>
      </c>
      <c r="D35125" s="5">
        <v>0.1</v>
      </c>
      <c r="E35125" s="5">
        <v>96</v>
      </c>
      <c r="F35125" s="5">
        <v>191.6</v>
      </c>
      <c r="G35125" s="5">
        <v>95.6</v>
      </c>
      <c r="H35125" s="5">
        <v>95.5</v>
      </c>
      <c r="I35125" s="5">
        <v>0</v>
      </c>
      <c r="J35125" s="5">
        <v>0</v>
      </c>
      <c r="K35125" s="5">
        <v>0</v>
      </c>
    </row>
    <row r="35126" spans="1:11" x14ac:dyDescent="0.25">
      <c r="A35126" s="5">
        <f>35119</f>
      </c>
      <c r="B35126" s="5" t="s">
        <v>35134</v>
      </c>
      <c r="C35126" s="5">
        <v>95.8</v>
      </c>
      <c r="D35126" s="5">
        <v>0.1</v>
      </c>
      <c r="E35126" s="5">
        <v>96</v>
      </c>
      <c r="F35126" s="5">
        <v>191.6</v>
      </c>
      <c r="G35126" s="5">
        <v>95.6</v>
      </c>
      <c r="H35126" s="5">
        <v>95.5</v>
      </c>
      <c r="I35126" s="5">
        <v>0</v>
      </c>
      <c r="J35126" s="5">
        <v>0</v>
      </c>
      <c r="K35126" s="5">
        <v>0</v>
      </c>
    </row>
    <row r="35127" spans="1:11" x14ac:dyDescent="0.25">
      <c r="A35127" s="5">
        <f>35120</f>
      </c>
      <c r="B35127" s="5" t="s">
        <v>35135</v>
      </c>
      <c r="C35127" s="5">
        <v>95.8</v>
      </c>
      <c r="D35127" s="5">
        <v>0.1</v>
      </c>
      <c r="E35127" s="5">
        <v>96</v>
      </c>
      <c r="F35127" s="5">
        <v>191.6</v>
      </c>
      <c r="G35127" s="5">
        <v>95.6</v>
      </c>
      <c r="H35127" s="5">
        <v>95.5</v>
      </c>
      <c r="I35127" s="5">
        <v>0</v>
      </c>
      <c r="J35127" s="5">
        <v>0</v>
      </c>
      <c r="K35127" s="5">
        <v>0</v>
      </c>
    </row>
    <row r="35128" spans="1:11" x14ac:dyDescent="0.25">
      <c r="A35128" s="5">
        <f>35121</f>
      </c>
      <c r="B35128" s="5" t="s">
        <v>35136</v>
      </c>
      <c r="C35128" s="5">
        <v>98.7</v>
      </c>
      <c r="D35128" s="5">
        <v>0.1</v>
      </c>
      <c r="E35128" s="5">
        <v>98.9</v>
      </c>
      <c r="F35128" s="5">
        <v>193.5</v>
      </c>
      <c r="G35128" s="5">
        <v>96.6</v>
      </c>
      <c r="H35128" s="5">
        <v>96.1</v>
      </c>
      <c r="I35128" s="5">
        <v>0</v>
      </c>
      <c r="J35128" s="5">
        <v>0</v>
      </c>
      <c r="K35128" s="5">
        <v>0</v>
      </c>
    </row>
    <row r="35129" spans="1:11" x14ac:dyDescent="0.25">
      <c r="A35129" s="5">
        <f>35122</f>
      </c>
      <c r="B35129" s="5" t="s">
        <v>35137</v>
      </c>
      <c r="C35129" s="5">
        <v>98.7</v>
      </c>
      <c r="D35129" s="5">
        <v>0.1</v>
      </c>
      <c r="E35129" s="5">
        <v>98.9</v>
      </c>
      <c r="F35129" s="5">
        <v>193.5</v>
      </c>
      <c r="G35129" s="5">
        <v>96.6</v>
      </c>
      <c r="H35129" s="5">
        <v>96.1</v>
      </c>
      <c r="I35129" s="5">
        <v>0</v>
      </c>
      <c r="J35129" s="5">
        <v>0</v>
      </c>
      <c r="K35129" s="5">
        <v>0</v>
      </c>
    </row>
    <row r="35130" spans="1:11" x14ac:dyDescent="0.25">
      <c r="A35130" s="5">
        <f>35123</f>
      </c>
      <c r="B35130" s="5" t="s">
        <v>35138</v>
      </c>
      <c r="C35130" s="5">
        <v>102.4</v>
      </c>
      <c r="D35130" s="5">
        <v>0.1</v>
      </c>
      <c r="E35130" s="5">
        <v>102.6</v>
      </c>
      <c r="F35130" s="5">
        <v>204.2</v>
      </c>
      <c r="G35130" s="5">
        <v>101.7</v>
      </c>
      <c r="H35130" s="5">
        <v>101.3</v>
      </c>
      <c r="I35130" s="5">
        <v>0</v>
      </c>
      <c r="J35130" s="5">
        <v>0</v>
      </c>
      <c r="K35130" s="5">
        <v>0</v>
      </c>
    </row>
    <row r="35131" spans="1:11" x14ac:dyDescent="0.25">
      <c r="A35131" s="5">
        <f>35124</f>
      </c>
      <c r="B35131" s="5" t="s">
        <v>35139</v>
      </c>
      <c r="C35131" s="5">
        <v>102.4</v>
      </c>
      <c r="D35131" s="5">
        <v>0.1</v>
      </c>
      <c r="E35131" s="5">
        <v>102.6</v>
      </c>
      <c r="F35131" s="5">
        <v>204.2</v>
      </c>
      <c r="G35131" s="5">
        <v>101.7</v>
      </c>
      <c r="H35131" s="5">
        <v>101.3</v>
      </c>
      <c r="I35131" s="5">
        <v>0</v>
      </c>
      <c r="J35131" s="5">
        <v>0</v>
      </c>
      <c r="K35131" s="5">
        <v>0</v>
      </c>
    </row>
    <row r="35132" spans="1:11" x14ac:dyDescent="0.25">
      <c r="A35132" s="5">
        <f>35125</f>
      </c>
      <c r="B35132" s="5" t="s">
        <v>35140</v>
      </c>
      <c r="C35132" s="5">
        <v>102.9</v>
      </c>
      <c r="D35132" s="5">
        <v>0.1</v>
      </c>
      <c r="E35132" s="5">
        <v>103.1</v>
      </c>
      <c r="F35132" s="5">
        <v>205.4</v>
      </c>
      <c r="G35132" s="5">
        <v>102.5</v>
      </c>
      <c r="H35132" s="5">
        <v>102.3</v>
      </c>
      <c r="I35132" s="5">
        <v>0</v>
      </c>
      <c r="J35132" s="5">
        <v>0</v>
      </c>
      <c r="K35132" s="5">
        <v>0</v>
      </c>
    </row>
    <row r="35133" spans="1:11" x14ac:dyDescent="0.25">
      <c r="A35133" s="5">
        <f>35126</f>
      </c>
      <c r="B35133" s="5" t="s">
        <v>35141</v>
      </c>
      <c r="C35133" s="5">
        <v>102.9</v>
      </c>
      <c r="D35133" s="5">
        <v>0.1</v>
      </c>
      <c r="E35133" s="5">
        <v>103.1</v>
      </c>
      <c r="F35133" s="5">
        <v>205.4</v>
      </c>
      <c r="G35133" s="5">
        <v>102.5</v>
      </c>
      <c r="H35133" s="5">
        <v>102.3</v>
      </c>
      <c r="I35133" s="5">
        <v>0</v>
      </c>
      <c r="J35133" s="5">
        <v>0</v>
      </c>
      <c r="K35133" s="5">
        <v>0</v>
      </c>
    </row>
    <row r="35134" spans="1:11" x14ac:dyDescent="0.25">
      <c r="A35134" s="5">
        <f>35127</f>
      </c>
      <c r="B35134" s="5" t="s">
        <v>35142</v>
      </c>
      <c r="C35134" s="5">
        <v>103.4</v>
      </c>
      <c r="D35134" s="5">
        <v>0.1</v>
      </c>
      <c r="E35134" s="5">
        <v>103.5</v>
      </c>
      <c r="F35134" s="5">
        <v>206.5</v>
      </c>
      <c r="G35134" s="5">
        <v>103</v>
      </c>
      <c r="H35134" s="5">
        <v>102.9</v>
      </c>
      <c r="I35134" s="5">
        <v>0</v>
      </c>
      <c r="J35134" s="5">
        <v>0</v>
      </c>
      <c r="K35134" s="5">
        <v>0</v>
      </c>
    </row>
    <row r="35135" spans="1:11" x14ac:dyDescent="0.25">
      <c r="A35135" s="5">
        <f>35128</f>
      </c>
      <c r="B35135" s="5" t="s">
        <v>35143</v>
      </c>
      <c r="C35135" s="5">
        <v>103.4</v>
      </c>
      <c r="D35135" s="5">
        <v>0.1</v>
      </c>
      <c r="E35135" s="5">
        <v>103.5</v>
      </c>
      <c r="F35135" s="5">
        <v>206.5</v>
      </c>
      <c r="G35135" s="5">
        <v>103</v>
      </c>
      <c r="H35135" s="5">
        <v>102.9</v>
      </c>
      <c r="I35135" s="5">
        <v>0</v>
      </c>
      <c r="J35135" s="5">
        <v>0</v>
      </c>
      <c r="K35135" s="5">
        <v>0</v>
      </c>
    </row>
    <row r="35136" spans="1:11" x14ac:dyDescent="0.25">
      <c r="A35136" s="5">
        <f>35129</f>
      </c>
      <c r="B35136" s="5" t="s">
        <v>35144</v>
      </c>
      <c r="C35136" s="5">
        <v>103.4</v>
      </c>
      <c r="D35136" s="5">
        <v>0.1</v>
      </c>
      <c r="E35136" s="5">
        <v>103.5</v>
      </c>
      <c r="F35136" s="5">
        <v>206.5</v>
      </c>
      <c r="G35136" s="5">
        <v>103</v>
      </c>
      <c r="H35136" s="5">
        <v>102.9</v>
      </c>
      <c r="I35136" s="5">
        <v>0</v>
      </c>
      <c r="J35136" s="5">
        <v>0</v>
      </c>
      <c r="K35136" s="5">
        <v>0</v>
      </c>
    </row>
    <row r="35137" spans="1:11" x14ac:dyDescent="0.25">
      <c r="A35137" s="5">
        <f>35130</f>
      </c>
      <c r="B35137" s="5" t="s">
        <v>35145</v>
      </c>
      <c r="C35137" s="5">
        <v>103.4</v>
      </c>
      <c r="D35137" s="5">
        <v>0.1</v>
      </c>
      <c r="E35137" s="5">
        <v>103.5</v>
      </c>
      <c r="F35137" s="5">
        <v>206.5</v>
      </c>
      <c r="G35137" s="5">
        <v>103</v>
      </c>
      <c r="H35137" s="5">
        <v>102.9</v>
      </c>
      <c r="I35137" s="5">
        <v>0</v>
      </c>
      <c r="J35137" s="5">
        <v>0</v>
      </c>
      <c r="K35137" s="5">
        <v>0</v>
      </c>
    </row>
    <row r="35138" spans="1:11" x14ac:dyDescent="0.25">
      <c r="A35138" s="5">
        <f>35131</f>
      </c>
      <c r="B35138" s="5" t="s">
        <v>35146</v>
      </c>
      <c r="C35138" s="5">
        <v>99.2</v>
      </c>
      <c r="D35138" s="5">
        <v>0.1</v>
      </c>
      <c r="E35138" s="5">
        <v>99.4</v>
      </c>
      <c r="F35138" s="5">
        <v>194.9</v>
      </c>
      <c r="G35138" s="5">
        <v>97.2</v>
      </c>
      <c r="H35138" s="5">
        <v>97.1</v>
      </c>
      <c r="I35138" s="5">
        <v>0</v>
      </c>
      <c r="J35138" s="5">
        <v>0</v>
      </c>
      <c r="K35138" s="5">
        <v>0</v>
      </c>
    </row>
    <row r="35139" spans="1:11" x14ac:dyDescent="0.25">
      <c r="A35139" s="5">
        <f>35132</f>
      </c>
      <c r="B35139" s="5" t="s">
        <v>35147</v>
      </c>
      <c r="C35139" s="5">
        <v>99.2</v>
      </c>
      <c r="D35139" s="5">
        <v>0.1</v>
      </c>
      <c r="E35139" s="5">
        <v>99.4</v>
      </c>
      <c r="F35139" s="5">
        <v>194.9</v>
      </c>
      <c r="G35139" s="5">
        <v>97.2</v>
      </c>
      <c r="H35139" s="5">
        <v>97.1</v>
      </c>
      <c r="I35139" s="5">
        <v>0</v>
      </c>
      <c r="J35139" s="5">
        <v>0</v>
      </c>
      <c r="K35139" s="5">
        <v>0</v>
      </c>
    </row>
    <row r="35140" spans="1:11" x14ac:dyDescent="0.25">
      <c r="A35140" s="5">
        <f>35133</f>
      </c>
      <c r="B35140" s="5" t="s">
        <v>35148</v>
      </c>
      <c r="C35140" s="5">
        <v>96.3</v>
      </c>
      <c r="D35140" s="5">
        <v>0.1</v>
      </c>
      <c r="E35140" s="5">
        <v>96.4</v>
      </c>
      <c r="F35140" s="5">
        <v>192.1</v>
      </c>
      <c r="G35140" s="5">
        <v>95.9</v>
      </c>
      <c r="H35140" s="5">
        <v>95.7</v>
      </c>
      <c r="I35140" s="5">
        <v>0</v>
      </c>
      <c r="J35140" s="5">
        <v>0</v>
      </c>
      <c r="K35140" s="5">
        <v>0</v>
      </c>
    </row>
    <row r="35141" spans="1:11" x14ac:dyDescent="0.25">
      <c r="A35141" s="5">
        <f>35134</f>
      </c>
      <c r="B35141" s="5" t="s">
        <v>35149</v>
      </c>
      <c r="C35141" s="5">
        <v>96.3</v>
      </c>
      <c r="D35141" s="5">
        <v>0.1</v>
      </c>
      <c r="E35141" s="5">
        <v>96.4</v>
      </c>
      <c r="F35141" s="5">
        <v>192.1</v>
      </c>
      <c r="G35141" s="5">
        <v>95.9</v>
      </c>
      <c r="H35141" s="5">
        <v>95.7</v>
      </c>
      <c r="I35141" s="5">
        <v>0</v>
      </c>
      <c r="J35141" s="5">
        <v>0</v>
      </c>
      <c r="K35141" s="5">
        <v>0</v>
      </c>
    </row>
    <row r="35142" spans="1:11" x14ac:dyDescent="0.25">
      <c r="A35142" s="5">
        <f>35135</f>
      </c>
      <c r="B35142" s="5" t="s">
        <v>35150</v>
      </c>
      <c r="C35142" s="5">
        <v>98.8</v>
      </c>
      <c r="D35142" s="5">
        <v>0.1</v>
      </c>
      <c r="E35142" s="5">
        <v>98.9</v>
      </c>
      <c r="F35142" s="5">
        <v>194.7</v>
      </c>
      <c r="G35142" s="5">
        <v>97.3</v>
      </c>
      <c r="H35142" s="5">
        <v>97.4</v>
      </c>
      <c r="I35142" s="5">
        <v>0</v>
      </c>
      <c r="J35142" s="5">
        <v>0</v>
      </c>
      <c r="K35142" s="5">
        <v>0</v>
      </c>
    </row>
    <row r="35143" spans="1:11" x14ac:dyDescent="0.25">
      <c r="A35143" s="5">
        <f>35136</f>
      </c>
      <c r="B35143" s="5" t="s">
        <v>35151</v>
      </c>
      <c r="C35143" s="5">
        <v>98.8</v>
      </c>
      <c r="D35143" s="5">
        <v>0.1</v>
      </c>
      <c r="E35143" s="5">
        <v>98.9</v>
      </c>
      <c r="F35143" s="5">
        <v>194.7</v>
      </c>
      <c r="G35143" s="5">
        <v>97.3</v>
      </c>
      <c r="H35143" s="5">
        <v>97.4</v>
      </c>
      <c r="I35143" s="5">
        <v>0</v>
      </c>
      <c r="J35143" s="5">
        <v>0</v>
      </c>
      <c r="K35143" s="5">
        <v>0</v>
      </c>
    </row>
    <row r="35144" spans="1:11" x14ac:dyDescent="0.25">
      <c r="A35144" s="5">
        <f>35137</f>
      </c>
      <c r="B35144" s="5" t="s">
        <v>35152</v>
      </c>
      <c r="C35144" s="5">
        <v>96.4</v>
      </c>
      <c r="D35144" s="5">
        <v>0.1</v>
      </c>
      <c r="E35144" s="5">
        <v>96.5</v>
      </c>
      <c r="F35144" s="5">
        <v>193.9</v>
      </c>
      <c r="G35144" s="5">
        <v>96.7</v>
      </c>
      <c r="H35144" s="5">
        <v>96.5</v>
      </c>
      <c r="I35144" s="5">
        <v>0</v>
      </c>
      <c r="J35144" s="5">
        <v>0</v>
      </c>
      <c r="K35144" s="5">
        <v>0</v>
      </c>
    </row>
    <row r="35145" spans="1:11" x14ac:dyDescent="0.25">
      <c r="A35145" s="5">
        <f>35138</f>
      </c>
      <c r="B35145" s="5" t="s">
        <v>35153</v>
      </c>
      <c r="C35145" s="5">
        <v>96.4</v>
      </c>
      <c r="D35145" s="5">
        <v>0.1</v>
      </c>
      <c r="E35145" s="5">
        <v>96.5</v>
      </c>
      <c r="F35145" s="5">
        <v>193.9</v>
      </c>
      <c r="G35145" s="5">
        <v>96.7</v>
      </c>
      <c r="H35145" s="5">
        <v>96.5</v>
      </c>
      <c r="I35145" s="5">
        <v>0</v>
      </c>
      <c r="J35145" s="5">
        <v>0</v>
      </c>
      <c r="K35145" s="5">
        <v>0</v>
      </c>
    </row>
    <row r="35146" spans="1:11" x14ac:dyDescent="0.25">
      <c r="A35146" s="5">
        <f>35139</f>
      </c>
      <c r="B35146" s="5" t="s">
        <v>35154</v>
      </c>
      <c r="C35146" s="5">
        <v>96.4</v>
      </c>
      <c r="D35146" s="5">
        <v>0.1</v>
      </c>
      <c r="E35146" s="5">
        <v>96.5</v>
      </c>
      <c r="F35146" s="5">
        <v>193.9</v>
      </c>
      <c r="G35146" s="5">
        <v>96.7</v>
      </c>
      <c r="H35146" s="5">
        <v>96.5</v>
      </c>
      <c r="I35146" s="5">
        <v>0</v>
      </c>
      <c r="J35146" s="5">
        <v>0</v>
      </c>
      <c r="K35146" s="5">
        <v>0</v>
      </c>
    </row>
    <row r="35147" spans="1:11" x14ac:dyDescent="0.25">
      <c r="A35147" s="5">
        <f>35140</f>
      </c>
      <c r="B35147" s="5" t="s">
        <v>35155</v>
      </c>
      <c r="C35147" s="5">
        <v>98.6</v>
      </c>
      <c r="D35147" s="5">
        <v>0.1</v>
      </c>
      <c r="E35147" s="5">
        <v>98.8</v>
      </c>
      <c r="F35147" s="5">
        <v>196.7</v>
      </c>
      <c r="G35147" s="5">
        <v>98.1</v>
      </c>
      <c r="H35147" s="5">
        <v>98</v>
      </c>
      <c r="I35147" s="5">
        <v>0</v>
      </c>
      <c r="J35147" s="5">
        <v>0</v>
      </c>
      <c r="K35147" s="5">
        <v>0</v>
      </c>
    </row>
    <row r="35148" spans="1:11" x14ac:dyDescent="0.25">
      <c r="A35148" s="5">
        <f>35141</f>
      </c>
      <c r="B35148" s="5" t="s">
        <v>35156</v>
      </c>
      <c r="C35148" s="5">
        <v>98.6</v>
      </c>
      <c r="D35148" s="5">
        <v>0.1</v>
      </c>
      <c r="E35148" s="5">
        <v>98.8</v>
      </c>
      <c r="F35148" s="5">
        <v>196.7</v>
      </c>
      <c r="G35148" s="5">
        <v>98.1</v>
      </c>
      <c r="H35148" s="5">
        <v>98</v>
      </c>
      <c r="I35148" s="5">
        <v>0</v>
      </c>
      <c r="J35148" s="5">
        <v>0</v>
      </c>
      <c r="K35148" s="5">
        <v>0</v>
      </c>
    </row>
    <row r="35149" spans="1:11" x14ac:dyDescent="0.25">
      <c r="A35149" s="5">
        <f>35142</f>
      </c>
      <c r="B35149" s="5" t="s">
        <v>35157</v>
      </c>
      <c r="C35149" s="5">
        <v>97</v>
      </c>
      <c r="D35149" s="5">
        <v>0.1</v>
      </c>
      <c r="E35149" s="5">
        <v>97.2</v>
      </c>
      <c r="F35149" s="5">
        <v>193.5</v>
      </c>
      <c r="G35149" s="5">
        <v>96.6</v>
      </c>
      <c r="H35149" s="5">
        <v>96.5</v>
      </c>
      <c r="I35149" s="5">
        <v>0</v>
      </c>
      <c r="J35149" s="5">
        <v>0</v>
      </c>
      <c r="K35149" s="5">
        <v>0</v>
      </c>
    </row>
    <row r="35150" spans="1:11" x14ac:dyDescent="0.25">
      <c r="A35150" s="5">
        <f>35143</f>
      </c>
      <c r="B35150" s="5" t="s">
        <v>35158</v>
      </c>
      <c r="C35150" s="5">
        <v>97</v>
      </c>
      <c r="D35150" s="5">
        <v>0.1</v>
      </c>
      <c r="E35150" s="5">
        <v>97.2</v>
      </c>
      <c r="F35150" s="5">
        <v>193.5</v>
      </c>
      <c r="G35150" s="5">
        <v>96.6</v>
      </c>
      <c r="H35150" s="5">
        <v>96.5</v>
      </c>
      <c r="I35150" s="5">
        <v>0</v>
      </c>
      <c r="J35150" s="5">
        <v>0</v>
      </c>
      <c r="K35150" s="5">
        <v>0</v>
      </c>
    </row>
    <row r="35151" spans="1:11" x14ac:dyDescent="0.25">
      <c r="A35151" s="5">
        <f>35144</f>
      </c>
      <c r="B35151" s="5" t="s">
        <v>35159</v>
      </c>
      <c r="C35151" s="5">
        <v>99.1</v>
      </c>
      <c r="D35151" s="5">
        <v>0.1</v>
      </c>
      <c r="E35151" s="5">
        <v>99.2</v>
      </c>
      <c r="F35151" s="5">
        <v>203.7</v>
      </c>
      <c r="G35151" s="5">
        <v>101.2</v>
      </c>
      <c r="H35151" s="5">
        <v>100.7</v>
      </c>
      <c r="I35151" s="5">
        <v>0</v>
      </c>
      <c r="J35151" s="5">
        <v>0</v>
      </c>
      <c r="K35151" s="5">
        <v>0</v>
      </c>
    </row>
    <row r="35152" spans="1:11" x14ac:dyDescent="0.25">
      <c r="A35152" s="5">
        <f>35145</f>
      </c>
      <c r="B35152" s="5" t="s">
        <v>35160</v>
      </c>
      <c r="C35152" s="5">
        <v>99.1</v>
      </c>
      <c r="D35152" s="5">
        <v>0.1</v>
      </c>
      <c r="E35152" s="5">
        <v>99.2</v>
      </c>
      <c r="F35152" s="5">
        <v>203.7</v>
      </c>
      <c r="G35152" s="5">
        <v>101.2</v>
      </c>
      <c r="H35152" s="5">
        <v>100.7</v>
      </c>
      <c r="I35152" s="5">
        <v>0</v>
      </c>
      <c r="J35152" s="5">
        <v>0</v>
      </c>
      <c r="K35152" s="5">
        <v>0</v>
      </c>
    </row>
    <row r="35153" spans="1:11" x14ac:dyDescent="0.25">
      <c r="A35153" s="5">
        <f>35146</f>
      </c>
      <c r="B35153" s="5" t="s">
        <v>35161</v>
      </c>
      <c r="C35153" s="5">
        <v>103.7</v>
      </c>
      <c r="D35153" s="5">
        <v>0.1</v>
      </c>
      <c r="E35153" s="5">
        <v>103.8</v>
      </c>
      <c r="F35153" s="5">
        <v>206.9</v>
      </c>
      <c r="G35153" s="5">
        <v>103.2</v>
      </c>
      <c r="H35153" s="5">
        <v>103.1</v>
      </c>
      <c r="I35153" s="5">
        <v>0</v>
      </c>
      <c r="J35153" s="5">
        <v>0</v>
      </c>
      <c r="K35153" s="5">
        <v>0</v>
      </c>
    </row>
    <row r="35154" spans="1:11" x14ac:dyDescent="0.25">
      <c r="A35154" s="5">
        <f>35147</f>
      </c>
      <c r="B35154" s="5" t="s">
        <v>35162</v>
      </c>
      <c r="C35154" s="5">
        <v>103.7</v>
      </c>
      <c r="D35154" s="5">
        <v>0.1</v>
      </c>
      <c r="E35154" s="5">
        <v>103.8</v>
      </c>
      <c r="F35154" s="5">
        <v>206.9</v>
      </c>
      <c r="G35154" s="5">
        <v>103.2</v>
      </c>
      <c r="H35154" s="5">
        <v>103.1</v>
      </c>
      <c r="I35154" s="5">
        <v>0</v>
      </c>
      <c r="J35154" s="5">
        <v>0</v>
      </c>
      <c r="K35154" s="5">
        <v>0</v>
      </c>
    </row>
    <row r="35155" spans="1:11" x14ac:dyDescent="0.25">
      <c r="A35155" s="5">
        <f>35148</f>
      </c>
      <c r="B35155" s="5" t="s">
        <v>35163</v>
      </c>
      <c r="C35155" s="5">
        <v>103.7</v>
      </c>
      <c r="D35155" s="5">
        <v>0.1</v>
      </c>
      <c r="E35155" s="5">
        <v>103.8</v>
      </c>
      <c r="F35155" s="5">
        <v>206.9</v>
      </c>
      <c r="G35155" s="5">
        <v>103.2</v>
      </c>
      <c r="H35155" s="5">
        <v>103.1</v>
      </c>
      <c r="I35155" s="5">
        <v>0</v>
      </c>
      <c r="J35155" s="5">
        <v>0</v>
      </c>
      <c r="K35155" s="5">
        <v>0</v>
      </c>
    </row>
    <row r="35156" spans="1:11" x14ac:dyDescent="0.25">
      <c r="A35156" s="5">
        <f>35149</f>
      </c>
      <c r="B35156" s="5" t="s">
        <v>35164</v>
      </c>
      <c r="C35156" s="5">
        <v>103.7</v>
      </c>
      <c r="D35156" s="5">
        <v>0.1</v>
      </c>
      <c r="E35156" s="5">
        <v>103.8</v>
      </c>
      <c r="F35156" s="5">
        <v>206.9</v>
      </c>
      <c r="G35156" s="5">
        <v>103.2</v>
      </c>
      <c r="H35156" s="5">
        <v>103.1</v>
      </c>
      <c r="I35156" s="5">
        <v>0</v>
      </c>
      <c r="J35156" s="5">
        <v>0</v>
      </c>
      <c r="K35156" s="5">
        <v>0</v>
      </c>
    </row>
    <row r="35157" spans="1:11" x14ac:dyDescent="0.25">
      <c r="A35157" s="5">
        <f>35150</f>
      </c>
      <c r="B35157" s="5" t="s">
        <v>35165</v>
      </c>
      <c r="C35157" s="5">
        <v>104.5</v>
      </c>
      <c r="D35157" s="5">
        <v>0.1</v>
      </c>
      <c r="E35157" s="5">
        <v>104.6</v>
      </c>
      <c r="F35157" s="5">
        <v>208.4</v>
      </c>
      <c r="G35157" s="5">
        <v>104</v>
      </c>
      <c r="H35157" s="5">
        <v>103.9</v>
      </c>
      <c r="I35157" s="5">
        <v>0</v>
      </c>
      <c r="J35157" s="5">
        <v>0</v>
      </c>
      <c r="K35157" s="5">
        <v>0</v>
      </c>
    </row>
    <row r="35158" spans="1:11" x14ac:dyDescent="0.25">
      <c r="A35158" s="5">
        <f>35151</f>
      </c>
      <c r="B35158" s="5" t="s">
        <v>35166</v>
      </c>
      <c r="C35158" s="5">
        <v>104.5</v>
      </c>
      <c r="D35158" s="5">
        <v>0.1</v>
      </c>
      <c r="E35158" s="5">
        <v>104.6</v>
      </c>
      <c r="F35158" s="5">
        <v>208.4</v>
      </c>
      <c r="G35158" s="5">
        <v>104</v>
      </c>
      <c r="H35158" s="5">
        <v>103.9</v>
      </c>
      <c r="I35158" s="5">
        <v>0</v>
      </c>
      <c r="J35158" s="5">
        <v>0</v>
      </c>
      <c r="K35158" s="5">
        <v>0</v>
      </c>
    </row>
    <row r="35159" spans="1:11" x14ac:dyDescent="0.25">
      <c r="A35159" s="5">
        <f>35152</f>
      </c>
      <c r="B35159" s="5" t="s">
        <v>35167</v>
      </c>
      <c r="C35159" s="5">
        <v>104.1</v>
      </c>
      <c r="D35159" s="5">
        <v>0.1</v>
      </c>
      <c r="E35159" s="5">
        <v>104.3</v>
      </c>
      <c r="F35159" s="5">
        <v>207.8</v>
      </c>
      <c r="G35159" s="5">
        <v>103.7</v>
      </c>
      <c r="H35159" s="5">
        <v>103.9</v>
      </c>
      <c r="I35159" s="5">
        <v>0</v>
      </c>
      <c r="J35159" s="5">
        <v>0</v>
      </c>
      <c r="K35159" s="5">
        <v>0</v>
      </c>
    </row>
    <row r="35160" spans="1:11" x14ac:dyDescent="0.25">
      <c r="A35160" s="5">
        <f>35153</f>
      </c>
      <c r="B35160" s="5" t="s">
        <v>35168</v>
      </c>
      <c r="C35160" s="5">
        <v>104.1</v>
      </c>
      <c r="D35160" s="5">
        <v>0.1</v>
      </c>
      <c r="E35160" s="5">
        <v>104.3</v>
      </c>
      <c r="F35160" s="5">
        <v>207.8</v>
      </c>
      <c r="G35160" s="5">
        <v>103.7</v>
      </c>
      <c r="H35160" s="5">
        <v>103.6</v>
      </c>
      <c r="I35160" s="5">
        <v>0</v>
      </c>
      <c r="J35160" s="5">
        <v>0</v>
      </c>
      <c r="K35160" s="5">
        <v>0</v>
      </c>
    </row>
    <row r="35161" spans="1:11" x14ac:dyDescent="0.25">
      <c r="A35161" s="5">
        <f>35154</f>
      </c>
      <c r="B35161" s="5" t="s">
        <v>35169</v>
      </c>
      <c r="C35161" s="5">
        <v>104</v>
      </c>
      <c r="D35161" s="5">
        <v>0.1</v>
      </c>
      <c r="E35161" s="5">
        <v>104.2</v>
      </c>
      <c r="F35161" s="5">
        <v>208.2</v>
      </c>
      <c r="G35161" s="5">
        <v>103.8</v>
      </c>
      <c r="H35161" s="5">
        <v>103.6</v>
      </c>
      <c r="I35161" s="5">
        <v>0</v>
      </c>
      <c r="J35161" s="5">
        <v>0</v>
      </c>
      <c r="K35161" s="5">
        <v>0</v>
      </c>
    </row>
    <row r="35162" spans="1:11" x14ac:dyDescent="0.25">
      <c r="A35162" s="5">
        <f>35155</f>
      </c>
      <c r="B35162" s="5" t="s">
        <v>35170</v>
      </c>
      <c r="C35162" s="5">
        <v>104</v>
      </c>
      <c r="D35162" s="5">
        <v>0.1</v>
      </c>
      <c r="E35162" s="5">
        <v>104.2</v>
      </c>
      <c r="F35162" s="5">
        <v>208.2</v>
      </c>
      <c r="G35162" s="5">
        <v>103.8</v>
      </c>
      <c r="H35162" s="5">
        <v>103.7</v>
      </c>
      <c r="I35162" s="5">
        <v>0</v>
      </c>
      <c r="J35162" s="5">
        <v>0</v>
      </c>
      <c r="K35162" s="5">
        <v>0</v>
      </c>
    </row>
    <row r="35163" spans="1:11" x14ac:dyDescent="0.25">
      <c r="A35163" s="5">
        <f>35156</f>
      </c>
      <c r="B35163" s="5" t="s">
        <v>35171</v>
      </c>
      <c r="C35163" s="5">
        <v>104.6</v>
      </c>
      <c r="D35163" s="5">
        <v>0.1</v>
      </c>
      <c r="E35163" s="5">
        <v>104.8</v>
      </c>
      <c r="F35163" s="5">
        <v>208.6</v>
      </c>
      <c r="G35163" s="5">
        <v>103.8</v>
      </c>
      <c r="H35163" s="5">
        <v>103.7</v>
      </c>
      <c r="I35163" s="5">
        <v>0</v>
      </c>
      <c r="J35163" s="5">
        <v>0</v>
      </c>
      <c r="K35163" s="5">
        <v>0</v>
      </c>
    </row>
    <row r="35164" spans="1:11" x14ac:dyDescent="0.25">
      <c r="A35164" s="5">
        <f>35157</f>
      </c>
      <c r="B35164" s="5" t="s">
        <v>35172</v>
      </c>
      <c r="C35164" s="5">
        <v>104.6</v>
      </c>
      <c r="D35164" s="5">
        <v>0.1</v>
      </c>
      <c r="E35164" s="5">
        <v>104.8</v>
      </c>
      <c r="F35164" s="5">
        <v>208.6</v>
      </c>
      <c r="G35164" s="5">
        <v>104.1</v>
      </c>
      <c r="H35164" s="5">
        <v>103.9</v>
      </c>
      <c r="I35164" s="5">
        <v>0</v>
      </c>
      <c r="J35164" s="5">
        <v>0</v>
      </c>
      <c r="K35164" s="5">
        <v>0</v>
      </c>
    </row>
    <row r="35165" spans="1:11" x14ac:dyDescent="0.25">
      <c r="A35165" s="5">
        <f>35158</f>
      </c>
      <c r="B35165" s="5" t="s">
        <v>35173</v>
      </c>
      <c r="C35165" s="5">
        <v>104.6</v>
      </c>
      <c r="D35165" s="5">
        <v>0.1</v>
      </c>
      <c r="E35165" s="5">
        <v>104.8</v>
      </c>
      <c r="F35165" s="5">
        <v>208.6</v>
      </c>
      <c r="G35165" s="5">
        <v>104.1</v>
      </c>
      <c r="H35165" s="5">
        <v>103.9</v>
      </c>
      <c r="I35165" s="5">
        <v>0</v>
      </c>
      <c r="J35165" s="5">
        <v>0</v>
      </c>
      <c r="K35165" s="5">
        <v>0</v>
      </c>
    </row>
    <row r="35166" spans="1:11" x14ac:dyDescent="0.25">
      <c r="A35166" s="5">
        <f>35159</f>
      </c>
      <c r="B35166" s="5" t="s">
        <v>35174</v>
      </c>
      <c r="C35166" s="5">
        <v>104.6</v>
      </c>
      <c r="D35166" s="5">
        <v>0.1</v>
      </c>
      <c r="E35166" s="5">
        <v>104.8</v>
      </c>
      <c r="F35166" s="5">
        <v>208.6</v>
      </c>
      <c r="G35166" s="5">
        <v>104.1</v>
      </c>
      <c r="H35166" s="5">
        <v>103.9</v>
      </c>
      <c r="I35166" s="5">
        <v>0</v>
      </c>
      <c r="J35166" s="5">
        <v>0</v>
      </c>
      <c r="K35166" s="5">
        <v>0</v>
      </c>
    </row>
    <row r="35167" spans="1:11" x14ac:dyDescent="0.25">
      <c r="A35167" s="5">
        <f>35160</f>
      </c>
      <c r="B35167" s="5" t="s">
        <v>35175</v>
      </c>
      <c r="C35167" s="5">
        <v>104.6</v>
      </c>
      <c r="D35167" s="5">
        <v>0.1</v>
      </c>
      <c r="E35167" s="5">
        <v>104.8</v>
      </c>
      <c r="F35167" s="5">
        <v>208.6</v>
      </c>
      <c r="G35167" s="5">
        <v>104.1</v>
      </c>
      <c r="H35167" s="5">
        <v>103.9</v>
      </c>
      <c r="I35167" s="5">
        <v>0</v>
      </c>
      <c r="J35167" s="5">
        <v>0</v>
      </c>
      <c r="K35167" s="5">
        <v>0</v>
      </c>
    </row>
    <row r="35168" spans="1:11" x14ac:dyDescent="0.25">
      <c r="A35168" s="5">
        <f>35161</f>
      </c>
      <c r="B35168" s="5" t="s">
        <v>35176</v>
      </c>
      <c r="C35168" s="5">
        <v>104.1</v>
      </c>
      <c r="D35168" s="5">
        <v>0.1</v>
      </c>
      <c r="E35168" s="5">
        <v>104.3</v>
      </c>
      <c r="F35168" s="5">
        <v>208.5</v>
      </c>
      <c r="G35168" s="5">
        <v>104</v>
      </c>
      <c r="H35168" s="5">
        <v>103.7</v>
      </c>
      <c r="I35168" s="5">
        <v>0</v>
      </c>
      <c r="J35168" s="5">
        <v>0</v>
      </c>
      <c r="K35168" s="5">
        <v>0</v>
      </c>
    </row>
    <row r="35169" spans="1:11" x14ac:dyDescent="0.25">
      <c r="A35169" s="5">
        <f>35162</f>
      </c>
      <c r="B35169" s="5" t="s">
        <v>35177</v>
      </c>
      <c r="C35169" s="5">
        <v>104.1</v>
      </c>
      <c r="D35169" s="5">
        <v>0.1</v>
      </c>
      <c r="E35169" s="5">
        <v>104.3</v>
      </c>
      <c r="F35169" s="5">
        <v>208.5</v>
      </c>
      <c r="G35169" s="5">
        <v>104</v>
      </c>
      <c r="H35169" s="5">
        <v>103.7</v>
      </c>
      <c r="I35169" s="5">
        <v>0</v>
      </c>
      <c r="J35169" s="5">
        <v>0</v>
      </c>
      <c r="K35169" s="5">
        <v>0</v>
      </c>
    </row>
    <row r="35170" spans="1:11" x14ac:dyDescent="0.25">
      <c r="A35170" s="5">
        <f>35163</f>
      </c>
      <c r="B35170" s="5" t="s">
        <v>35178</v>
      </c>
      <c r="C35170" s="5">
        <v>104.3</v>
      </c>
      <c r="D35170" s="5">
        <v>0.1</v>
      </c>
      <c r="E35170" s="5">
        <v>104.4</v>
      </c>
      <c r="F35170" s="5">
        <v>208.3</v>
      </c>
      <c r="G35170" s="5">
        <v>104</v>
      </c>
      <c r="H35170" s="5">
        <v>103.9</v>
      </c>
      <c r="I35170" s="5">
        <v>0</v>
      </c>
      <c r="J35170" s="5">
        <v>0</v>
      </c>
      <c r="K35170" s="5">
        <v>0</v>
      </c>
    </row>
    <row r="35171" spans="1:11" x14ac:dyDescent="0.25">
      <c r="A35171" s="5">
        <f>35164</f>
      </c>
      <c r="B35171" s="5" t="s">
        <v>35179</v>
      </c>
      <c r="C35171" s="5">
        <v>104.3</v>
      </c>
      <c r="D35171" s="5">
        <v>0.1</v>
      </c>
      <c r="E35171" s="5">
        <v>104.4</v>
      </c>
      <c r="F35171" s="5">
        <v>208.3</v>
      </c>
      <c r="G35171" s="5">
        <v>104</v>
      </c>
      <c r="H35171" s="5">
        <v>103.9</v>
      </c>
      <c r="I35171" s="5">
        <v>0</v>
      </c>
      <c r="J35171" s="5">
        <v>0</v>
      </c>
      <c r="K35171" s="5">
        <v>0</v>
      </c>
    </row>
    <row r="35172" spans="1:11" x14ac:dyDescent="0.25">
      <c r="A35172" s="5">
        <f>35165</f>
      </c>
      <c r="B35172" s="5" t="s">
        <v>35180</v>
      </c>
      <c r="C35172" s="5">
        <v>103.9</v>
      </c>
      <c r="D35172" s="5">
        <v>0.1</v>
      </c>
      <c r="E35172" s="5">
        <v>104</v>
      </c>
      <c r="F35172" s="5">
        <v>207.6</v>
      </c>
      <c r="G35172" s="5">
        <v>103.6</v>
      </c>
      <c r="H35172" s="5">
        <v>103.4</v>
      </c>
      <c r="I35172" s="5">
        <v>0</v>
      </c>
      <c r="J35172" s="5">
        <v>0</v>
      </c>
      <c r="K35172" s="5">
        <v>0</v>
      </c>
    </row>
    <row r="35173" spans="1:11" x14ac:dyDescent="0.25">
      <c r="A35173" s="5">
        <f>35166</f>
      </c>
      <c r="B35173" s="5" t="s">
        <v>35181</v>
      </c>
      <c r="C35173" s="5">
        <v>103.9</v>
      </c>
      <c r="D35173" s="5">
        <v>0.1</v>
      </c>
      <c r="E35173" s="5">
        <v>104</v>
      </c>
      <c r="F35173" s="5">
        <v>207.6</v>
      </c>
      <c r="G35173" s="5">
        <v>103.6</v>
      </c>
      <c r="H35173" s="5">
        <v>103.4</v>
      </c>
      <c r="I35173" s="5">
        <v>0</v>
      </c>
      <c r="J35173" s="5">
        <v>0</v>
      </c>
      <c r="K35173" s="5">
        <v>0</v>
      </c>
    </row>
    <row r="35174" spans="1:11" x14ac:dyDescent="0.25">
      <c r="A35174" s="5">
        <f>35167</f>
      </c>
      <c r="B35174" s="5" t="s">
        <v>35182</v>
      </c>
      <c r="C35174" s="5">
        <v>104.2</v>
      </c>
      <c r="D35174" s="5">
        <v>0.1</v>
      </c>
      <c r="E35174" s="5">
        <v>104.3</v>
      </c>
      <c r="F35174" s="5">
        <v>208.4</v>
      </c>
      <c r="G35174" s="5">
        <v>104</v>
      </c>
      <c r="H35174" s="5">
        <v>103.8</v>
      </c>
      <c r="I35174" s="5">
        <v>0</v>
      </c>
      <c r="J35174" s="5">
        <v>0</v>
      </c>
      <c r="K35174" s="5">
        <v>0</v>
      </c>
    </row>
    <row r="35175" spans="1:11" x14ac:dyDescent="0.25">
      <c r="A35175" s="5">
        <f>35168</f>
      </c>
      <c r="B35175" s="5" t="s">
        <v>35183</v>
      </c>
      <c r="C35175" s="5">
        <v>104.2</v>
      </c>
      <c r="D35175" s="5">
        <v>0.1</v>
      </c>
      <c r="E35175" s="5">
        <v>104.3</v>
      </c>
      <c r="F35175" s="5">
        <v>208.4</v>
      </c>
      <c r="G35175" s="5">
        <v>104</v>
      </c>
      <c r="H35175" s="5">
        <v>103.8</v>
      </c>
      <c r="I35175" s="5">
        <v>0</v>
      </c>
      <c r="J35175" s="5">
        <v>0</v>
      </c>
      <c r="K35175" s="5">
        <v>0</v>
      </c>
    </row>
    <row r="35176" spans="1:11" x14ac:dyDescent="0.25">
      <c r="A35176" s="5">
        <f>35169</f>
      </c>
      <c r="B35176" s="5" t="s">
        <v>35184</v>
      </c>
      <c r="C35176" s="5">
        <v>104.2</v>
      </c>
      <c r="D35176" s="5">
        <v>0.1</v>
      </c>
      <c r="E35176" s="5">
        <v>104.3</v>
      </c>
      <c r="F35176" s="5">
        <v>208.4</v>
      </c>
      <c r="G35176" s="5">
        <v>104</v>
      </c>
      <c r="H35176" s="5">
        <v>103.8</v>
      </c>
      <c r="I35176" s="5">
        <v>0</v>
      </c>
      <c r="J35176" s="5">
        <v>0</v>
      </c>
      <c r="K35176" s="5">
        <v>0</v>
      </c>
    </row>
    <row r="35177" spans="1:11" x14ac:dyDescent="0.25">
      <c r="A35177" s="5">
        <f>35170</f>
      </c>
      <c r="B35177" s="5" t="s">
        <v>35185</v>
      </c>
      <c r="C35177" s="5">
        <v>104.3</v>
      </c>
      <c r="D35177" s="5">
        <v>0.1</v>
      </c>
      <c r="E35177" s="5">
        <v>104.3</v>
      </c>
      <c r="F35177" s="5">
        <v>208.2</v>
      </c>
      <c r="G35177" s="5">
        <v>103.9</v>
      </c>
      <c r="H35177" s="5">
        <v>103.7</v>
      </c>
      <c r="I35177" s="5">
        <v>0</v>
      </c>
      <c r="J35177" s="5">
        <v>0</v>
      </c>
      <c r="K35177" s="5">
        <v>0</v>
      </c>
    </row>
    <row r="35178" spans="1:11" x14ac:dyDescent="0.25">
      <c r="A35178" s="5">
        <f>35171</f>
      </c>
      <c r="B35178" s="5" t="s">
        <v>35186</v>
      </c>
      <c r="C35178" s="5">
        <v>104.3</v>
      </c>
      <c r="D35178" s="5">
        <v>0.1</v>
      </c>
      <c r="E35178" s="5">
        <v>104.3</v>
      </c>
      <c r="F35178" s="5">
        <v>208.2</v>
      </c>
      <c r="G35178" s="5">
        <v>103.9</v>
      </c>
      <c r="H35178" s="5">
        <v>103.7</v>
      </c>
      <c r="I35178" s="5">
        <v>0</v>
      </c>
      <c r="J35178" s="5">
        <v>0</v>
      </c>
      <c r="K35178" s="5">
        <v>0</v>
      </c>
    </row>
    <row r="35179" spans="1:11" x14ac:dyDescent="0.25">
      <c r="A35179" s="5">
        <f>35172</f>
      </c>
      <c r="B35179" s="5" t="s">
        <v>35187</v>
      </c>
      <c r="C35179" s="5">
        <v>104.1</v>
      </c>
      <c r="D35179" s="5">
        <v>0.1</v>
      </c>
      <c r="E35179" s="5">
        <v>104.2</v>
      </c>
      <c r="F35179" s="5">
        <v>207.9</v>
      </c>
      <c r="G35179" s="5">
        <v>103.8</v>
      </c>
      <c r="H35179" s="5">
        <v>103.6</v>
      </c>
      <c r="I35179" s="5">
        <v>0</v>
      </c>
      <c r="J35179" s="5">
        <v>0</v>
      </c>
      <c r="K35179" s="5">
        <v>0</v>
      </c>
    </row>
    <row r="35180" spans="1:11" x14ac:dyDescent="0.25">
      <c r="A35180" s="5">
        <f>35173</f>
      </c>
      <c r="B35180" s="5" t="s">
        <v>35188</v>
      </c>
      <c r="C35180" s="5">
        <v>104.1</v>
      </c>
      <c r="D35180" s="5">
        <v>0.1</v>
      </c>
      <c r="E35180" s="5">
        <v>104.2</v>
      </c>
      <c r="F35180" s="5">
        <v>207.9</v>
      </c>
      <c r="G35180" s="5">
        <v>103.8</v>
      </c>
      <c r="H35180" s="5">
        <v>103.6</v>
      </c>
      <c r="I35180" s="5">
        <v>0</v>
      </c>
      <c r="J35180" s="5">
        <v>0</v>
      </c>
      <c r="K35180" s="5">
        <v>0</v>
      </c>
    </row>
    <row r="35181" spans="1:11" x14ac:dyDescent="0.25">
      <c r="A35181" s="5">
        <f>35174</f>
      </c>
      <c r="B35181" s="5" t="s">
        <v>35189</v>
      </c>
      <c r="C35181" s="5">
        <v>104.1</v>
      </c>
      <c r="D35181" s="5">
        <v>0.1</v>
      </c>
      <c r="E35181" s="5">
        <v>105.1</v>
      </c>
      <c r="F35181" s="5">
        <v>209.3</v>
      </c>
      <c r="G35181" s="5">
        <v>104.4</v>
      </c>
      <c r="H35181" s="5">
        <v>104.3</v>
      </c>
      <c r="I35181" s="5">
        <v>0</v>
      </c>
      <c r="J35181" s="5">
        <v>0</v>
      </c>
      <c r="K35181" s="5">
        <v>0</v>
      </c>
    </row>
    <row r="35182" spans="1:11" x14ac:dyDescent="0.25">
      <c r="A35182" s="5">
        <f>35175</f>
      </c>
      <c r="B35182" s="5" t="s">
        <v>35190</v>
      </c>
      <c r="C35182" s="5">
        <v>105</v>
      </c>
      <c r="D35182" s="5">
        <v>0.1</v>
      </c>
      <c r="E35182" s="5">
        <v>105.1</v>
      </c>
      <c r="F35182" s="5">
        <v>209.3</v>
      </c>
      <c r="G35182" s="5">
        <v>104.4</v>
      </c>
      <c r="H35182" s="5">
        <v>104.3</v>
      </c>
      <c r="I35182" s="5">
        <v>0</v>
      </c>
      <c r="J35182" s="5">
        <v>0</v>
      </c>
      <c r="K35182" s="5">
        <v>0</v>
      </c>
    </row>
    <row r="35183" spans="1:11" x14ac:dyDescent="0.25">
      <c r="A35183" s="5">
        <f>35176</f>
      </c>
      <c r="B35183" s="5" t="s">
        <v>35191</v>
      </c>
      <c r="C35183" s="5">
        <v>105</v>
      </c>
      <c r="D35183" s="5">
        <v>0.1</v>
      </c>
      <c r="E35183" s="5">
        <v>104.3</v>
      </c>
      <c r="F35183" s="5">
        <v>207.8</v>
      </c>
      <c r="G35183" s="5">
        <v>103.7</v>
      </c>
      <c r="H35183" s="5">
        <v>103.5</v>
      </c>
      <c r="I35183" s="5">
        <v>0</v>
      </c>
      <c r="J35183" s="5">
        <v>0</v>
      </c>
      <c r="K35183" s="5">
        <v>0</v>
      </c>
    </row>
    <row r="35184" spans="1:11" x14ac:dyDescent="0.25">
      <c r="A35184" s="5">
        <f>35177</f>
      </c>
      <c r="B35184" s="5" t="s">
        <v>35192</v>
      </c>
      <c r="C35184" s="5">
        <v>104.1</v>
      </c>
      <c r="D35184" s="5">
        <v>0.1</v>
      </c>
      <c r="E35184" s="5">
        <v>104.3</v>
      </c>
      <c r="F35184" s="5">
        <v>207.8</v>
      </c>
      <c r="G35184" s="5">
        <v>103.7</v>
      </c>
      <c r="H35184" s="5">
        <v>103.5</v>
      </c>
      <c r="I35184" s="5">
        <v>0</v>
      </c>
      <c r="J35184" s="5">
        <v>0</v>
      </c>
      <c r="K35184" s="5">
        <v>0</v>
      </c>
    </row>
    <row r="35185" spans="1:11" x14ac:dyDescent="0.25">
      <c r="A35185" s="5">
        <f>35178</f>
      </c>
      <c r="B35185" s="5" t="s">
        <v>35193</v>
      </c>
      <c r="C35185" s="5">
        <v>104.1</v>
      </c>
      <c r="D35185" s="5">
        <v>0.1</v>
      </c>
      <c r="E35185" s="5">
        <v>104.3</v>
      </c>
      <c r="F35185" s="5">
        <v>207.8</v>
      </c>
      <c r="G35185" s="5">
        <v>103.7</v>
      </c>
      <c r="H35185" s="5">
        <v>103.5</v>
      </c>
      <c r="I35185" s="5">
        <v>0</v>
      </c>
      <c r="J35185" s="5">
        <v>0</v>
      </c>
      <c r="K35185" s="5">
        <v>0</v>
      </c>
    </row>
    <row r="35186" spans="1:11" x14ac:dyDescent="0.25">
      <c r="A35186" s="5">
        <f>35179</f>
      </c>
      <c r="B35186" s="5" t="s">
        <v>35194</v>
      </c>
      <c r="C35186" s="5">
        <v>104.1</v>
      </c>
      <c r="D35186" s="5">
        <v>0.1</v>
      </c>
      <c r="E35186" s="5">
        <v>104.3</v>
      </c>
      <c r="F35186" s="5">
        <v>207.8</v>
      </c>
      <c r="G35186" s="5">
        <v>103.7</v>
      </c>
      <c r="H35186" s="5">
        <v>103.5</v>
      </c>
      <c r="I35186" s="5">
        <v>0</v>
      </c>
      <c r="J35186" s="5">
        <v>0</v>
      </c>
      <c r="K35186" s="5">
        <v>0</v>
      </c>
    </row>
    <row r="35187" spans="1:11" x14ac:dyDescent="0.25">
      <c r="A35187" s="5">
        <f>35180</f>
      </c>
      <c r="B35187" s="5" t="s">
        <v>35195</v>
      </c>
      <c r="C35187" s="5">
        <v>103.1</v>
      </c>
      <c r="D35187" s="5">
        <v>0.1</v>
      </c>
      <c r="E35187" s="5">
        <v>103.2</v>
      </c>
      <c r="F35187" s="5">
        <v>206.4</v>
      </c>
      <c r="G35187" s="5">
        <v>102.9</v>
      </c>
      <c r="H35187" s="5">
        <v>102.8</v>
      </c>
      <c r="I35187" s="5">
        <v>0</v>
      </c>
      <c r="J35187" s="5">
        <v>0</v>
      </c>
      <c r="K35187" s="5">
        <v>0</v>
      </c>
    </row>
    <row r="35188" spans="1:11" x14ac:dyDescent="0.25">
      <c r="A35188" s="5">
        <f>35181</f>
      </c>
      <c r="B35188" s="5" t="s">
        <v>35196</v>
      </c>
      <c r="C35188" s="5">
        <v>103.1</v>
      </c>
      <c r="D35188" s="5">
        <v>0.1</v>
      </c>
      <c r="E35188" s="5">
        <v>103.2</v>
      </c>
      <c r="F35188" s="5">
        <v>206.4</v>
      </c>
      <c r="G35188" s="5">
        <v>102.9</v>
      </c>
      <c r="H35188" s="5">
        <v>102.8</v>
      </c>
      <c r="I35188" s="5">
        <v>0</v>
      </c>
      <c r="J35188" s="5">
        <v>0</v>
      </c>
      <c r="K35188" s="5">
        <v>0</v>
      </c>
    </row>
    <row r="35189" spans="1:11" x14ac:dyDescent="0.25">
      <c r="A35189" s="5">
        <f>35182</f>
      </c>
      <c r="B35189" s="5" t="s">
        <v>35197</v>
      </c>
      <c r="C35189" s="5">
        <v>103.1</v>
      </c>
      <c r="D35189" s="5">
        <v>0.1</v>
      </c>
      <c r="E35189" s="5">
        <v>103.3</v>
      </c>
      <c r="F35189" s="5">
        <v>206.7</v>
      </c>
      <c r="G35189" s="5">
        <v>103.2</v>
      </c>
      <c r="H35189" s="5">
        <v>103</v>
      </c>
      <c r="I35189" s="5">
        <v>0</v>
      </c>
      <c r="J35189" s="5">
        <v>0</v>
      </c>
      <c r="K35189" s="5">
        <v>0</v>
      </c>
    </row>
    <row r="35190" spans="1:11" x14ac:dyDescent="0.25">
      <c r="A35190" s="5">
        <f>35183</f>
      </c>
      <c r="B35190" s="5" t="s">
        <v>35198</v>
      </c>
      <c r="C35190" s="5">
        <v>103.1</v>
      </c>
      <c r="D35190" s="5">
        <v>0.1</v>
      </c>
      <c r="E35190" s="5">
        <v>103.3</v>
      </c>
      <c r="F35190" s="5">
        <v>206.7</v>
      </c>
      <c r="G35190" s="5">
        <v>103.2</v>
      </c>
      <c r="H35190" s="5">
        <v>103</v>
      </c>
      <c r="I35190" s="5">
        <v>0</v>
      </c>
      <c r="J35190" s="5">
        <v>0</v>
      </c>
      <c r="K35190" s="5">
        <v>0</v>
      </c>
    </row>
    <row r="35191" spans="1:11" x14ac:dyDescent="0.25">
      <c r="A35191" s="5">
        <f>35184</f>
      </c>
      <c r="B35191" s="5" t="s">
        <v>35199</v>
      </c>
      <c r="C35191" s="5">
        <v>102.7</v>
      </c>
      <c r="D35191" s="5">
        <v>0.1</v>
      </c>
      <c r="E35191" s="5">
        <v>102.9</v>
      </c>
      <c r="F35191" s="5">
        <v>205.5</v>
      </c>
      <c r="G35191" s="5">
        <v>102.6</v>
      </c>
      <c r="H35191" s="5">
        <v>102.4</v>
      </c>
      <c r="I35191" s="5">
        <v>0</v>
      </c>
      <c r="J35191" s="5">
        <v>0</v>
      </c>
      <c r="K35191" s="5">
        <v>0</v>
      </c>
    </row>
    <row r="35192" spans="1:11" x14ac:dyDescent="0.25">
      <c r="A35192" s="5">
        <f>35185</f>
      </c>
      <c r="B35192" s="5" t="s">
        <v>35200</v>
      </c>
      <c r="C35192" s="5">
        <v>102.7</v>
      </c>
      <c r="D35192" s="5">
        <v>0.1</v>
      </c>
      <c r="E35192" s="5">
        <v>102.9</v>
      </c>
      <c r="F35192" s="5">
        <v>205.5</v>
      </c>
      <c r="G35192" s="5">
        <v>102.6</v>
      </c>
      <c r="H35192" s="5">
        <v>102.4</v>
      </c>
      <c r="I35192" s="5">
        <v>0</v>
      </c>
      <c r="J35192" s="5">
        <v>0</v>
      </c>
      <c r="K35192" s="5">
        <v>0</v>
      </c>
    </row>
    <row r="35193" spans="1:11" x14ac:dyDescent="0.25">
      <c r="A35193" s="5">
        <f>35186</f>
      </c>
      <c r="B35193" s="5" t="s">
        <v>35201</v>
      </c>
      <c r="C35193" s="5">
        <v>103.1</v>
      </c>
      <c r="D35193" s="5">
        <v>0.1</v>
      </c>
      <c r="E35193" s="5">
        <v>103.2</v>
      </c>
      <c r="F35193" s="5">
        <v>205.8</v>
      </c>
      <c r="G35193" s="5">
        <v>102.6</v>
      </c>
      <c r="H35193" s="5">
        <v>102.5</v>
      </c>
      <c r="I35193" s="5">
        <v>0</v>
      </c>
      <c r="J35193" s="5">
        <v>0</v>
      </c>
      <c r="K35193" s="5">
        <v>0</v>
      </c>
    </row>
    <row r="35194" spans="1:11" x14ac:dyDescent="0.25">
      <c r="A35194" s="5">
        <f>35187</f>
      </c>
      <c r="B35194" s="5" t="s">
        <v>35202</v>
      </c>
      <c r="C35194" s="5">
        <v>103.1</v>
      </c>
      <c r="D35194" s="5">
        <v>0.1</v>
      </c>
      <c r="E35194" s="5">
        <v>103.2</v>
      </c>
      <c r="F35194" s="5">
        <v>205.8</v>
      </c>
      <c r="G35194" s="5">
        <v>102.6</v>
      </c>
      <c r="H35194" s="5">
        <v>102.5</v>
      </c>
      <c r="I35194" s="5">
        <v>0</v>
      </c>
      <c r="J35194" s="5">
        <v>0</v>
      </c>
      <c r="K35194" s="5">
        <v>0</v>
      </c>
    </row>
    <row r="35195" spans="1:11" x14ac:dyDescent="0.25">
      <c r="A35195" s="5">
        <f>35188</f>
      </c>
      <c r="B35195" s="5" t="s">
        <v>35203</v>
      </c>
      <c r="C35195" s="5">
        <v>103.1</v>
      </c>
      <c r="D35195" s="5">
        <v>0.1</v>
      </c>
      <c r="E35195" s="5">
        <v>103.2</v>
      </c>
      <c r="F35195" s="5">
        <v>205.8</v>
      </c>
      <c r="G35195" s="5">
        <v>102.6</v>
      </c>
      <c r="H35195" s="5">
        <v>102.5</v>
      </c>
      <c r="I35195" s="5">
        <v>0</v>
      </c>
      <c r="J35195" s="5">
        <v>0</v>
      </c>
      <c r="K35195" s="5">
        <v>0</v>
      </c>
    </row>
    <row r="35196" spans="1:11" x14ac:dyDescent="0.25">
      <c r="A35196" s="5">
        <f>35189</f>
      </c>
      <c r="B35196" s="5" t="s">
        <v>35204</v>
      </c>
      <c r="C35196" s="5">
        <v>103.1</v>
      </c>
      <c r="D35196" s="5">
        <v>0.1</v>
      </c>
      <c r="E35196" s="5">
        <v>103.2</v>
      </c>
      <c r="F35196" s="5">
        <v>205.8</v>
      </c>
      <c r="G35196" s="5">
        <v>102.6</v>
      </c>
      <c r="H35196" s="5">
        <v>102.5</v>
      </c>
      <c r="I35196" s="5">
        <v>0</v>
      </c>
      <c r="J35196" s="5">
        <v>0</v>
      </c>
      <c r="K35196" s="5">
        <v>0</v>
      </c>
    </row>
    <row r="35197" spans="1:11" x14ac:dyDescent="0.25">
      <c r="A35197" s="5">
        <f>35190</f>
      </c>
      <c r="B35197" s="5" t="s">
        <v>35205</v>
      </c>
      <c r="C35197" s="5">
        <v>102.1</v>
      </c>
      <c r="D35197" s="5">
        <v>0.1</v>
      </c>
      <c r="E35197" s="5">
        <v>102.2</v>
      </c>
      <c r="F35197" s="5">
        <v>203.3</v>
      </c>
      <c r="G35197" s="5">
        <v>101.4</v>
      </c>
      <c r="H35197" s="5">
        <v>101.3</v>
      </c>
      <c r="I35197" s="5">
        <v>0</v>
      </c>
      <c r="J35197" s="5">
        <v>0</v>
      </c>
      <c r="K35197" s="5">
        <v>0</v>
      </c>
    </row>
    <row r="35198" spans="1:11" x14ac:dyDescent="0.25">
      <c r="A35198" s="5">
        <f>35191</f>
      </c>
      <c r="B35198" s="5" t="s">
        <v>35206</v>
      </c>
      <c r="C35198" s="5">
        <v>102.1</v>
      </c>
      <c r="D35198" s="5">
        <v>0.1</v>
      </c>
      <c r="E35198" s="5">
        <v>102.2</v>
      </c>
      <c r="F35198" s="5">
        <v>203.3</v>
      </c>
      <c r="G35198" s="5">
        <v>101.4</v>
      </c>
      <c r="H35198" s="5">
        <v>101.3</v>
      </c>
      <c r="I35198" s="5">
        <v>0</v>
      </c>
      <c r="J35198" s="5">
        <v>0</v>
      </c>
      <c r="K35198" s="5">
        <v>0</v>
      </c>
    </row>
    <row r="35199" spans="1:11" x14ac:dyDescent="0.25">
      <c r="A35199" s="5">
        <f>35192</f>
      </c>
      <c r="B35199" s="5" t="s">
        <v>35207</v>
      </c>
      <c r="C35199" s="5">
        <v>101.8</v>
      </c>
      <c r="D35199" s="5">
        <v>0.1</v>
      </c>
      <c r="E35199" s="5">
        <v>102</v>
      </c>
      <c r="F35199" s="5">
        <v>203.3</v>
      </c>
      <c r="G35199" s="5">
        <v>101.4</v>
      </c>
      <c r="H35199" s="5">
        <v>101.3</v>
      </c>
      <c r="I35199" s="5">
        <v>0</v>
      </c>
      <c r="J35199" s="5">
        <v>0</v>
      </c>
      <c r="K35199" s="5">
        <v>0</v>
      </c>
    </row>
    <row r="35200" spans="1:11" x14ac:dyDescent="0.25">
      <c r="A35200" s="5">
        <f>35193</f>
      </c>
      <c r="B35200" s="5" t="s">
        <v>35208</v>
      </c>
      <c r="C35200" s="5">
        <v>101.8</v>
      </c>
      <c r="D35200" s="5">
        <v>0.1</v>
      </c>
      <c r="E35200" s="5">
        <v>102</v>
      </c>
      <c r="F35200" s="5">
        <v>203.3</v>
      </c>
      <c r="G35200" s="5">
        <v>101.4</v>
      </c>
      <c r="H35200" s="5">
        <v>101.3</v>
      </c>
      <c r="I35200" s="5">
        <v>0</v>
      </c>
      <c r="J35200" s="5">
        <v>0</v>
      </c>
      <c r="K35200" s="5">
        <v>0</v>
      </c>
    </row>
    <row r="35201" spans="1:11" x14ac:dyDescent="0.25">
      <c r="A35201" s="5">
        <f>35194</f>
      </c>
      <c r="B35201" s="5" t="s">
        <v>35209</v>
      </c>
      <c r="C35201" s="5">
        <v>101.3</v>
      </c>
      <c r="D35201" s="5">
        <v>0.1</v>
      </c>
      <c r="E35201" s="5">
        <v>101.4</v>
      </c>
      <c r="F35201" s="5">
        <v>202</v>
      </c>
      <c r="G35201" s="5">
        <v>100.7</v>
      </c>
      <c r="H35201" s="5">
        <v>100.5</v>
      </c>
      <c r="I35201" s="5">
        <v>0</v>
      </c>
      <c r="J35201" s="5">
        <v>0</v>
      </c>
      <c r="K35201" s="5">
        <v>0</v>
      </c>
    </row>
    <row r="35202" spans="1:11" x14ac:dyDescent="0.25">
      <c r="A35202" s="5">
        <f>35195</f>
      </c>
      <c r="B35202" s="5" t="s">
        <v>35210</v>
      </c>
      <c r="C35202" s="5">
        <v>101.3</v>
      </c>
      <c r="D35202" s="5">
        <v>0.1</v>
      </c>
      <c r="E35202" s="5">
        <v>101.4</v>
      </c>
      <c r="F35202" s="5">
        <v>202</v>
      </c>
      <c r="G35202" s="5">
        <v>100.7</v>
      </c>
      <c r="H35202" s="5">
        <v>100.5</v>
      </c>
      <c r="I35202" s="5">
        <v>0</v>
      </c>
      <c r="J35202" s="5">
        <v>0</v>
      </c>
      <c r="K35202" s="5">
        <v>0</v>
      </c>
    </row>
    <row r="35203" spans="1:11" x14ac:dyDescent="0.25">
      <c r="A35203" s="5">
        <f>35196</f>
      </c>
      <c r="B35203" s="5" t="s">
        <v>35211</v>
      </c>
      <c r="C35203" s="5">
        <v>99.6</v>
      </c>
      <c r="D35203" s="5">
        <v>0.1</v>
      </c>
      <c r="E35203" s="5">
        <v>99.8</v>
      </c>
      <c r="F35203" s="5">
        <v>194.4</v>
      </c>
      <c r="G35203" s="5">
        <v>97.7</v>
      </c>
      <c r="H35203" s="5">
        <v>98.1</v>
      </c>
      <c r="I35203" s="5">
        <v>0</v>
      </c>
      <c r="J35203" s="5">
        <v>0</v>
      </c>
      <c r="K35203" s="5">
        <v>0</v>
      </c>
    </row>
    <row r="35204" spans="1:11" x14ac:dyDescent="0.25">
      <c r="A35204" s="5">
        <f>35197</f>
      </c>
      <c r="B35204" s="5" t="s">
        <v>35212</v>
      </c>
      <c r="C35204" s="5">
        <v>99.6</v>
      </c>
      <c r="D35204" s="5">
        <v>0.1</v>
      </c>
      <c r="E35204" s="5">
        <v>99.8</v>
      </c>
      <c r="F35204" s="5">
        <v>194.4</v>
      </c>
      <c r="G35204" s="5">
        <v>97.7</v>
      </c>
      <c r="H35204" s="5">
        <v>98.1</v>
      </c>
      <c r="I35204" s="5">
        <v>0</v>
      </c>
      <c r="J35204" s="5">
        <v>0</v>
      </c>
      <c r="K35204" s="5">
        <v>0</v>
      </c>
    </row>
    <row r="35205" spans="1:11" x14ac:dyDescent="0.25">
      <c r="A35205" s="5">
        <f>35198</f>
      </c>
      <c r="B35205" s="5" t="s">
        <v>35213</v>
      </c>
      <c r="C35205" s="5">
        <v>99.6</v>
      </c>
      <c r="D35205" s="5">
        <v>0.1</v>
      </c>
      <c r="E35205" s="5">
        <v>99.8</v>
      </c>
      <c r="F35205" s="5">
        <v>194.4</v>
      </c>
      <c r="G35205" s="5">
        <v>97.7</v>
      </c>
      <c r="H35205" s="5">
        <v>98.1</v>
      </c>
      <c r="I35205" s="5">
        <v>0</v>
      </c>
      <c r="J35205" s="5">
        <v>0</v>
      </c>
      <c r="K35205" s="5">
        <v>0</v>
      </c>
    </row>
    <row r="35206" spans="1:11" x14ac:dyDescent="0.25">
      <c r="A35206" s="5">
        <f>35199</f>
      </c>
      <c r="B35206" s="5" t="s">
        <v>35214</v>
      </c>
      <c r="C35206" s="5">
        <v>99.6</v>
      </c>
      <c r="D35206" s="5">
        <v>0.1</v>
      </c>
      <c r="E35206" s="5">
        <v>99.8</v>
      </c>
      <c r="F35206" s="5">
        <v>194.4</v>
      </c>
      <c r="G35206" s="5">
        <v>97.7</v>
      </c>
      <c r="H35206" s="5">
        <v>98.1</v>
      </c>
      <c r="I35206" s="5">
        <v>0</v>
      </c>
      <c r="J35206" s="5">
        <v>0</v>
      </c>
      <c r="K35206" s="5">
        <v>0</v>
      </c>
    </row>
    <row r="35207" spans="1:11" x14ac:dyDescent="0.25">
      <c r="A35207" s="5">
        <f>35200</f>
      </c>
      <c r="B35207" s="5" t="s">
        <v>35215</v>
      </c>
      <c r="C35207" s="5">
        <v>103.8</v>
      </c>
      <c r="D35207" s="5">
        <v>0.1</v>
      </c>
      <c r="E35207" s="5">
        <v>104</v>
      </c>
      <c r="F35207" s="5">
        <v>206.7</v>
      </c>
      <c r="G35207" s="5">
        <v>103.6</v>
      </c>
      <c r="H35207" s="5">
        <v>103.4</v>
      </c>
      <c r="I35207" s="5">
        <v>0</v>
      </c>
      <c r="J35207" s="5">
        <v>0</v>
      </c>
      <c r="K35207" s="5">
        <v>0</v>
      </c>
    </row>
    <row r="35208" spans="1:11" x14ac:dyDescent="0.25">
      <c r="A35208" s="5">
        <f>35201</f>
      </c>
      <c r="B35208" s="5" t="s">
        <v>35216</v>
      </c>
      <c r="C35208" s="5">
        <v>103.8</v>
      </c>
      <c r="D35208" s="5">
        <v>0.1</v>
      </c>
      <c r="E35208" s="5">
        <v>104</v>
      </c>
      <c r="F35208" s="5">
        <v>206.7</v>
      </c>
      <c r="G35208" s="5">
        <v>103.6</v>
      </c>
      <c r="H35208" s="5">
        <v>103.4</v>
      </c>
      <c r="I35208" s="5">
        <v>0</v>
      </c>
      <c r="J35208" s="5">
        <v>0</v>
      </c>
      <c r="K35208" s="5">
        <v>0</v>
      </c>
    </row>
    <row r="35209" spans="1:11" x14ac:dyDescent="0.25">
      <c r="A35209" s="5">
        <f>35202</f>
      </c>
      <c r="B35209" s="5" t="s">
        <v>35217</v>
      </c>
      <c r="C35209" s="5">
        <v>103.2</v>
      </c>
      <c r="D35209" s="5">
        <v>0.1</v>
      </c>
      <c r="E35209" s="5">
        <v>103.4</v>
      </c>
      <c r="F35209" s="5">
        <v>206.6</v>
      </c>
      <c r="G35209" s="5">
        <v>103.1</v>
      </c>
      <c r="H35209" s="5">
        <v>103</v>
      </c>
      <c r="I35209" s="5">
        <v>0</v>
      </c>
      <c r="J35209" s="5">
        <v>0</v>
      </c>
      <c r="K35209" s="5">
        <v>0</v>
      </c>
    </row>
    <row r="35210" spans="1:11" x14ac:dyDescent="0.25">
      <c r="A35210" s="5">
        <f>35203</f>
      </c>
      <c r="B35210" s="5" t="s">
        <v>35218</v>
      </c>
      <c r="C35210" s="5">
        <v>103.2</v>
      </c>
      <c r="D35210" s="5">
        <v>0.1</v>
      </c>
      <c r="E35210" s="5">
        <v>103.4</v>
      </c>
      <c r="F35210" s="5">
        <v>206.6</v>
      </c>
      <c r="G35210" s="5">
        <v>103.1</v>
      </c>
      <c r="H35210" s="5">
        <v>103</v>
      </c>
      <c r="I35210" s="5">
        <v>0</v>
      </c>
      <c r="J35210" s="5">
        <v>0</v>
      </c>
      <c r="K35210" s="5">
        <v>0</v>
      </c>
    </row>
    <row r="35211" spans="1:11" x14ac:dyDescent="0.25">
      <c r="A35211" s="5">
        <f>35204</f>
      </c>
      <c r="B35211" s="5" t="s">
        <v>35219</v>
      </c>
      <c r="C35211" s="5">
        <v>101.8</v>
      </c>
      <c r="D35211" s="5">
        <v>0.1</v>
      </c>
      <c r="E35211" s="5">
        <v>101.9</v>
      </c>
      <c r="F35211" s="5">
        <v>203</v>
      </c>
      <c r="G35211" s="5">
        <v>101.3</v>
      </c>
      <c r="H35211" s="5">
        <v>101.1</v>
      </c>
      <c r="I35211" s="5">
        <v>0</v>
      </c>
      <c r="J35211" s="5">
        <v>0</v>
      </c>
      <c r="K35211" s="5">
        <v>0</v>
      </c>
    </row>
    <row r="35212" spans="1:11" x14ac:dyDescent="0.25">
      <c r="A35212" s="5">
        <f>35205</f>
      </c>
      <c r="B35212" s="5" t="s">
        <v>35220</v>
      </c>
      <c r="C35212" s="5">
        <v>101.8</v>
      </c>
      <c r="D35212" s="5">
        <v>0.1</v>
      </c>
      <c r="E35212" s="5">
        <v>101.9</v>
      </c>
      <c r="F35212" s="5">
        <v>203</v>
      </c>
      <c r="G35212" s="5">
        <v>101.3</v>
      </c>
      <c r="H35212" s="5">
        <v>101.1</v>
      </c>
      <c r="I35212" s="5">
        <v>0</v>
      </c>
      <c r="J35212" s="5">
        <v>0</v>
      </c>
      <c r="K35212" s="5">
        <v>0</v>
      </c>
    </row>
    <row r="35213" spans="1:11" x14ac:dyDescent="0.25">
      <c r="A35213" s="5">
        <f>35206</f>
      </c>
      <c r="B35213" s="5" t="s">
        <v>35221</v>
      </c>
      <c r="C35213" s="5">
        <v>104</v>
      </c>
      <c r="D35213" s="5">
        <v>0.1</v>
      </c>
      <c r="E35213" s="5">
        <v>104</v>
      </c>
      <c r="F35213" s="5">
        <v>207.6</v>
      </c>
      <c r="G35213" s="5">
        <v>103.5</v>
      </c>
      <c r="H35213" s="5">
        <v>103.3</v>
      </c>
      <c r="I35213" s="5">
        <v>0</v>
      </c>
      <c r="J35213" s="5">
        <v>0</v>
      </c>
      <c r="K35213" s="5">
        <v>0</v>
      </c>
    </row>
    <row r="35214" spans="1:11" x14ac:dyDescent="0.25">
      <c r="A35214" s="5">
        <f>35207</f>
      </c>
      <c r="B35214" s="5" t="s">
        <v>35222</v>
      </c>
      <c r="C35214" s="5">
        <v>104</v>
      </c>
      <c r="D35214" s="5">
        <v>0.1</v>
      </c>
      <c r="E35214" s="5">
        <v>104</v>
      </c>
      <c r="F35214" s="5">
        <v>207.6</v>
      </c>
      <c r="G35214" s="5">
        <v>103.5</v>
      </c>
      <c r="H35214" s="5">
        <v>103.3</v>
      </c>
      <c r="I35214" s="5">
        <v>0</v>
      </c>
      <c r="J35214" s="5">
        <v>0</v>
      </c>
      <c r="K35214" s="5">
        <v>0</v>
      </c>
    </row>
    <row r="35215" spans="1:11" x14ac:dyDescent="0.25">
      <c r="A35215" s="5">
        <f>35208</f>
      </c>
      <c r="B35215" s="5" t="s">
        <v>35223</v>
      </c>
      <c r="C35215" s="5">
        <v>104</v>
      </c>
      <c r="D35215" s="5">
        <v>0.1</v>
      </c>
      <c r="E35215" s="5">
        <v>104</v>
      </c>
      <c r="F35215" s="5">
        <v>207.6</v>
      </c>
      <c r="G35215" s="5">
        <v>103.5</v>
      </c>
      <c r="H35215" s="5">
        <v>103.3</v>
      </c>
      <c r="I35215" s="5">
        <v>0</v>
      </c>
      <c r="J35215" s="5">
        <v>0</v>
      </c>
      <c r="K35215" s="5">
        <v>0</v>
      </c>
    </row>
    <row r="35216" spans="1:11" x14ac:dyDescent="0.25">
      <c r="A35216" s="5">
        <f>35209</f>
      </c>
      <c r="B35216" s="5" t="s">
        <v>35224</v>
      </c>
      <c r="C35216" s="5">
        <v>104</v>
      </c>
      <c r="D35216" s="5">
        <v>0.1</v>
      </c>
      <c r="E35216" s="5">
        <v>104</v>
      </c>
      <c r="F35216" s="5">
        <v>207.6</v>
      </c>
      <c r="G35216" s="5">
        <v>103.5</v>
      </c>
      <c r="H35216" s="5">
        <v>103.3</v>
      </c>
      <c r="I35216" s="5">
        <v>0</v>
      </c>
      <c r="J35216" s="5">
        <v>0</v>
      </c>
      <c r="K35216" s="5">
        <v>0</v>
      </c>
    </row>
    <row r="35217" spans="1:11" x14ac:dyDescent="0.25">
      <c r="A35217" s="5">
        <f>35210</f>
      </c>
      <c r="B35217" s="5" t="s">
        <v>35225</v>
      </c>
      <c r="C35217" s="5">
        <v>103.2</v>
      </c>
      <c r="D35217" s="5">
        <v>0.1</v>
      </c>
      <c r="E35217" s="5">
        <v>103.3</v>
      </c>
      <c r="F35217" s="5">
        <v>205.8</v>
      </c>
      <c r="G35217" s="5">
        <v>102.6</v>
      </c>
      <c r="H35217" s="5">
        <v>102.3</v>
      </c>
      <c r="I35217" s="5">
        <v>0</v>
      </c>
      <c r="J35217" s="5">
        <v>0</v>
      </c>
      <c r="K35217" s="5">
        <v>0</v>
      </c>
    </row>
    <row r="35218" spans="1:11" x14ac:dyDescent="0.25">
      <c r="A35218" s="5">
        <f>35211</f>
      </c>
      <c r="B35218" s="5" t="s">
        <v>35226</v>
      </c>
      <c r="C35218" s="5">
        <v>103.2</v>
      </c>
      <c r="D35218" s="5">
        <v>0.1</v>
      </c>
      <c r="E35218" s="5">
        <v>103.3</v>
      </c>
      <c r="F35218" s="5">
        <v>205.8</v>
      </c>
      <c r="G35218" s="5">
        <v>102.6</v>
      </c>
      <c r="H35218" s="5">
        <v>102.3</v>
      </c>
      <c r="I35218" s="5">
        <v>0</v>
      </c>
      <c r="J35218" s="5">
        <v>0</v>
      </c>
      <c r="K35218" s="5">
        <v>0</v>
      </c>
    </row>
    <row r="35219" spans="1:11" x14ac:dyDescent="0.25">
      <c r="A35219" s="5">
        <f>35212</f>
      </c>
      <c r="B35219" s="5" t="s">
        <v>35227</v>
      </c>
      <c r="C35219" s="5">
        <v>103.7</v>
      </c>
      <c r="D35219" s="5">
        <v>0.1</v>
      </c>
      <c r="E35219" s="5">
        <v>103.8</v>
      </c>
      <c r="F35219" s="5">
        <v>204.8</v>
      </c>
      <c r="G35219" s="5">
        <v>103.3</v>
      </c>
      <c r="H35219" s="5">
        <v>103.1</v>
      </c>
      <c r="I35219" s="5">
        <v>0</v>
      </c>
      <c r="J35219" s="5">
        <v>0</v>
      </c>
      <c r="K35219" s="5">
        <v>0</v>
      </c>
    </row>
    <row r="35220" spans="1:11" x14ac:dyDescent="0.25">
      <c r="A35220" s="5">
        <f>35213</f>
      </c>
      <c r="B35220" s="5" t="s">
        <v>35228</v>
      </c>
      <c r="C35220" s="5">
        <v>103.7</v>
      </c>
      <c r="D35220" s="5">
        <v>0.1</v>
      </c>
      <c r="E35220" s="5">
        <v>103.8</v>
      </c>
      <c r="F35220" s="5">
        <v>204.8</v>
      </c>
      <c r="G35220" s="5">
        <v>103.3</v>
      </c>
      <c r="H35220" s="5">
        <v>103.1</v>
      </c>
      <c r="I35220" s="5">
        <v>0</v>
      </c>
      <c r="J35220" s="5">
        <v>0</v>
      </c>
      <c r="K35220" s="5">
        <v>0</v>
      </c>
    </row>
    <row r="35221" spans="1:11" x14ac:dyDescent="0.25">
      <c r="A35221" s="5">
        <f>35214</f>
      </c>
      <c r="B35221" s="5" t="s">
        <v>35229</v>
      </c>
      <c r="C35221" s="5">
        <v>103.1</v>
      </c>
      <c r="D35221" s="5">
        <v>0.1</v>
      </c>
      <c r="E35221" s="5">
        <v>103.1</v>
      </c>
      <c r="F35221" s="5">
        <v>203.1</v>
      </c>
      <c r="G35221" s="5">
        <v>101.7</v>
      </c>
      <c r="H35221" s="5">
        <v>101.8</v>
      </c>
      <c r="I35221" s="5">
        <v>0</v>
      </c>
      <c r="J35221" s="5">
        <v>0</v>
      </c>
      <c r="K35221" s="5">
        <v>0</v>
      </c>
    </row>
    <row r="35222" spans="1:11" x14ac:dyDescent="0.25">
      <c r="A35222" s="5">
        <f>35215</f>
      </c>
      <c r="B35222" s="5" t="s">
        <v>35230</v>
      </c>
      <c r="C35222" s="5">
        <v>103.1</v>
      </c>
      <c r="D35222" s="5">
        <v>0.1</v>
      </c>
      <c r="E35222" s="5">
        <v>103.1</v>
      </c>
      <c r="F35222" s="5">
        <v>203.1</v>
      </c>
      <c r="G35222" s="5">
        <v>101.7</v>
      </c>
      <c r="H35222" s="5">
        <v>101.8</v>
      </c>
      <c r="I35222" s="5">
        <v>0</v>
      </c>
      <c r="J35222" s="5">
        <v>0</v>
      </c>
      <c r="K35222" s="5">
        <v>0</v>
      </c>
    </row>
    <row r="35223" spans="1:11" x14ac:dyDescent="0.25">
      <c r="A35223" s="5">
        <f>35216</f>
      </c>
      <c r="B35223" s="5" t="s">
        <v>35231</v>
      </c>
      <c r="C35223" s="5">
        <v>99.5</v>
      </c>
      <c r="D35223" s="5">
        <v>0.1</v>
      </c>
      <c r="E35223" s="5">
        <v>99.7</v>
      </c>
      <c r="F35223" s="5">
        <v>200.8</v>
      </c>
      <c r="G35223" s="5">
        <v>99.3</v>
      </c>
      <c r="H35223" s="5">
        <v>99.8</v>
      </c>
      <c r="I35223" s="5">
        <v>0</v>
      </c>
      <c r="J35223" s="5">
        <v>0</v>
      </c>
      <c r="K35223" s="5">
        <v>0</v>
      </c>
    </row>
    <row r="35224" spans="1:11" x14ac:dyDescent="0.25">
      <c r="A35224" s="5">
        <f>35217</f>
      </c>
      <c r="B35224" s="5" t="s">
        <v>35232</v>
      </c>
      <c r="C35224" s="5">
        <v>99.5</v>
      </c>
      <c r="D35224" s="5">
        <v>0.1</v>
      </c>
      <c r="E35224" s="5">
        <v>99.7</v>
      </c>
      <c r="F35224" s="5">
        <v>200.8</v>
      </c>
      <c r="G35224" s="5">
        <v>99.3</v>
      </c>
      <c r="H35224" s="5">
        <v>99.8</v>
      </c>
      <c r="I35224" s="5">
        <v>0</v>
      </c>
      <c r="J35224" s="5">
        <v>0</v>
      </c>
      <c r="K35224" s="5">
        <v>0</v>
      </c>
    </row>
    <row r="35225" spans="1:11" x14ac:dyDescent="0.25">
      <c r="A35225" s="5">
        <f>35218</f>
      </c>
      <c r="B35225" s="5" t="s">
        <v>35233</v>
      </c>
      <c r="C35225" s="5">
        <v>99.5</v>
      </c>
      <c r="D35225" s="5">
        <v>0.1</v>
      </c>
      <c r="E35225" s="5">
        <v>99.7</v>
      </c>
      <c r="F35225" s="5">
        <v>200.8</v>
      </c>
      <c r="G35225" s="5">
        <v>99.3</v>
      </c>
      <c r="H35225" s="5">
        <v>99.8</v>
      </c>
      <c r="I35225" s="5">
        <v>0</v>
      </c>
      <c r="J35225" s="5">
        <v>0</v>
      </c>
      <c r="K35225" s="5">
        <v>0</v>
      </c>
    </row>
    <row r="35226" spans="1:11" x14ac:dyDescent="0.25">
      <c r="A35226" s="5">
        <f>35219</f>
      </c>
      <c r="B35226" s="5" t="s">
        <v>35234</v>
      </c>
      <c r="C35226" s="5">
        <v>99.5</v>
      </c>
      <c r="D35226" s="5">
        <v>0.1</v>
      </c>
      <c r="E35226" s="5">
        <v>99.7</v>
      </c>
      <c r="F35226" s="5">
        <v>200.8</v>
      </c>
      <c r="G35226" s="5">
        <v>99.3</v>
      </c>
      <c r="H35226" s="5">
        <v>99.8</v>
      </c>
      <c r="I35226" s="5">
        <v>0</v>
      </c>
      <c r="J35226" s="5">
        <v>0</v>
      </c>
      <c r="K35226" s="5">
        <v>0</v>
      </c>
    </row>
    <row r="35227" spans="1:11" x14ac:dyDescent="0.25">
      <c r="A35227" s="5">
        <f>35220</f>
      </c>
      <c r="B35227" s="5" t="s">
        <v>35235</v>
      </c>
      <c r="C35227" s="5">
        <v>102.3</v>
      </c>
      <c r="D35227" s="5">
        <v>0.1</v>
      </c>
      <c r="E35227" s="5">
        <v>102.4</v>
      </c>
      <c r="F35227" s="5">
        <v>204.2</v>
      </c>
      <c r="G35227" s="5">
        <v>101.9</v>
      </c>
      <c r="H35227" s="5">
        <v>101.9</v>
      </c>
      <c r="I35227" s="5">
        <v>0</v>
      </c>
      <c r="J35227" s="5">
        <v>0</v>
      </c>
      <c r="K35227" s="5">
        <v>0</v>
      </c>
    </row>
    <row r="35228" spans="1:11" x14ac:dyDescent="0.25">
      <c r="A35228" s="5">
        <f>35221</f>
      </c>
      <c r="B35228" s="5" t="s">
        <v>35236</v>
      </c>
      <c r="C35228" s="5">
        <v>102.3</v>
      </c>
      <c r="D35228" s="5">
        <v>0.1</v>
      </c>
      <c r="E35228" s="5">
        <v>102.4</v>
      </c>
      <c r="F35228" s="5">
        <v>204.2</v>
      </c>
      <c r="G35228" s="5">
        <v>101.9</v>
      </c>
      <c r="H35228" s="5">
        <v>101.9</v>
      </c>
      <c r="I35228" s="5">
        <v>0</v>
      </c>
      <c r="J35228" s="5">
        <v>0</v>
      </c>
      <c r="K35228" s="5">
        <v>0</v>
      </c>
    </row>
    <row r="35229" spans="1:11" x14ac:dyDescent="0.25">
      <c r="A35229" s="5">
        <f>35222</f>
      </c>
      <c r="B35229" s="5" t="s">
        <v>35237</v>
      </c>
      <c r="C35229" s="5">
        <v>104.2</v>
      </c>
      <c r="D35229" s="5">
        <v>0.1</v>
      </c>
      <c r="E35229" s="5">
        <v>97.9</v>
      </c>
      <c r="F35229" s="5">
        <v>205.7</v>
      </c>
      <c r="G35229" s="5">
        <v>102.9</v>
      </c>
      <c r="H35229" s="5">
        <v>101.3</v>
      </c>
      <c r="I35229" s="5">
        <v>0</v>
      </c>
      <c r="J35229" s="5">
        <v>0</v>
      </c>
      <c r="K35229" s="5">
        <v>0</v>
      </c>
    </row>
    <row r="35230" spans="1:11" x14ac:dyDescent="0.25">
      <c r="A35230" s="5">
        <f>35223</f>
      </c>
      <c r="B35230" s="5" t="s">
        <v>35238</v>
      </c>
      <c r="C35230" s="5">
        <v>104.2</v>
      </c>
      <c r="D35230" s="5">
        <v>0.1</v>
      </c>
      <c r="E35230" s="5">
        <v>97.9</v>
      </c>
      <c r="F35230" s="5">
        <v>205.7</v>
      </c>
      <c r="G35230" s="5">
        <v>102.9</v>
      </c>
      <c r="H35230" s="5">
        <v>101.3</v>
      </c>
      <c r="I35230" s="5">
        <v>0</v>
      </c>
      <c r="J35230" s="5">
        <v>0</v>
      </c>
      <c r="K35230" s="5">
        <v>0</v>
      </c>
    </row>
    <row r="35231" spans="1:11" x14ac:dyDescent="0.25">
      <c r="A35231" s="5">
        <f>35224</f>
      </c>
      <c r="B35231" s="5" t="s">
        <v>35239</v>
      </c>
      <c r="C35231" s="5">
        <v>96.8</v>
      </c>
      <c r="D35231" s="5">
        <v>0.1</v>
      </c>
      <c r="E35231" s="5">
        <v>97</v>
      </c>
      <c r="F35231" s="5">
        <v>193.2</v>
      </c>
      <c r="G35231" s="5">
        <v>96.5</v>
      </c>
      <c r="H35231" s="5">
        <v>96.4</v>
      </c>
      <c r="I35231" s="5">
        <v>0</v>
      </c>
      <c r="J35231" s="5">
        <v>0</v>
      </c>
      <c r="K35231" s="5">
        <v>0</v>
      </c>
    </row>
    <row r="35232" spans="1:11" x14ac:dyDescent="0.25">
      <c r="A35232" s="5">
        <f>35225</f>
      </c>
      <c r="B35232" s="5" t="s">
        <v>35240</v>
      </c>
      <c r="C35232" s="5">
        <v>96.8</v>
      </c>
      <c r="D35232" s="5">
        <v>0.1</v>
      </c>
      <c r="E35232" s="5">
        <v>97</v>
      </c>
      <c r="F35232" s="5">
        <v>193.2</v>
      </c>
      <c r="G35232" s="5">
        <v>96.5</v>
      </c>
      <c r="H35232" s="5">
        <v>96.4</v>
      </c>
      <c r="I35232" s="5">
        <v>0</v>
      </c>
      <c r="J35232" s="5">
        <v>0</v>
      </c>
      <c r="K35232" s="5">
        <v>0</v>
      </c>
    </row>
    <row r="35233" spans="1:11" x14ac:dyDescent="0.25">
      <c r="A35233" s="5">
        <f>35226</f>
      </c>
      <c r="B35233" s="5" t="s">
        <v>35241</v>
      </c>
      <c r="C35233" s="5">
        <v>95.2</v>
      </c>
      <c r="D35233" s="5">
        <v>0.1</v>
      </c>
      <c r="E35233" s="5">
        <v>95.4</v>
      </c>
      <c r="F35233" s="5">
        <v>191.7</v>
      </c>
      <c r="G35233" s="5">
        <v>96.2</v>
      </c>
      <c r="H35233" s="5">
        <v>96.7</v>
      </c>
      <c r="I35233" s="5">
        <v>0</v>
      </c>
      <c r="J35233" s="5">
        <v>0</v>
      </c>
      <c r="K35233" s="5">
        <v>0</v>
      </c>
    </row>
    <row r="35234" spans="1:11" x14ac:dyDescent="0.25">
      <c r="A35234" s="5">
        <f>35227</f>
      </c>
      <c r="B35234" s="5" t="s">
        <v>35242</v>
      </c>
      <c r="C35234" s="5">
        <v>95.2</v>
      </c>
      <c r="D35234" s="5">
        <v>0.1</v>
      </c>
      <c r="E35234" s="5">
        <v>95.4</v>
      </c>
      <c r="F35234" s="5">
        <v>191.7</v>
      </c>
      <c r="G35234" s="5">
        <v>96.2</v>
      </c>
      <c r="H35234" s="5">
        <v>96.7</v>
      </c>
      <c r="I35234" s="5">
        <v>0</v>
      </c>
      <c r="J35234" s="5">
        <v>0</v>
      </c>
      <c r="K35234" s="5">
        <v>0</v>
      </c>
    </row>
    <row r="35235" spans="1:11" x14ac:dyDescent="0.25">
      <c r="A35235" s="5">
        <f>35228</f>
      </c>
      <c r="B35235" s="5" t="s">
        <v>35243</v>
      </c>
      <c r="C35235" s="5">
        <v>95.2</v>
      </c>
      <c r="D35235" s="5">
        <v>0.1</v>
      </c>
      <c r="E35235" s="5">
        <v>95.4</v>
      </c>
      <c r="F35235" s="5">
        <v>191.7</v>
      </c>
      <c r="G35235" s="5">
        <v>96.2</v>
      </c>
      <c r="H35235" s="5">
        <v>96.7</v>
      </c>
      <c r="I35235" s="5">
        <v>0</v>
      </c>
      <c r="J35235" s="5">
        <v>0</v>
      </c>
      <c r="K35235" s="5">
        <v>0</v>
      </c>
    </row>
    <row r="35236" spans="1:11" x14ac:dyDescent="0.25">
      <c r="A35236" s="5">
        <f>35229</f>
      </c>
      <c r="B35236" s="5" t="s">
        <v>35244</v>
      </c>
      <c r="C35236" s="5">
        <v>95.2</v>
      </c>
      <c r="D35236" s="5">
        <v>0.1</v>
      </c>
      <c r="E35236" s="5">
        <v>95.4</v>
      </c>
      <c r="F35236" s="5">
        <v>191.7</v>
      </c>
      <c r="G35236" s="5">
        <v>96.2</v>
      </c>
      <c r="H35236" s="5">
        <v>96.7</v>
      </c>
      <c r="I35236" s="5">
        <v>0</v>
      </c>
      <c r="J35236" s="5">
        <v>0</v>
      </c>
      <c r="K35236" s="5">
        <v>0</v>
      </c>
    </row>
    <row r="35237" spans="1:11" x14ac:dyDescent="0.25">
      <c r="A35237" s="5">
        <f>35230</f>
      </c>
      <c r="B35237" s="5" t="s">
        <v>35245</v>
      </c>
      <c r="C35237" s="5">
        <v>101.6</v>
      </c>
      <c r="D35237" s="5">
        <v>0.1</v>
      </c>
      <c r="E35237" s="5">
        <v>101.7</v>
      </c>
      <c r="F35237" s="5">
        <v>203</v>
      </c>
      <c r="G35237" s="5">
        <v>101.3</v>
      </c>
      <c r="H35237" s="5">
        <v>101.1</v>
      </c>
      <c r="I35237" s="5">
        <v>0</v>
      </c>
      <c r="J35237" s="5">
        <v>0</v>
      </c>
      <c r="K35237" s="5">
        <v>0</v>
      </c>
    </row>
    <row r="35238" spans="1:11" x14ac:dyDescent="0.25">
      <c r="A35238" s="5">
        <f>35231</f>
      </c>
      <c r="B35238" s="5" t="s">
        <v>35246</v>
      </c>
      <c r="C35238" s="5">
        <v>101.6</v>
      </c>
      <c r="D35238" s="5">
        <v>0.1</v>
      </c>
      <c r="E35238" s="5">
        <v>101.7</v>
      </c>
      <c r="F35238" s="5">
        <v>203</v>
      </c>
      <c r="G35238" s="5">
        <v>101.3</v>
      </c>
      <c r="H35238" s="5">
        <v>101.1</v>
      </c>
      <c r="I35238" s="5">
        <v>0</v>
      </c>
      <c r="J35238" s="5">
        <v>0</v>
      </c>
      <c r="K35238" s="5">
        <v>0</v>
      </c>
    </row>
    <row r="35239" spans="1:11" x14ac:dyDescent="0.25">
      <c r="A35239" s="5">
        <f>35232</f>
      </c>
      <c r="B35239" s="5" t="s">
        <v>35247</v>
      </c>
      <c r="C35239" s="5">
        <v>101.8</v>
      </c>
      <c r="D35239" s="5">
        <v>0.1</v>
      </c>
      <c r="E35239" s="5">
        <v>101.9</v>
      </c>
      <c r="F35239" s="5">
        <v>203.5</v>
      </c>
      <c r="G35239" s="5">
        <v>101.5</v>
      </c>
      <c r="H35239" s="5">
        <v>101.5</v>
      </c>
      <c r="I35239" s="5">
        <v>0</v>
      </c>
      <c r="J35239" s="5">
        <v>0</v>
      </c>
      <c r="K35239" s="5">
        <v>0</v>
      </c>
    </row>
    <row r="35240" spans="1:11" x14ac:dyDescent="0.25">
      <c r="A35240" s="5">
        <f>35233</f>
      </c>
      <c r="B35240" s="5" t="s">
        <v>35248</v>
      </c>
      <c r="C35240" s="5">
        <v>101.8</v>
      </c>
      <c r="D35240" s="5">
        <v>0.1</v>
      </c>
      <c r="E35240" s="5">
        <v>101.9</v>
      </c>
      <c r="F35240" s="5">
        <v>203.5</v>
      </c>
      <c r="G35240" s="5">
        <v>101.5</v>
      </c>
      <c r="H35240" s="5">
        <v>101.5</v>
      </c>
      <c r="I35240" s="5">
        <v>0</v>
      </c>
      <c r="J35240" s="5">
        <v>0</v>
      </c>
      <c r="K35240" s="5">
        <v>0</v>
      </c>
    </row>
    <row r="35241" spans="1:11" x14ac:dyDescent="0.25">
      <c r="A35241" s="5">
        <f>35234</f>
      </c>
      <c r="B35241" s="5" t="s">
        <v>35249</v>
      </c>
      <c r="C35241" s="5">
        <v>101.8</v>
      </c>
      <c r="D35241" s="5">
        <v>0.1</v>
      </c>
      <c r="E35241" s="5">
        <v>102</v>
      </c>
      <c r="F35241" s="5">
        <v>203.7</v>
      </c>
      <c r="G35241" s="5">
        <v>101.6</v>
      </c>
      <c r="H35241" s="5">
        <v>101.5</v>
      </c>
      <c r="I35241" s="5">
        <v>0</v>
      </c>
      <c r="J35241" s="5">
        <v>0</v>
      </c>
      <c r="K35241" s="5">
        <v>0</v>
      </c>
    </row>
    <row r="35242" spans="1:11" x14ac:dyDescent="0.25">
      <c r="A35242" s="5">
        <f>35235</f>
      </c>
      <c r="B35242" s="5" t="s">
        <v>35250</v>
      </c>
      <c r="C35242" s="5">
        <v>101.8</v>
      </c>
      <c r="D35242" s="5">
        <v>0.1</v>
      </c>
      <c r="E35242" s="5">
        <v>102</v>
      </c>
      <c r="F35242" s="5">
        <v>203.7</v>
      </c>
      <c r="G35242" s="5">
        <v>101.6</v>
      </c>
      <c r="H35242" s="5">
        <v>101.5</v>
      </c>
      <c r="I35242" s="5">
        <v>0</v>
      </c>
      <c r="J35242" s="5">
        <v>0</v>
      </c>
      <c r="K35242" s="5">
        <v>0</v>
      </c>
    </row>
    <row r="35243" spans="1:11" x14ac:dyDescent="0.25">
      <c r="A35243" s="5">
        <f>35236</f>
      </c>
      <c r="B35243" s="5" t="s">
        <v>35251</v>
      </c>
      <c r="C35243" s="5">
        <v>103.4</v>
      </c>
      <c r="D35243" s="5">
        <v>0.1</v>
      </c>
      <c r="E35243" s="5">
        <v>103.5</v>
      </c>
      <c r="F35243" s="5">
        <v>204.1</v>
      </c>
      <c r="G35243" s="5">
        <v>102</v>
      </c>
      <c r="H35243" s="5">
        <v>100.7</v>
      </c>
      <c r="I35243" s="5">
        <v>0</v>
      </c>
      <c r="J35243" s="5">
        <v>0</v>
      </c>
      <c r="K35243" s="5">
        <v>0</v>
      </c>
    </row>
    <row r="35244" spans="1:11" x14ac:dyDescent="0.25">
      <c r="A35244" s="5">
        <f>35237</f>
      </c>
      <c r="B35244" s="5" t="s">
        <v>35252</v>
      </c>
      <c r="C35244" s="5">
        <v>103.4</v>
      </c>
      <c r="D35244" s="5">
        <v>0.1</v>
      </c>
      <c r="E35244" s="5">
        <v>103.5</v>
      </c>
      <c r="F35244" s="5">
        <v>204.1</v>
      </c>
      <c r="G35244" s="5">
        <v>102</v>
      </c>
      <c r="H35244" s="5">
        <v>100.7</v>
      </c>
      <c r="I35244" s="5">
        <v>0</v>
      </c>
      <c r="J35244" s="5">
        <v>0</v>
      </c>
      <c r="K35244" s="5">
        <v>0</v>
      </c>
    </row>
    <row r="35245" spans="1:11" x14ac:dyDescent="0.25">
      <c r="A35245" s="5">
        <f>35238</f>
      </c>
      <c r="B35245" s="5" t="s">
        <v>35253</v>
      </c>
      <c r="C35245" s="5">
        <v>103.4</v>
      </c>
      <c r="D35245" s="5">
        <v>0.1</v>
      </c>
      <c r="E35245" s="5">
        <v>103.5</v>
      </c>
      <c r="F35245" s="5">
        <v>204.1</v>
      </c>
      <c r="G35245" s="5">
        <v>102</v>
      </c>
      <c r="H35245" s="5">
        <v>100.7</v>
      </c>
      <c r="I35245" s="5">
        <v>0</v>
      </c>
      <c r="J35245" s="5">
        <v>0</v>
      </c>
      <c r="K35245" s="5">
        <v>0</v>
      </c>
    </row>
    <row r="35246" spans="1:11" x14ac:dyDescent="0.25">
      <c r="A35246" s="5">
        <f>35239</f>
      </c>
      <c r="B35246" s="5" t="s">
        <v>35254</v>
      </c>
      <c r="C35246" s="5">
        <v>103.4</v>
      </c>
      <c r="D35246" s="5">
        <v>0.1</v>
      </c>
      <c r="E35246" s="5">
        <v>103.5</v>
      </c>
      <c r="F35246" s="5">
        <v>204.1</v>
      </c>
      <c r="G35246" s="5">
        <v>102</v>
      </c>
      <c r="H35246" s="5">
        <v>100.7</v>
      </c>
      <c r="I35246" s="5">
        <v>0</v>
      </c>
      <c r="J35246" s="5">
        <v>0</v>
      </c>
      <c r="K35246" s="5">
        <v>0</v>
      </c>
    </row>
    <row r="35247" spans="1:11" x14ac:dyDescent="0.25">
      <c r="A35247" s="5">
        <f>35240</f>
      </c>
      <c r="B35247" s="5" t="s">
        <v>35255</v>
      </c>
      <c r="C35247" s="5">
        <v>97.8</v>
      </c>
      <c r="D35247" s="5">
        <v>0.1</v>
      </c>
      <c r="E35247" s="5">
        <v>98</v>
      </c>
      <c r="F35247" s="5">
        <v>194.1</v>
      </c>
      <c r="G35247" s="5">
        <v>96.1</v>
      </c>
      <c r="H35247" s="5">
        <v>95</v>
      </c>
      <c r="I35247" s="5">
        <v>0</v>
      </c>
      <c r="J35247" s="5">
        <v>0</v>
      </c>
      <c r="K35247" s="5">
        <v>0</v>
      </c>
    </row>
    <row r="35248" spans="1:11" x14ac:dyDescent="0.25">
      <c r="A35248" s="5">
        <f>35241</f>
      </c>
      <c r="B35248" s="5" t="s">
        <v>35256</v>
      </c>
      <c r="C35248" s="5">
        <v>97.8</v>
      </c>
      <c r="D35248" s="5">
        <v>0.1</v>
      </c>
      <c r="E35248" s="5">
        <v>98</v>
      </c>
      <c r="F35248" s="5">
        <v>194.1</v>
      </c>
      <c r="G35248" s="5">
        <v>96.1</v>
      </c>
      <c r="H35248" s="5">
        <v>95</v>
      </c>
      <c r="I35248" s="5">
        <v>0</v>
      </c>
      <c r="J35248" s="5">
        <v>0</v>
      </c>
      <c r="K35248" s="5">
        <v>0</v>
      </c>
    </row>
    <row r="35249" spans="1:11" x14ac:dyDescent="0.25">
      <c r="A35249" s="5">
        <f>35242</f>
      </c>
      <c r="B35249" s="5" t="s">
        <v>35257</v>
      </c>
      <c r="C35249" s="5">
        <v>94.8</v>
      </c>
      <c r="D35249" s="5">
        <v>0.1</v>
      </c>
      <c r="E35249" s="5">
        <v>94.9</v>
      </c>
      <c r="F35249" s="5">
        <v>189.8</v>
      </c>
      <c r="G35249" s="5">
        <v>94.7</v>
      </c>
      <c r="H35249" s="5">
        <v>94.5</v>
      </c>
      <c r="I35249" s="5">
        <v>0</v>
      </c>
      <c r="J35249" s="5">
        <v>0</v>
      </c>
      <c r="K35249" s="5">
        <v>0</v>
      </c>
    </row>
    <row r="35250" spans="1:11" x14ac:dyDescent="0.25">
      <c r="A35250" s="5">
        <f>35243</f>
      </c>
      <c r="B35250" s="5" t="s">
        <v>35258</v>
      </c>
      <c r="C35250" s="5">
        <v>94.8</v>
      </c>
      <c r="D35250" s="5">
        <v>0.1</v>
      </c>
      <c r="E35250" s="5">
        <v>94.9</v>
      </c>
      <c r="F35250" s="5">
        <v>189.8</v>
      </c>
      <c r="G35250" s="5">
        <v>94.7</v>
      </c>
      <c r="H35250" s="5">
        <v>94.5</v>
      </c>
      <c r="I35250" s="5">
        <v>0</v>
      </c>
      <c r="J35250" s="5">
        <v>0</v>
      </c>
      <c r="K35250" s="5">
        <v>0</v>
      </c>
    </row>
    <row r="35251" spans="1:11" x14ac:dyDescent="0.25">
      <c r="A35251" s="5">
        <f>35244</f>
      </c>
      <c r="B35251" s="5" t="s">
        <v>35259</v>
      </c>
      <c r="C35251" s="5">
        <v>94.8</v>
      </c>
      <c r="D35251" s="5">
        <v>0.1</v>
      </c>
      <c r="E35251" s="5">
        <v>94.9</v>
      </c>
      <c r="F35251" s="5">
        <v>188.6</v>
      </c>
      <c r="G35251" s="5">
        <v>94.1</v>
      </c>
      <c r="H35251" s="5">
        <v>94</v>
      </c>
      <c r="I35251" s="5">
        <v>0</v>
      </c>
      <c r="J35251" s="5">
        <v>0</v>
      </c>
      <c r="K35251" s="5">
        <v>0</v>
      </c>
    </row>
    <row r="35252" spans="1:11" x14ac:dyDescent="0.25">
      <c r="A35252" s="5">
        <f>35245</f>
      </c>
      <c r="B35252" s="5" t="s">
        <v>35260</v>
      </c>
      <c r="C35252" s="5">
        <v>94.8</v>
      </c>
      <c r="D35252" s="5">
        <v>0.1</v>
      </c>
      <c r="E35252" s="5">
        <v>94.9</v>
      </c>
      <c r="F35252" s="5">
        <v>188.6</v>
      </c>
      <c r="G35252" s="5">
        <v>94.1</v>
      </c>
      <c r="H35252" s="5">
        <v>94</v>
      </c>
      <c r="I35252" s="5">
        <v>0</v>
      </c>
      <c r="J35252" s="5">
        <v>0</v>
      </c>
      <c r="K35252" s="5">
        <v>0</v>
      </c>
    </row>
    <row r="35253" spans="1:11" x14ac:dyDescent="0.25">
      <c r="A35253" s="5">
        <f>35246</f>
      </c>
      <c r="B35253" s="5" t="s">
        <v>35261</v>
      </c>
      <c r="C35253" s="5">
        <v>95.4</v>
      </c>
      <c r="D35253" s="5">
        <v>0.1</v>
      </c>
      <c r="E35253" s="5">
        <v>95.6</v>
      </c>
      <c r="F35253" s="5">
        <v>190.6</v>
      </c>
      <c r="G35253" s="5">
        <v>95.1</v>
      </c>
      <c r="H35253" s="5">
        <v>95</v>
      </c>
      <c r="I35253" s="5">
        <v>0</v>
      </c>
      <c r="J35253" s="5">
        <v>0</v>
      </c>
      <c r="K35253" s="5">
        <v>0</v>
      </c>
    </row>
    <row r="35254" spans="1:11" x14ac:dyDescent="0.25">
      <c r="A35254" s="5">
        <f>35247</f>
      </c>
      <c r="B35254" s="5" t="s">
        <v>35262</v>
      </c>
      <c r="C35254" s="5">
        <v>95.4</v>
      </c>
      <c r="D35254" s="5">
        <v>0.1</v>
      </c>
      <c r="E35254" s="5">
        <v>95.6</v>
      </c>
      <c r="F35254" s="5">
        <v>190.6</v>
      </c>
      <c r="G35254" s="5">
        <v>95.1</v>
      </c>
      <c r="H35254" s="5">
        <v>95</v>
      </c>
      <c r="I35254" s="5">
        <v>0</v>
      </c>
      <c r="J35254" s="5">
        <v>0</v>
      </c>
      <c r="K35254" s="5">
        <v>0</v>
      </c>
    </row>
    <row r="35255" spans="1:11" x14ac:dyDescent="0.25">
      <c r="A35255" s="5">
        <f>35248</f>
      </c>
      <c r="B35255" s="5" t="s">
        <v>35263</v>
      </c>
      <c r="C35255" s="5">
        <v>95.4</v>
      </c>
      <c r="D35255" s="5">
        <v>0.1</v>
      </c>
      <c r="E35255" s="5">
        <v>95.6</v>
      </c>
      <c r="F35255" s="5">
        <v>190.6</v>
      </c>
      <c r="G35255" s="5">
        <v>95.1</v>
      </c>
      <c r="H35255" s="5">
        <v>95</v>
      </c>
      <c r="I35255" s="5">
        <v>0</v>
      </c>
      <c r="J35255" s="5">
        <v>0</v>
      </c>
      <c r="K35255" s="5">
        <v>0</v>
      </c>
    </row>
    <row r="35256" spans="1:11" x14ac:dyDescent="0.25">
      <c r="A35256" s="5">
        <f>35249</f>
      </c>
      <c r="B35256" s="5" t="s">
        <v>35264</v>
      </c>
      <c r="C35256" s="5">
        <v>95.4</v>
      </c>
      <c r="D35256" s="5">
        <v>0.1</v>
      </c>
      <c r="E35256" s="5">
        <v>95.4</v>
      </c>
      <c r="F35256" s="5">
        <v>190.2</v>
      </c>
      <c r="G35256" s="5">
        <v>95</v>
      </c>
      <c r="H35256" s="5">
        <v>95</v>
      </c>
      <c r="I35256" s="5">
        <v>0</v>
      </c>
      <c r="J35256" s="5">
        <v>0</v>
      </c>
      <c r="K35256" s="5">
        <v>0</v>
      </c>
    </row>
    <row r="35257" spans="1:11" x14ac:dyDescent="0.25">
      <c r="A35257" s="5">
        <f>35250</f>
      </c>
      <c r="B35257" s="5" t="s">
        <v>35265</v>
      </c>
      <c r="C35257" s="5">
        <v>95.4</v>
      </c>
      <c r="D35257" s="5">
        <v>0.1</v>
      </c>
      <c r="E35257" s="5">
        <v>95.4</v>
      </c>
      <c r="F35257" s="5">
        <v>190.2</v>
      </c>
      <c r="G35257" s="5">
        <v>95</v>
      </c>
      <c r="H35257" s="5">
        <v>94.8</v>
      </c>
      <c r="I35257" s="5">
        <v>0</v>
      </c>
      <c r="J35257" s="5">
        <v>0</v>
      </c>
      <c r="K35257" s="5">
        <v>0</v>
      </c>
    </row>
    <row r="35258" spans="1:11" x14ac:dyDescent="0.25">
      <c r="A35258" s="5">
        <f>35251</f>
      </c>
      <c r="B35258" s="5" t="s">
        <v>35266</v>
      </c>
      <c r="C35258" s="5">
        <v>95.4</v>
      </c>
      <c r="D35258" s="5">
        <v>0.1</v>
      </c>
      <c r="E35258" s="5">
        <v>96.1</v>
      </c>
      <c r="F35258" s="5">
        <v>192.4</v>
      </c>
      <c r="G35258" s="5">
        <v>96.7</v>
      </c>
      <c r="H35258" s="5">
        <v>94.8</v>
      </c>
      <c r="I35258" s="5">
        <v>0</v>
      </c>
      <c r="J35258" s="5">
        <v>0</v>
      </c>
      <c r="K35258" s="5">
        <v>0</v>
      </c>
    </row>
    <row r="35259" spans="1:11" x14ac:dyDescent="0.25">
      <c r="A35259" s="5">
        <f>35252</f>
      </c>
      <c r="B35259" s="5" t="s">
        <v>35267</v>
      </c>
      <c r="C35259" s="5">
        <v>96</v>
      </c>
      <c r="D35259" s="5">
        <v>0.1</v>
      </c>
      <c r="E35259" s="5">
        <v>96.1</v>
      </c>
      <c r="F35259" s="5">
        <v>192.4</v>
      </c>
      <c r="G35259" s="5">
        <v>96.7</v>
      </c>
      <c r="H35259" s="5">
        <v>97.4</v>
      </c>
      <c r="I35259" s="5">
        <v>0</v>
      </c>
      <c r="J35259" s="5">
        <v>0</v>
      </c>
      <c r="K35259" s="5">
        <v>0</v>
      </c>
    </row>
    <row r="35260" spans="1:11" x14ac:dyDescent="0.25">
      <c r="A35260" s="5">
        <f>35253</f>
      </c>
      <c r="B35260" s="5" t="s">
        <v>35268</v>
      </c>
      <c r="C35260" s="5">
        <v>96</v>
      </c>
      <c r="D35260" s="5">
        <v>0.1</v>
      </c>
      <c r="E35260" s="5">
        <v>96.1</v>
      </c>
      <c r="F35260" s="5">
        <v>192.4</v>
      </c>
      <c r="G35260" s="5">
        <v>96.7</v>
      </c>
      <c r="H35260" s="5">
        <v>97.4</v>
      </c>
      <c r="I35260" s="5">
        <v>0</v>
      </c>
      <c r="J35260" s="5">
        <v>0</v>
      </c>
      <c r="K35260" s="5">
        <v>0</v>
      </c>
    </row>
    <row r="35261" spans="1:11" x14ac:dyDescent="0.25">
      <c r="A35261" s="5">
        <f>35254</f>
      </c>
      <c r="B35261" s="5" t="s">
        <v>35269</v>
      </c>
      <c r="C35261" s="5">
        <v>102.9</v>
      </c>
      <c r="D35261" s="5">
        <v>0.1</v>
      </c>
      <c r="E35261" s="5">
        <v>103.1</v>
      </c>
      <c r="F35261" s="5">
        <v>205.9</v>
      </c>
      <c r="G35261" s="5">
        <v>102.7</v>
      </c>
      <c r="H35261" s="5">
        <v>102.5</v>
      </c>
      <c r="I35261" s="5">
        <v>0</v>
      </c>
      <c r="J35261" s="5">
        <v>0</v>
      </c>
      <c r="K35261" s="5">
        <v>0</v>
      </c>
    </row>
    <row r="35262" spans="1:11" x14ac:dyDescent="0.25">
      <c r="A35262" s="5">
        <f>35255</f>
      </c>
      <c r="B35262" s="5" t="s">
        <v>35270</v>
      </c>
      <c r="C35262" s="5">
        <v>102.9</v>
      </c>
      <c r="D35262" s="5">
        <v>0.1</v>
      </c>
      <c r="E35262" s="5">
        <v>103.1</v>
      </c>
      <c r="F35262" s="5">
        <v>205.9</v>
      </c>
      <c r="G35262" s="5">
        <v>102.7</v>
      </c>
      <c r="H35262" s="5">
        <v>102.5</v>
      </c>
      <c r="I35262" s="5">
        <v>0</v>
      </c>
      <c r="J35262" s="5">
        <v>0</v>
      </c>
      <c r="K35262" s="5">
        <v>0</v>
      </c>
    </row>
    <row r="35263" spans="1:11" x14ac:dyDescent="0.25">
      <c r="A35263" s="5">
        <f>35256</f>
      </c>
      <c r="B35263" s="5" t="s">
        <v>35271</v>
      </c>
      <c r="C35263" s="5">
        <v>102.9</v>
      </c>
      <c r="D35263" s="5">
        <v>0.1</v>
      </c>
      <c r="E35263" s="5">
        <v>103.1</v>
      </c>
      <c r="F35263" s="5">
        <v>205.3</v>
      </c>
      <c r="G35263" s="5">
        <v>102.5</v>
      </c>
      <c r="H35263" s="5">
        <v>102.3</v>
      </c>
      <c r="I35263" s="5">
        <v>0</v>
      </c>
      <c r="J35263" s="5">
        <v>0</v>
      </c>
      <c r="K35263" s="5">
        <v>0</v>
      </c>
    </row>
    <row r="35264" spans="1:11" x14ac:dyDescent="0.25">
      <c r="A35264" s="5">
        <f>35257</f>
      </c>
      <c r="B35264" s="5" t="s">
        <v>35272</v>
      </c>
      <c r="C35264" s="5">
        <v>102.9</v>
      </c>
      <c r="D35264" s="5">
        <v>0.1</v>
      </c>
      <c r="E35264" s="5">
        <v>103.1</v>
      </c>
      <c r="F35264" s="5">
        <v>205.3</v>
      </c>
      <c r="G35264" s="5">
        <v>102.5</v>
      </c>
      <c r="H35264" s="5">
        <v>102.3</v>
      </c>
      <c r="I35264" s="5">
        <v>0</v>
      </c>
      <c r="J35264" s="5">
        <v>0</v>
      </c>
      <c r="K35264" s="5">
        <v>0</v>
      </c>
    </row>
    <row r="35265" spans="1:11" x14ac:dyDescent="0.25">
      <c r="A35265" s="5">
        <f>35258</f>
      </c>
      <c r="B35265" s="5" t="s">
        <v>35273</v>
      </c>
      <c r="C35265" s="5">
        <v>102.9</v>
      </c>
      <c r="D35265" s="5">
        <v>0.1</v>
      </c>
      <c r="E35265" s="5">
        <v>103.1</v>
      </c>
      <c r="F35265" s="5">
        <v>205.3</v>
      </c>
      <c r="G35265" s="5">
        <v>102.5</v>
      </c>
      <c r="H35265" s="5">
        <v>102.3</v>
      </c>
      <c r="I35265" s="5">
        <v>0</v>
      </c>
      <c r="J35265" s="5">
        <v>0</v>
      </c>
      <c r="K35265" s="5">
        <v>0</v>
      </c>
    </row>
    <row r="35266" spans="1:11" x14ac:dyDescent="0.25">
      <c r="A35266" s="5">
        <f>35259</f>
      </c>
      <c r="B35266" s="5" t="s">
        <v>35274</v>
      </c>
      <c r="C35266" s="5">
        <v>102.7</v>
      </c>
      <c r="D35266" s="5">
        <v>0.1</v>
      </c>
      <c r="E35266" s="5">
        <v>103.1</v>
      </c>
      <c r="F35266" s="5">
        <v>205.3</v>
      </c>
      <c r="G35266" s="5">
        <v>102.5</v>
      </c>
      <c r="H35266" s="5">
        <v>102.3</v>
      </c>
      <c r="I35266" s="5">
        <v>0</v>
      </c>
      <c r="J35266" s="5">
        <v>0</v>
      </c>
      <c r="K35266" s="5">
        <v>0</v>
      </c>
    </row>
    <row r="35267" spans="1:11" x14ac:dyDescent="0.25">
      <c r="A35267" s="5">
        <f>35260</f>
      </c>
      <c r="B35267" s="5" t="s">
        <v>35275</v>
      </c>
      <c r="C35267" s="5">
        <v>102.7</v>
      </c>
      <c r="D35267" s="5">
        <v>0.1</v>
      </c>
      <c r="E35267" s="5">
        <v>102.9</v>
      </c>
      <c r="F35267" s="5">
        <v>205.3</v>
      </c>
      <c r="G35267" s="5">
        <v>102.5</v>
      </c>
      <c r="H35267" s="5">
        <v>102.2</v>
      </c>
      <c r="I35267" s="5">
        <v>0</v>
      </c>
      <c r="J35267" s="5">
        <v>0</v>
      </c>
      <c r="K35267" s="5">
        <v>0</v>
      </c>
    </row>
    <row r="35268" spans="1:11" x14ac:dyDescent="0.25">
      <c r="A35268" s="5">
        <f>35261</f>
      </c>
      <c r="B35268" s="5" t="s">
        <v>35276</v>
      </c>
      <c r="C35268" s="5">
        <v>102.7</v>
      </c>
      <c r="D35268" s="5">
        <v>0.1</v>
      </c>
      <c r="E35268" s="5">
        <v>102.9</v>
      </c>
      <c r="F35268" s="5">
        <v>205.3</v>
      </c>
      <c r="G35268" s="5">
        <v>102.5</v>
      </c>
      <c r="H35268" s="5">
        <v>102.2</v>
      </c>
      <c r="I35268" s="5">
        <v>0</v>
      </c>
      <c r="J35268" s="5">
        <v>0</v>
      </c>
      <c r="K35268" s="5">
        <v>0</v>
      </c>
    </row>
    <row r="35269" spans="1:11" x14ac:dyDescent="0.25">
      <c r="A35269" s="5">
        <f>35262</f>
      </c>
      <c r="B35269" s="5" t="s">
        <v>35277</v>
      </c>
      <c r="C35269" s="5">
        <v>99.2</v>
      </c>
      <c r="D35269" s="5">
        <v>0.1</v>
      </c>
      <c r="E35269" s="5">
        <v>99.3</v>
      </c>
      <c r="F35269" s="5">
        <v>195.5</v>
      </c>
      <c r="G35269" s="5">
        <v>98.2</v>
      </c>
      <c r="H35269" s="5">
        <v>98.6</v>
      </c>
      <c r="I35269" s="5">
        <v>0</v>
      </c>
      <c r="J35269" s="5">
        <v>0</v>
      </c>
      <c r="K35269" s="5">
        <v>0</v>
      </c>
    </row>
    <row r="35270" spans="1:11" x14ac:dyDescent="0.25">
      <c r="A35270" s="5">
        <f>35263</f>
      </c>
      <c r="B35270" s="5" t="s">
        <v>35278</v>
      </c>
      <c r="C35270" s="5">
        <v>99.2</v>
      </c>
      <c r="D35270" s="5">
        <v>0.1</v>
      </c>
      <c r="E35270" s="5">
        <v>99.3</v>
      </c>
      <c r="F35270" s="5">
        <v>195.5</v>
      </c>
      <c r="G35270" s="5">
        <v>98.2</v>
      </c>
      <c r="H35270" s="5">
        <v>98.6</v>
      </c>
      <c r="I35270" s="5">
        <v>0</v>
      </c>
      <c r="J35270" s="5">
        <v>0</v>
      </c>
      <c r="K35270" s="5">
        <v>0</v>
      </c>
    </row>
    <row r="35271" spans="1:11" x14ac:dyDescent="0.25">
      <c r="A35271" s="5">
        <f>35264</f>
      </c>
      <c r="B35271" s="5" t="s">
        <v>35279</v>
      </c>
      <c r="C35271" s="5">
        <v>95.7</v>
      </c>
      <c r="D35271" s="5">
        <v>0.1</v>
      </c>
      <c r="E35271" s="5">
        <v>95.8</v>
      </c>
      <c r="F35271" s="5">
        <v>190.3</v>
      </c>
      <c r="G35271" s="5">
        <v>95</v>
      </c>
      <c r="H35271" s="5">
        <v>94.9</v>
      </c>
      <c r="I35271" s="5">
        <v>0</v>
      </c>
      <c r="J35271" s="5">
        <v>0</v>
      </c>
      <c r="K35271" s="5">
        <v>0</v>
      </c>
    </row>
    <row r="35272" spans="1:11" x14ac:dyDescent="0.25">
      <c r="A35272" s="5">
        <f>35265</f>
      </c>
      <c r="B35272" s="5" t="s">
        <v>35280</v>
      </c>
      <c r="C35272" s="5">
        <v>95.7</v>
      </c>
      <c r="D35272" s="5">
        <v>0.1</v>
      </c>
      <c r="E35272" s="5">
        <v>95.8</v>
      </c>
      <c r="F35272" s="5">
        <v>190.3</v>
      </c>
      <c r="G35272" s="5">
        <v>95</v>
      </c>
      <c r="H35272" s="5">
        <v>94.9</v>
      </c>
      <c r="I35272" s="5">
        <v>0</v>
      </c>
      <c r="J35272" s="5">
        <v>0</v>
      </c>
      <c r="K35272" s="5">
        <v>0</v>
      </c>
    </row>
    <row r="35273" spans="1:11" x14ac:dyDescent="0.25">
      <c r="A35273" s="5">
        <f>35266</f>
      </c>
      <c r="B35273" s="5" t="s">
        <v>35281</v>
      </c>
      <c r="C35273" s="5">
        <v>95.6</v>
      </c>
      <c r="D35273" s="5">
        <v>0.1</v>
      </c>
      <c r="E35273" s="5">
        <v>95.7</v>
      </c>
      <c r="F35273" s="5">
        <v>191.8</v>
      </c>
      <c r="G35273" s="5">
        <v>95.6</v>
      </c>
      <c r="H35273" s="5">
        <v>95.4</v>
      </c>
      <c r="I35273" s="5">
        <v>0</v>
      </c>
      <c r="J35273" s="5">
        <v>0</v>
      </c>
      <c r="K35273" s="5">
        <v>0</v>
      </c>
    </row>
    <row r="35274" spans="1:11" x14ac:dyDescent="0.25">
      <c r="A35274" s="5">
        <f>35267</f>
      </c>
      <c r="B35274" s="5" t="s">
        <v>35282</v>
      </c>
      <c r="C35274" s="5">
        <v>95.6</v>
      </c>
      <c r="D35274" s="5">
        <v>0.1</v>
      </c>
      <c r="E35274" s="5">
        <v>95.7</v>
      </c>
      <c r="F35274" s="5">
        <v>191.8</v>
      </c>
      <c r="G35274" s="5">
        <v>95.6</v>
      </c>
      <c r="H35274" s="5">
        <v>95.4</v>
      </c>
      <c r="I35274" s="5">
        <v>0</v>
      </c>
      <c r="J35274" s="5">
        <v>0</v>
      </c>
      <c r="K35274" s="5">
        <v>0</v>
      </c>
    </row>
    <row r="35275" spans="1:11" x14ac:dyDescent="0.25">
      <c r="A35275" s="5">
        <f>35268</f>
      </c>
      <c r="B35275" s="5" t="s">
        <v>35283</v>
      </c>
      <c r="C35275" s="5">
        <v>95.6</v>
      </c>
      <c r="D35275" s="5">
        <v>0.1</v>
      </c>
      <c r="E35275" s="5">
        <v>95.7</v>
      </c>
      <c r="F35275" s="5">
        <v>191.8</v>
      </c>
      <c r="G35275" s="5">
        <v>95.6</v>
      </c>
      <c r="H35275" s="5">
        <v>95.4</v>
      </c>
      <c r="I35275" s="5">
        <v>0</v>
      </c>
      <c r="J35275" s="5">
        <v>0</v>
      </c>
      <c r="K35275" s="5">
        <v>0</v>
      </c>
    </row>
    <row r="35276" spans="1:11" x14ac:dyDescent="0.25">
      <c r="A35276" s="5">
        <f>35269</f>
      </c>
      <c r="B35276" s="5" t="s">
        <v>35284</v>
      </c>
      <c r="C35276" s="5">
        <v>95.6</v>
      </c>
      <c r="D35276" s="5">
        <v>0.1</v>
      </c>
      <c r="E35276" s="5">
        <v>95.7</v>
      </c>
      <c r="F35276" s="5">
        <v>191.8</v>
      </c>
      <c r="G35276" s="5">
        <v>95.6</v>
      </c>
      <c r="H35276" s="5">
        <v>95.4</v>
      </c>
      <c r="I35276" s="5">
        <v>0</v>
      </c>
      <c r="J35276" s="5">
        <v>0</v>
      </c>
      <c r="K35276" s="5">
        <v>0</v>
      </c>
    </row>
    <row r="35277" spans="1:11" x14ac:dyDescent="0.25">
      <c r="A35277" s="5">
        <f>35270</f>
      </c>
      <c r="B35277" s="5" t="s">
        <v>35285</v>
      </c>
      <c r="C35277" s="5">
        <v>94.8</v>
      </c>
      <c r="D35277" s="5">
        <v>0.1</v>
      </c>
      <c r="E35277" s="5">
        <v>94.8</v>
      </c>
      <c r="F35277" s="5">
        <v>191.3</v>
      </c>
      <c r="G35277" s="5">
        <v>94.8</v>
      </c>
      <c r="H35277" s="5">
        <v>94.6</v>
      </c>
      <c r="I35277" s="5">
        <v>0</v>
      </c>
      <c r="J35277" s="5">
        <v>0</v>
      </c>
      <c r="K35277" s="5">
        <v>0</v>
      </c>
    </row>
    <row r="35278" spans="1:11" x14ac:dyDescent="0.25">
      <c r="A35278" s="5">
        <f>35271</f>
      </c>
      <c r="B35278" s="5" t="s">
        <v>35286</v>
      </c>
      <c r="C35278" s="5">
        <v>94.8</v>
      </c>
      <c r="D35278" s="5">
        <v>0.1</v>
      </c>
      <c r="E35278" s="5">
        <v>94.8</v>
      </c>
      <c r="F35278" s="5">
        <v>191.3</v>
      </c>
      <c r="G35278" s="5">
        <v>94.8</v>
      </c>
      <c r="H35278" s="5">
        <v>94.6</v>
      </c>
      <c r="I35278" s="5">
        <v>0</v>
      </c>
      <c r="J35278" s="5">
        <v>0</v>
      </c>
      <c r="K35278" s="5">
        <v>0</v>
      </c>
    </row>
    <row r="35279" spans="1:11" x14ac:dyDescent="0.25">
      <c r="A35279" s="5">
        <f>35272</f>
      </c>
      <c r="B35279" s="5" t="s">
        <v>35287</v>
      </c>
      <c r="C35279" s="5">
        <v>96.4</v>
      </c>
      <c r="D35279" s="5">
        <v>0.1</v>
      </c>
      <c r="E35279" s="5">
        <v>96.6</v>
      </c>
      <c r="F35279" s="5">
        <v>194</v>
      </c>
      <c r="G35279" s="5">
        <v>96.6</v>
      </c>
      <c r="H35279" s="5">
        <v>96.3</v>
      </c>
      <c r="I35279" s="5">
        <v>0</v>
      </c>
      <c r="J35279" s="5">
        <v>0</v>
      </c>
      <c r="K35279" s="5">
        <v>0</v>
      </c>
    </row>
    <row r="35280" spans="1:11" x14ac:dyDescent="0.25">
      <c r="A35280" s="5">
        <f>35273</f>
      </c>
      <c r="B35280" s="5" t="s">
        <v>35288</v>
      </c>
      <c r="C35280" s="5">
        <v>96.4</v>
      </c>
      <c r="D35280" s="5">
        <v>0.1</v>
      </c>
      <c r="E35280" s="5">
        <v>96.6</v>
      </c>
      <c r="F35280" s="5">
        <v>194</v>
      </c>
      <c r="G35280" s="5">
        <v>96.6</v>
      </c>
      <c r="H35280" s="5">
        <v>96.3</v>
      </c>
      <c r="I35280" s="5">
        <v>0</v>
      </c>
      <c r="J35280" s="5">
        <v>0</v>
      </c>
      <c r="K35280" s="5">
        <v>0</v>
      </c>
    </row>
    <row r="35281" spans="1:11" x14ac:dyDescent="0.25">
      <c r="A35281" s="5">
        <f>35274</f>
      </c>
      <c r="B35281" s="5" t="s">
        <v>35289</v>
      </c>
      <c r="C35281" s="5">
        <v>96.7</v>
      </c>
      <c r="D35281" s="5">
        <v>0.1</v>
      </c>
      <c r="E35281" s="5">
        <v>96.8</v>
      </c>
      <c r="F35281" s="5">
        <v>193.2</v>
      </c>
      <c r="G35281" s="5">
        <v>95.7</v>
      </c>
      <c r="H35281" s="5">
        <v>95.5</v>
      </c>
      <c r="I35281" s="5">
        <v>0</v>
      </c>
      <c r="J35281" s="5">
        <v>0</v>
      </c>
      <c r="K35281" s="5">
        <v>0</v>
      </c>
    </row>
    <row r="35282" spans="1:11" x14ac:dyDescent="0.25">
      <c r="A35282" s="5">
        <f>35275</f>
      </c>
      <c r="B35282" s="5" t="s">
        <v>35290</v>
      </c>
      <c r="C35282" s="5">
        <v>96.7</v>
      </c>
      <c r="D35282" s="5">
        <v>0.1</v>
      </c>
      <c r="E35282" s="5">
        <v>96.8</v>
      </c>
      <c r="F35282" s="5">
        <v>193.2</v>
      </c>
      <c r="G35282" s="5">
        <v>95.7</v>
      </c>
      <c r="H35282" s="5">
        <v>95.5</v>
      </c>
      <c r="I35282" s="5">
        <v>0</v>
      </c>
      <c r="J35282" s="5">
        <v>0</v>
      </c>
      <c r="K35282" s="5">
        <v>0</v>
      </c>
    </row>
    <row r="35283" spans="1:11" x14ac:dyDescent="0.25">
      <c r="A35283" s="5">
        <f>35276</f>
      </c>
      <c r="B35283" s="5" t="s">
        <v>35291</v>
      </c>
      <c r="C35283" s="5">
        <v>97.2</v>
      </c>
      <c r="D35283" s="5">
        <v>0.1</v>
      </c>
      <c r="E35283" s="5">
        <v>97.3</v>
      </c>
      <c r="F35283" s="5">
        <v>193.9</v>
      </c>
      <c r="G35283" s="5">
        <v>96.8</v>
      </c>
      <c r="H35283" s="5">
        <v>96.6</v>
      </c>
      <c r="I35283" s="5">
        <v>0</v>
      </c>
      <c r="J35283" s="5">
        <v>0</v>
      </c>
      <c r="K35283" s="5">
        <v>0</v>
      </c>
    </row>
    <row r="35284" spans="1:11" x14ac:dyDescent="0.25">
      <c r="A35284" s="5">
        <f>35277</f>
      </c>
      <c r="B35284" s="5" t="s">
        <v>35292</v>
      </c>
      <c r="C35284" s="5">
        <v>97.2</v>
      </c>
      <c r="D35284" s="5">
        <v>0.1</v>
      </c>
      <c r="E35284" s="5">
        <v>97.3</v>
      </c>
      <c r="F35284" s="5">
        <v>193.9</v>
      </c>
      <c r="G35284" s="5">
        <v>96.8</v>
      </c>
      <c r="H35284" s="5">
        <v>96.6</v>
      </c>
      <c r="I35284" s="5">
        <v>0</v>
      </c>
      <c r="J35284" s="5">
        <v>0</v>
      </c>
      <c r="K35284" s="5">
        <v>0</v>
      </c>
    </row>
    <row r="35285" spans="1:11" x14ac:dyDescent="0.25">
      <c r="A35285" s="5">
        <f>35278</f>
      </c>
      <c r="B35285" s="5" t="s">
        <v>35293</v>
      </c>
      <c r="C35285" s="5">
        <v>97.2</v>
      </c>
      <c r="D35285" s="5">
        <v>0.1</v>
      </c>
      <c r="E35285" s="5">
        <v>97.3</v>
      </c>
      <c r="F35285" s="5">
        <v>193.9</v>
      </c>
      <c r="G35285" s="5">
        <v>96.8</v>
      </c>
      <c r="H35285" s="5">
        <v>96.6</v>
      </c>
      <c r="I35285" s="5">
        <v>0</v>
      </c>
      <c r="J35285" s="5">
        <v>0</v>
      </c>
      <c r="K35285" s="5">
        <v>0</v>
      </c>
    </row>
    <row r="35286" spans="1:11" x14ac:dyDescent="0.25">
      <c r="A35286" s="5">
        <f>35279</f>
      </c>
      <c r="B35286" s="5" t="s">
        <v>35294</v>
      </c>
      <c r="C35286" s="5">
        <v>102.8</v>
      </c>
      <c r="D35286" s="5">
        <v>0.1</v>
      </c>
      <c r="E35286" s="5">
        <v>103</v>
      </c>
      <c r="F35286" s="5">
        <v>203.6</v>
      </c>
      <c r="G35286" s="5">
        <v>100.9</v>
      </c>
      <c r="H35286" s="5">
        <v>100</v>
      </c>
      <c r="I35286" s="5">
        <v>0</v>
      </c>
      <c r="J35286" s="5">
        <v>0</v>
      </c>
      <c r="K35286" s="5">
        <v>0</v>
      </c>
    </row>
    <row r="35287" spans="1:11" x14ac:dyDescent="0.25">
      <c r="A35287" s="5">
        <f>35280</f>
      </c>
      <c r="B35287" s="5" t="s">
        <v>35295</v>
      </c>
      <c r="C35287" s="5">
        <v>102.8</v>
      </c>
      <c r="D35287" s="5">
        <v>0.1</v>
      </c>
      <c r="E35287" s="5">
        <v>103</v>
      </c>
      <c r="F35287" s="5">
        <v>203.6</v>
      </c>
      <c r="G35287" s="5">
        <v>100.9</v>
      </c>
      <c r="H35287" s="5">
        <v>100</v>
      </c>
      <c r="I35287" s="5">
        <v>0</v>
      </c>
      <c r="J35287" s="5">
        <v>0</v>
      </c>
      <c r="K35287" s="5">
        <v>0</v>
      </c>
    </row>
    <row r="35288" spans="1:11" x14ac:dyDescent="0.25">
      <c r="A35288" s="5">
        <f>35281</f>
      </c>
      <c r="B35288" s="5" t="s">
        <v>35296</v>
      </c>
      <c r="C35288" s="5">
        <v>101.9</v>
      </c>
      <c r="D35288" s="5">
        <v>0.1</v>
      </c>
      <c r="E35288" s="5">
        <v>102.1</v>
      </c>
      <c r="F35288" s="5">
        <v>202.6</v>
      </c>
      <c r="G35288" s="5">
        <v>101.2</v>
      </c>
      <c r="H35288" s="5">
        <v>100.8</v>
      </c>
      <c r="I35288" s="5">
        <v>0</v>
      </c>
      <c r="J35288" s="5">
        <v>0</v>
      </c>
      <c r="K35288" s="5">
        <v>0</v>
      </c>
    </row>
    <row r="35289" spans="1:11" x14ac:dyDescent="0.25">
      <c r="A35289" s="5">
        <f>35282</f>
      </c>
      <c r="B35289" s="5" t="s">
        <v>35297</v>
      </c>
      <c r="C35289" s="5">
        <v>101.9</v>
      </c>
      <c r="D35289" s="5">
        <v>0.1</v>
      </c>
      <c r="E35289" s="5">
        <v>102.1</v>
      </c>
      <c r="F35289" s="5">
        <v>202.6</v>
      </c>
      <c r="G35289" s="5">
        <v>101.2</v>
      </c>
      <c r="H35289" s="5">
        <v>100.8</v>
      </c>
      <c r="I35289" s="5">
        <v>0</v>
      </c>
      <c r="J35289" s="5">
        <v>0</v>
      </c>
      <c r="K35289" s="5">
        <v>0</v>
      </c>
    </row>
    <row r="35290" spans="1:11" x14ac:dyDescent="0.25">
      <c r="A35290" s="5">
        <f>35283</f>
      </c>
      <c r="B35290" s="5" t="s">
        <v>35298</v>
      </c>
      <c r="C35290" s="5">
        <v>101.9</v>
      </c>
      <c r="D35290" s="5">
        <v>0.1</v>
      </c>
      <c r="E35290" s="5">
        <v>94.5</v>
      </c>
      <c r="F35290" s="5">
        <v>187.6</v>
      </c>
      <c r="G35290" s="5">
        <v>93.8</v>
      </c>
      <c r="H35290" s="5">
        <v>93.8</v>
      </c>
      <c r="I35290" s="5">
        <v>0</v>
      </c>
      <c r="J35290" s="5">
        <v>0</v>
      </c>
      <c r="K35290" s="5">
        <v>0</v>
      </c>
    </row>
    <row r="35291" spans="1:11" x14ac:dyDescent="0.25">
      <c r="A35291" s="5">
        <f>35284</f>
      </c>
      <c r="B35291" s="5" t="s">
        <v>35299</v>
      </c>
      <c r="C35291" s="5">
        <v>94.3</v>
      </c>
      <c r="D35291" s="5">
        <v>0.1</v>
      </c>
      <c r="E35291" s="5">
        <v>94.5</v>
      </c>
      <c r="F35291" s="5">
        <v>187.6</v>
      </c>
      <c r="G35291" s="5">
        <v>93.8</v>
      </c>
      <c r="H35291" s="5">
        <v>93.8</v>
      </c>
      <c r="I35291" s="5">
        <v>0</v>
      </c>
      <c r="J35291" s="5">
        <v>0</v>
      </c>
      <c r="K35291" s="5">
        <v>0</v>
      </c>
    </row>
    <row r="35292" spans="1:11" x14ac:dyDescent="0.25">
      <c r="A35292" s="5">
        <f>35285</f>
      </c>
      <c r="B35292" s="5" t="s">
        <v>35300</v>
      </c>
      <c r="C35292" s="5">
        <v>94.3</v>
      </c>
      <c r="D35292" s="5">
        <v>0.1</v>
      </c>
      <c r="E35292" s="5">
        <v>94</v>
      </c>
      <c r="F35292" s="5">
        <v>186.5</v>
      </c>
      <c r="G35292" s="5">
        <v>93.1</v>
      </c>
      <c r="H35292" s="5">
        <v>93</v>
      </c>
      <c r="I35292" s="5">
        <v>0</v>
      </c>
      <c r="J35292" s="5">
        <v>0</v>
      </c>
      <c r="K35292" s="5">
        <v>0</v>
      </c>
    </row>
    <row r="35293" spans="1:11" x14ac:dyDescent="0.25">
      <c r="A35293" s="5">
        <f>35286</f>
      </c>
      <c r="B35293" s="5" t="s">
        <v>35301</v>
      </c>
      <c r="C35293" s="5">
        <v>93.8</v>
      </c>
      <c r="D35293" s="5">
        <v>0.1</v>
      </c>
      <c r="E35293" s="5">
        <v>94</v>
      </c>
      <c r="F35293" s="5">
        <v>186.5</v>
      </c>
      <c r="G35293" s="5">
        <v>93.1</v>
      </c>
      <c r="H35293" s="5">
        <v>93</v>
      </c>
      <c r="I35293" s="5">
        <v>0</v>
      </c>
      <c r="J35293" s="5">
        <v>0</v>
      </c>
      <c r="K35293" s="5">
        <v>0</v>
      </c>
    </row>
    <row r="35294" spans="1:11" x14ac:dyDescent="0.25">
      <c r="A35294" s="5">
        <f>35287</f>
      </c>
      <c r="B35294" s="5" t="s">
        <v>35302</v>
      </c>
      <c r="C35294" s="5">
        <v>93.8</v>
      </c>
      <c r="D35294" s="5">
        <v>0.1</v>
      </c>
      <c r="E35294" s="5">
        <v>94</v>
      </c>
      <c r="F35294" s="5">
        <v>186.5</v>
      </c>
      <c r="G35294" s="5">
        <v>93.1</v>
      </c>
      <c r="H35294" s="5">
        <v>93</v>
      </c>
      <c r="I35294" s="5">
        <v>0</v>
      </c>
      <c r="J35294" s="5">
        <v>0</v>
      </c>
      <c r="K35294" s="5">
        <v>0</v>
      </c>
    </row>
    <row r="35295" spans="1:11" x14ac:dyDescent="0.25">
      <c r="A35295" s="5">
        <f>35288</f>
      </c>
      <c r="B35295" s="5" t="s">
        <v>35303</v>
      </c>
      <c r="C35295" s="5">
        <v>93.8</v>
      </c>
      <c r="D35295" s="5">
        <v>0.1</v>
      </c>
      <c r="E35295" s="5">
        <v>94</v>
      </c>
      <c r="F35295" s="5">
        <v>186.5</v>
      </c>
      <c r="G35295" s="5">
        <v>93.1</v>
      </c>
      <c r="H35295" s="5">
        <v>93</v>
      </c>
      <c r="I35295" s="5">
        <v>0</v>
      </c>
      <c r="J35295" s="5">
        <v>0</v>
      </c>
      <c r="K35295" s="5">
        <v>0</v>
      </c>
    </row>
    <row r="35296" spans="1:11" x14ac:dyDescent="0.25">
      <c r="A35296" s="5">
        <f>35289</f>
      </c>
      <c r="B35296" s="5" t="s">
        <v>35304</v>
      </c>
      <c r="C35296" s="5">
        <v>97.8</v>
      </c>
      <c r="D35296" s="5">
        <v>0.1</v>
      </c>
      <c r="E35296" s="5">
        <v>98</v>
      </c>
      <c r="F35296" s="5">
        <v>201.9</v>
      </c>
      <c r="G35296" s="5">
        <v>101.5</v>
      </c>
      <c r="H35296" s="5">
        <v>101.1</v>
      </c>
      <c r="I35296" s="5">
        <v>0</v>
      </c>
      <c r="J35296" s="5">
        <v>0</v>
      </c>
      <c r="K35296" s="5">
        <v>0</v>
      </c>
    </row>
    <row r="35297" spans="1:11" x14ac:dyDescent="0.25">
      <c r="A35297" s="5">
        <f>35290</f>
      </c>
      <c r="B35297" s="5" t="s">
        <v>35305</v>
      </c>
      <c r="C35297" s="5">
        <v>97.8</v>
      </c>
      <c r="D35297" s="5">
        <v>0.1</v>
      </c>
      <c r="E35297" s="5">
        <v>98</v>
      </c>
      <c r="F35297" s="5">
        <v>201.9</v>
      </c>
      <c r="G35297" s="5">
        <v>101.5</v>
      </c>
      <c r="H35297" s="5">
        <v>101.1</v>
      </c>
      <c r="I35297" s="5">
        <v>0</v>
      </c>
      <c r="J35297" s="5">
        <v>0</v>
      </c>
      <c r="K35297" s="5">
        <v>0</v>
      </c>
    </row>
    <row r="35298" spans="1:11" x14ac:dyDescent="0.25">
      <c r="A35298" s="5">
        <f>35291</f>
      </c>
      <c r="B35298" s="5" t="s">
        <v>35306</v>
      </c>
      <c r="C35298" s="5">
        <v>95.6</v>
      </c>
      <c r="D35298" s="5">
        <v>0.1</v>
      </c>
      <c r="E35298" s="5">
        <v>95.7</v>
      </c>
      <c r="F35298" s="5">
        <v>190.4</v>
      </c>
      <c r="G35298" s="5">
        <v>95.3</v>
      </c>
      <c r="H35298" s="5">
        <v>98.7</v>
      </c>
      <c r="I35298" s="5">
        <v>0</v>
      </c>
      <c r="J35298" s="5">
        <v>0</v>
      </c>
      <c r="K35298" s="5">
        <v>0</v>
      </c>
    </row>
    <row r="35299" spans="1:11" x14ac:dyDescent="0.25">
      <c r="A35299" s="5">
        <f>35292</f>
      </c>
      <c r="B35299" s="5" t="s">
        <v>35307</v>
      </c>
      <c r="C35299" s="5">
        <v>95.6</v>
      </c>
      <c r="D35299" s="5">
        <v>0.1</v>
      </c>
      <c r="E35299" s="5">
        <v>95.7</v>
      </c>
      <c r="F35299" s="5">
        <v>190.4</v>
      </c>
      <c r="G35299" s="5">
        <v>95.3</v>
      </c>
      <c r="H35299" s="5">
        <v>98.7</v>
      </c>
      <c r="I35299" s="5">
        <v>0</v>
      </c>
      <c r="J35299" s="5">
        <v>0</v>
      </c>
      <c r="K35299" s="5">
        <v>0</v>
      </c>
    </row>
    <row r="35300" spans="1:11" x14ac:dyDescent="0.25">
      <c r="A35300" s="5">
        <f>35293</f>
      </c>
      <c r="B35300" s="5" t="s">
        <v>35308</v>
      </c>
      <c r="C35300" s="5">
        <v>102.6</v>
      </c>
      <c r="D35300" s="5">
        <v>0.1</v>
      </c>
      <c r="E35300" s="5">
        <v>102.7</v>
      </c>
      <c r="F35300" s="5">
        <v>204.9</v>
      </c>
      <c r="G35300" s="5">
        <v>102.2</v>
      </c>
      <c r="H35300" s="5">
        <v>102.5</v>
      </c>
      <c r="I35300" s="5">
        <v>0</v>
      </c>
      <c r="J35300" s="5">
        <v>0</v>
      </c>
      <c r="K35300" s="5">
        <v>0</v>
      </c>
    </row>
    <row r="35301" spans="1:11" x14ac:dyDescent="0.25">
      <c r="A35301" s="5">
        <f>35294</f>
      </c>
      <c r="B35301" s="5" t="s">
        <v>35309</v>
      </c>
      <c r="C35301" s="5">
        <v>102.6</v>
      </c>
      <c r="D35301" s="5">
        <v>0.1</v>
      </c>
      <c r="E35301" s="5">
        <v>102.7</v>
      </c>
      <c r="F35301" s="5">
        <v>204.9</v>
      </c>
      <c r="G35301" s="5">
        <v>102.2</v>
      </c>
      <c r="H35301" s="5">
        <v>102.5</v>
      </c>
      <c r="I35301" s="5">
        <v>0</v>
      </c>
      <c r="J35301" s="5">
        <v>0</v>
      </c>
      <c r="K35301" s="5">
        <v>0</v>
      </c>
    </row>
    <row r="35302" spans="1:11" x14ac:dyDescent="0.25">
      <c r="A35302" s="5">
        <f>35295</f>
      </c>
      <c r="B35302" s="5" t="s">
        <v>35310</v>
      </c>
      <c r="C35302" s="5">
        <v>104.3</v>
      </c>
      <c r="D35302" s="5">
        <v>0.1</v>
      </c>
      <c r="E35302" s="5">
        <v>104.5</v>
      </c>
      <c r="F35302" s="5">
        <v>208.4</v>
      </c>
      <c r="G35302" s="5">
        <v>104</v>
      </c>
      <c r="H35302" s="5">
        <v>103.5</v>
      </c>
      <c r="I35302" s="5">
        <v>0</v>
      </c>
      <c r="J35302" s="5">
        <v>0</v>
      </c>
      <c r="K35302" s="5">
        <v>0</v>
      </c>
    </row>
    <row r="35303" spans="1:11" x14ac:dyDescent="0.25">
      <c r="A35303" s="5">
        <f>35296</f>
      </c>
      <c r="B35303" s="5" t="s">
        <v>35311</v>
      </c>
      <c r="C35303" s="5">
        <v>104.3</v>
      </c>
      <c r="D35303" s="5">
        <v>0.1</v>
      </c>
      <c r="E35303" s="5">
        <v>104.5</v>
      </c>
      <c r="F35303" s="5">
        <v>208.4</v>
      </c>
      <c r="G35303" s="5">
        <v>104</v>
      </c>
      <c r="H35303" s="5">
        <v>103.5</v>
      </c>
      <c r="I35303" s="5">
        <v>0</v>
      </c>
      <c r="J35303" s="5">
        <v>0</v>
      </c>
      <c r="K35303" s="5">
        <v>0</v>
      </c>
    </row>
    <row r="35304" spans="1:11" x14ac:dyDescent="0.25">
      <c r="A35304" s="5">
        <f>35297</f>
      </c>
      <c r="B35304" s="5" t="s">
        <v>35312</v>
      </c>
      <c r="C35304" s="5">
        <v>104.3</v>
      </c>
      <c r="D35304" s="5">
        <v>0.1</v>
      </c>
      <c r="E35304" s="5">
        <v>104.5</v>
      </c>
      <c r="F35304" s="5">
        <v>208.4</v>
      </c>
      <c r="G35304" s="5">
        <v>104</v>
      </c>
      <c r="H35304" s="5">
        <v>103.5</v>
      </c>
      <c r="I35304" s="5">
        <v>0</v>
      </c>
      <c r="J35304" s="5">
        <v>0</v>
      </c>
      <c r="K35304" s="5">
        <v>0</v>
      </c>
    </row>
    <row r="35305" spans="1:11" x14ac:dyDescent="0.25">
      <c r="A35305" s="5">
        <f>35298</f>
      </c>
      <c r="B35305" s="5" t="s">
        <v>35313</v>
      </c>
      <c r="C35305" s="5">
        <v>104.3</v>
      </c>
      <c r="D35305" s="5">
        <v>0.1</v>
      </c>
      <c r="E35305" s="5">
        <v>104.5</v>
      </c>
      <c r="F35305" s="5">
        <v>208.4</v>
      </c>
      <c r="G35305" s="5">
        <v>104</v>
      </c>
      <c r="H35305" s="5">
        <v>103.5</v>
      </c>
      <c r="I35305" s="5">
        <v>0</v>
      </c>
      <c r="J35305" s="5">
        <v>0</v>
      </c>
      <c r="K35305" s="5">
        <v>0</v>
      </c>
    </row>
    <row r="35306" spans="1:11" x14ac:dyDescent="0.25">
      <c r="A35306" s="5">
        <f>35299</f>
      </c>
      <c r="B35306" s="5" t="s">
        <v>35314</v>
      </c>
      <c r="C35306" s="5">
        <v>95.9</v>
      </c>
      <c r="D35306" s="5">
        <v>0.1</v>
      </c>
      <c r="E35306" s="5">
        <v>96</v>
      </c>
      <c r="F35306" s="5">
        <v>193</v>
      </c>
      <c r="G35306" s="5">
        <v>96.3</v>
      </c>
      <c r="H35306" s="5">
        <v>95.3</v>
      </c>
      <c r="I35306" s="5">
        <v>0</v>
      </c>
      <c r="J35306" s="5">
        <v>0</v>
      </c>
      <c r="K35306" s="5">
        <v>0</v>
      </c>
    </row>
    <row r="35307" spans="1:11" x14ac:dyDescent="0.25">
      <c r="A35307" s="5">
        <f>35300</f>
      </c>
      <c r="B35307" s="5" t="s">
        <v>35315</v>
      </c>
      <c r="C35307" s="5">
        <v>95.9</v>
      </c>
      <c r="D35307" s="5">
        <v>0.1</v>
      </c>
      <c r="E35307" s="5">
        <v>96</v>
      </c>
      <c r="F35307" s="5">
        <v>193</v>
      </c>
      <c r="G35307" s="5">
        <v>96.3</v>
      </c>
      <c r="H35307" s="5">
        <v>95.3</v>
      </c>
      <c r="I35307" s="5">
        <v>0</v>
      </c>
      <c r="J35307" s="5">
        <v>0</v>
      </c>
      <c r="K35307" s="5">
        <v>0</v>
      </c>
    </row>
    <row r="35308" spans="1:11" x14ac:dyDescent="0.25">
      <c r="A35308" s="5">
        <f>35301</f>
      </c>
      <c r="B35308" s="5" t="s">
        <v>35316</v>
      </c>
      <c r="C35308" s="5">
        <v>95.1</v>
      </c>
      <c r="D35308" s="5">
        <v>0.1</v>
      </c>
      <c r="E35308" s="5">
        <v>95.1</v>
      </c>
      <c r="F35308" s="5">
        <v>189.1</v>
      </c>
      <c r="G35308" s="5">
        <v>94</v>
      </c>
      <c r="H35308" s="5">
        <v>93.6</v>
      </c>
      <c r="I35308" s="5">
        <v>0</v>
      </c>
      <c r="J35308" s="5">
        <v>0</v>
      </c>
      <c r="K35308" s="5">
        <v>0</v>
      </c>
    </row>
    <row r="35309" spans="1:11" x14ac:dyDescent="0.25">
      <c r="A35309" s="5">
        <f>35302</f>
      </c>
      <c r="B35309" s="5" t="s">
        <v>35317</v>
      </c>
      <c r="C35309" s="5">
        <v>95.1</v>
      </c>
      <c r="D35309" s="5">
        <v>0.1</v>
      </c>
      <c r="E35309" s="5">
        <v>95.1</v>
      </c>
      <c r="F35309" s="5">
        <v>189.1</v>
      </c>
      <c r="G35309" s="5">
        <v>94</v>
      </c>
      <c r="H35309" s="5">
        <v>93.6</v>
      </c>
      <c r="I35309" s="5">
        <v>0</v>
      </c>
      <c r="J35309" s="5">
        <v>0</v>
      </c>
      <c r="K35309" s="5">
        <v>0</v>
      </c>
    </row>
    <row r="35310" spans="1:11" x14ac:dyDescent="0.25">
      <c r="A35310" s="5">
        <f>35303</f>
      </c>
      <c r="B35310" s="5" t="s">
        <v>35318</v>
      </c>
      <c r="C35310" s="5">
        <v>96.4</v>
      </c>
      <c r="D35310" s="5">
        <v>0.1</v>
      </c>
      <c r="E35310" s="5">
        <v>96.5</v>
      </c>
      <c r="F35310" s="5">
        <v>195.8</v>
      </c>
      <c r="G35310" s="5">
        <v>97.7</v>
      </c>
      <c r="H35310" s="5">
        <v>93.6</v>
      </c>
      <c r="I35310" s="5">
        <v>0</v>
      </c>
      <c r="J35310" s="5">
        <v>0</v>
      </c>
      <c r="K35310" s="5">
        <v>0</v>
      </c>
    </row>
    <row r="35311" spans="1:11" x14ac:dyDescent="0.25">
      <c r="A35311" s="5">
        <f>35304</f>
      </c>
      <c r="B35311" s="5" t="s">
        <v>35319</v>
      </c>
      <c r="C35311" s="5">
        <v>96.4</v>
      </c>
      <c r="D35311" s="5">
        <v>0.1</v>
      </c>
      <c r="E35311" s="5">
        <v>96.5</v>
      </c>
      <c r="F35311" s="5">
        <v>195.8</v>
      </c>
      <c r="G35311" s="5">
        <v>97.7</v>
      </c>
      <c r="H35311" s="5">
        <v>97.4</v>
      </c>
      <c r="I35311" s="5">
        <v>0</v>
      </c>
      <c r="J35311" s="5">
        <v>0</v>
      </c>
      <c r="K35311" s="5">
        <v>0</v>
      </c>
    </row>
    <row r="35312" spans="1:11" x14ac:dyDescent="0.25">
      <c r="A35312" s="5">
        <f>35305</f>
      </c>
      <c r="B35312" s="5" t="s">
        <v>35320</v>
      </c>
      <c r="C35312" s="5">
        <v>96.5</v>
      </c>
      <c r="D35312" s="5">
        <v>0.1</v>
      </c>
      <c r="E35312" s="5">
        <v>96.7</v>
      </c>
      <c r="F35312" s="5">
        <v>194.4</v>
      </c>
      <c r="G35312" s="5">
        <v>96.9</v>
      </c>
      <c r="H35312" s="5">
        <v>97.4</v>
      </c>
      <c r="I35312" s="5">
        <v>0</v>
      </c>
      <c r="J35312" s="5">
        <v>0</v>
      </c>
      <c r="K35312" s="5">
        <v>0</v>
      </c>
    </row>
    <row r="35313" spans="1:11" x14ac:dyDescent="0.25">
      <c r="A35313" s="5">
        <f>35306</f>
      </c>
      <c r="B35313" s="5" t="s">
        <v>35321</v>
      </c>
      <c r="C35313" s="5">
        <v>96.5</v>
      </c>
      <c r="D35313" s="5">
        <v>0.1</v>
      </c>
      <c r="E35313" s="5">
        <v>96.7</v>
      </c>
      <c r="F35313" s="5">
        <v>194.4</v>
      </c>
      <c r="G35313" s="5">
        <v>96.9</v>
      </c>
      <c r="H35313" s="5">
        <v>96.7</v>
      </c>
      <c r="I35313" s="5">
        <v>0</v>
      </c>
      <c r="J35313" s="5">
        <v>0</v>
      </c>
      <c r="K35313" s="5">
        <v>0</v>
      </c>
    </row>
    <row r="35314" spans="1:11" x14ac:dyDescent="0.25">
      <c r="A35314" s="5">
        <f>35307</f>
      </c>
      <c r="B35314" s="5" t="s">
        <v>35322</v>
      </c>
      <c r="C35314" s="5">
        <v>96.5</v>
      </c>
      <c r="D35314" s="5">
        <v>0.1</v>
      </c>
      <c r="E35314" s="5">
        <v>96.7</v>
      </c>
      <c r="F35314" s="5">
        <v>194.4</v>
      </c>
      <c r="G35314" s="5">
        <v>96.9</v>
      </c>
      <c r="H35314" s="5">
        <v>96.7</v>
      </c>
      <c r="I35314" s="5">
        <v>0</v>
      </c>
      <c r="J35314" s="5">
        <v>0</v>
      </c>
      <c r="K35314" s="5">
        <v>0</v>
      </c>
    </row>
    <row r="35315" spans="1:11" x14ac:dyDescent="0.25">
      <c r="A35315" s="5">
        <f>35308</f>
      </c>
      <c r="B35315" s="5" t="s">
        <v>35323</v>
      </c>
      <c r="C35315" s="5">
        <v>96.5</v>
      </c>
      <c r="D35315" s="5">
        <v>0.1</v>
      </c>
      <c r="E35315" s="5">
        <v>96.7</v>
      </c>
      <c r="F35315" s="5">
        <v>194.4</v>
      </c>
      <c r="G35315" s="5">
        <v>96.9</v>
      </c>
      <c r="H35315" s="5">
        <v>96.7</v>
      </c>
      <c r="I35315" s="5">
        <v>0</v>
      </c>
      <c r="J35315" s="5">
        <v>0</v>
      </c>
      <c r="K35315" s="5">
        <v>0</v>
      </c>
    </row>
    <row r="35316" spans="1:11" x14ac:dyDescent="0.25">
      <c r="A35316" s="5">
        <f>35309</f>
      </c>
      <c r="B35316" s="5" t="s">
        <v>35324</v>
      </c>
      <c r="C35316" s="5">
        <v>96.7</v>
      </c>
      <c r="D35316" s="5">
        <v>0.1</v>
      </c>
      <c r="E35316" s="5">
        <v>96.8</v>
      </c>
      <c r="F35316" s="5">
        <v>201.4</v>
      </c>
      <c r="G35316" s="5">
        <v>101.4</v>
      </c>
      <c r="H35316" s="5">
        <v>101.1</v>
      </c>
      <c r="I35316" s="5">
        <v>0</v>
      </c>
      <c r="J35316" s="5">
        <v>0</v>
      </c>
      <c r="K35316" s="5">
        <v>0</v>
      </c>
    </row>
    <row r="35317" spans="1:11" x14ac:dyDescent="0.25">
      <c r="A35317" s="5">
        <f>35310</f>
      </c>
      <c r="B35317" s="5" t="s">
        <v>35325</v>
      </c>
      <c r="C35317" s="5">
        <v>96.7</v>
      </c>
      <c r="D35317" s="5">
        <v>0.1</v>
      </c>
      <c r="E35317" s="5">
        <v>96.8</v>
      </c>
      <c r="F35317" s="5">
        <v>201.4</v>
      </c>
      <c r="G35317" s="5">
        <v>101.4</v>
      </c>
      <c r="H35317" s="5">
        <v>101.1</v>
      </c>
      <c r="I35317" s="5">
        <v>0</v>
      </c>
      <c r="J35317" s="5">
        <v>0</v>
      </c>
      <c r="K35317" s="5">
        <v>0</v>
      </c>
    </row>
    <row r="35318" spans="1:11" x14ac:dyDescent="0.25">
      <c r="A35318" s="5">
        <f>35311</f>
      </c>
      <c r="B35318" s="5" t="s">
        <v>35326</v>
      </c>
      <c r="C35318" s="5">
        <v>103.1</v>
      </c>
      <c r="D35318" s="5">
        <v>0.1</v>
      </c>
      <c r="E35318" s="5">
        <v>103.3</v>
      </c>
      <c r="F35318" s="5">
        <v>196.9</v>
      </c>
      <c r="G35318" s="5">
        <v>98.7</v>
      </c>
      <c r="H35318" s="5">
        <v>101.8</v>
      </c>
      <c r="I35318" s="5">
        <v>0</v>
      </c>
      <c r="J35318" s="5">
        <v>0</v>
      </c>
      <c r="K35318" s="5">
        <v>0</v>
      </c>
    </row>
    <row r="35319" spans="1:11" x14ac:dyDescent="0.25">
      <c r="A35319" s="5">
        <f>35312</f>
      </c>
      <c r="B35319" s="5" t="s">
        <v>35327</v>
      </c>
      <c r="C35319" s="5">
        <v>103.1</v>
      </c>
      <c r="D35319" s="5">
        <v>0.1</v>
      </c>
      <c r="E35319" s="5">
        <v>103.3</v>
      </c>
      <c r="F35319" s="5">
        <v>196.9</v>
      </c>
      <c r="G35319" s="5">
        <v>98.7</v>
      </c>
      <c r="H35319" s="5">
        <v>101.8</v>
      </c>
      <c r="I35319" s="5">
        <v>0</v>
      </c>
      <c r="J35319" s="5">
        <v>0</v>
      </c>
      <c r="K35319" s="5">
        <v>0</v>
      </c>
    </row>
    <row r="35320" spans="1:11" x14ac:dyDescent="0.25">
      <c r="A35320" s="5">
        <f>35313</f>
      </c>
      <c r="B35320" s="5" t="s">
        <v>35328</v>
      </c>
      <c r="C35320" s="5">
        <v>103.1</v>
      </c>
      <c r="D35320" s="5">
        <v>0.1</v>
      </c>
      <c r="E35320" s="5">
        <v>103.2</v>
      </c>
      <c r="F35320" s="5">
        <v>205.1</v>
      </c>
      <c r="G35320" s="5">
        <v>102.2</v>
      </c>
      <c r="H35320" s="5">
        <v>102</v>
      </c>
      <c r="I35320" s="5">
        <v>0</v>
      </c>
      <c r="J35320" s="5">
        <v>0</v>
      </c>
      <c r="K35320" s="5">
        <v>0</v>
      </c>
    </row>
    <row r="35321" spans="1:11" x14ac:dyDescent="0.25">
      <c r="A35321" s="5">
        <f>35314</f>
      </c>
      <c r="B35321" s="5" t="s">
        <v>35329</v>
      </c>
      <c r="C35321" s="5">
        <v>103.1</v>
      </c>
      <c r="D35321" s="5">
        <v>0.1</v>
      </c>
      <c r="E35321" s="5">
        <v>103.2</v>
      </c>
      <c r="F35321" s="5">
        <v>205.1</v>
      </c>
      <c r="G35321" s="5">
        <v>102.2</v>
      </c>
      <c r="H35321" s="5">
        <v>102</v>
      </c>
      <c r="I35321" s="5">
        <v>0</v>
      </c>
      <c r="J35321" s="5">
        <v>0</v>
      </c>
      <c r="K35321" s="5">
        <v>0</v>
      </c>
    </row>
    <row r="35322" spans="1:11" x14ac:dyDescent="0.25">
      <c r="A35322" s="5">
        <f>35315</f>
      </c>
      <c r="B35322" s="5" t="s">
        <v>35330</v>
      </c>
      <c r="C35322" s="5">
        <v>104</v>
      </c>
      <c r="D35322" s="5">
        <v>0.1</v>
      </c>
      <c r="E35322" s="5">
        <v>104.1</v>
      </c>
      <c r="F35322" s="5">
        <v>207.5</v>
      </c>
      <c r="G35322" s="5">
        <v>103.5</v>
      </c>
      <c r="H35322" s="5">
        <v>103.3</v>
      </c>
      <c r="I35322" s="5">
        <v>0</v>
      </c>
      <c r="J35322" s="5">
        <v>0</v>
      </c>
      <c r="K35322" s="5">
        <v>0</v>
      </c>
    </row>
    <row r="35323" spans="1:11" x14ac:dyDescent="0.25">
      <c r="A35323" s="5">
        <f>35316</f>
      </c>
      <c r="B35323" s="5" t="s">
        <v>35331</v>
      </c>
      <c r="C35323" s="5">
        <v>104</v>
      </c>
      <c r="D35323" s="5">
        <v>0.1</v>
      </c>
      <c r="E35323" s="5">
        <v>104.1</v>
      </c>
      <c r="F35323" s="5">
        <v>207.5</v>
      </c>
      <c r="G35323" s="5">
        <v>103.5</v>
      </c>
      <c r="H35323" s="5">
        <v>103.3</v>
      </c>
      <c r="I35323" s="5">
        <v>0</v>
      </c>
      <c r="J35323" s="5">
        <v>0</v>
      </c>
      <c r="K35323" s="5">
        <v>0</v>
      </c>
    </row>
    <row r="35324" spans="1:11" x14ac:dyDescent="0.25">
      <c r="A35324" s="5">
        <f>35317</f>
      </c>
      <c r="B35324" s="5" t="s">
        <v>35332</v>
      </c>
      <c r="C35324" s="5">
        <v>104</v>
      </c>
      <c r="D35324" s="5">
        <v>0.1</v>
      </c>
      <c r="E35324" s="5">
        <v>104.1</v>
      </c>
      <c r="F35324" s="5">
        <v>207.5</v>
      </c>
      <c r="G35324" s="5">
        <v>103.5</v>
      </c>
      <c r="H35324" s="5">
        <v>103.3</v>
      </c>
      <c r="I35324" s="5">
        <v>0</v>
      </c>
      <c r="J35324" s="5">
        <v>0</v>
      </c>
      <c r="K35324" s="5">
        <v>0</v>
      </c>
    </row>
    <row r="35325" spans="1:11" x14ac:dyDescent="0.25">
      <c r="A35325" s="5">
        <f>35318</f>
      </c>
      <c r="B35325" s="5" t="s">
        <v>35333</v>
      </c>
      <c r="C35325" s="5">
        <v>104</v>
      </c>
      <c r="D35325" s="5">
        <v>0.1</v>
      </c>
      <c r="E35325" s="5">
        <v>104.1</v>
      </c>
      <c r="F35325" s="5">
        <v>207.5</v>
      </c>
      <c r="G35325" s="5">
        <v>103.5</v>
      </c>
      <c r="H35325" s="5">
        <v>103.3</v>
      </c>
      <c r="I35325" s="5">
        <v>0</v>
      </c>
      <c r="J35325" s="5">
        <v>0</v>
      </c>
      <c r="K35325" s="5">
        <v>0</v>
      </c>
    </row>
    <row r="35326" spans="1:11" x14ac:dyDescent="0.25">
      <c r="A35326" s="5">
        <f>35319</f>
      </c>
      <c r="B35326" s="5" t="s">
        <v>35334</v>
      </c>
      <c r="C35326" s="5">
        <v>96.6</v>
      </c>
      <c r="D35326" s="5">
        <v>0.1</v>
      </c>
      <c r="E35326" s="5">
        <v>96.7</v>
      </c>
      <c r="F35326" s="5">
        <v>189.6</v>
      </c>
      <c r="G35326" s="5">
        <v>94.4</v>
      </c>
      <c r="H35326" s="5">
        <v>94.2</v>
      </c>
      <c r="I35326" s="5">
        <v>0</v>
      </c>
      <c r="J35326" s="5">
        <v>0</v>
      </c>
      <c r="K35326" s="5">
        <v>0</v>
      </c>
    </row>
    <row r="35327" spans="1:11" x14ac:dyDescent="0.25">
      <c r="A35327" s="5">
        <f>35320</f>
      </c>
      <c r="B35327" s="5" t="s">
        <v>35335</v>
      </c>
      <c r="C35327" s="5">
        <v>96.6</v>
      </c>
      <c r="D35327" s="5">
        <v>0.1</v>
      </c>
      <c r="E35327" s="5">
        <v>96.7</v>
      </c>
      <c r="F35327" s="5">
        <v>189.6</v>
      </c>
      <c r="G35327" s="5">
        <v>94.4</v>
      </c>
      <c r="H35327" s="5">
        <v>94.2</v>
      </c>
      <c r="I35327" s="5">
        <v>0</v>
      </c>
      <c r="J35327" s="5">
        <v>0</v>
      </c>
      <c r="K35327" s="5">
        <v>0</v>
      </c>
    </row>
    <row r="35328" spans="1:11" x14ac:dyDescent="0.25">
      <c r="A35328" s="5">
        <f>35321</f>
      </c>
      <c r="B35328" s="5" t="s">
        <v>35336</v>
      </c>
      <c r="C35328" s="5">
        <v>95.4</v>
      </c>
      <c r="D35328" s="5">
        <v>0.1</v>
      </c>
      <c r="E35328" s="5">
        <v>95.5</v>
      </c>
      <c r="F35328" s="5">
        <v>191.6</v>
      </c>
      <c r="G35328" s="5">
        <v>95.6</v>
      </c>
      <c r="H35328" s="5">
        <v>95.3</v>
      </c>
      <c r="I35328" s="5">
        <v>0</v>
      </c>
      <c r="J35328" s="5">
        <v>0</v>
      </c>
      <c r="K35328" s="5">
        <v>0</v>
      </c>
    </row>
    <row r="35329" spans="1:11" x14ac:dyDescent="0.25">
      <c r="A35329" s="5">
        <f>35322</f>
      </c>
      <c r="B35329" s="5" t="s">
        <v>35337</v>
      </c>
      <c r="C35329" s="5">
        <v>95.4</v>
      </c>
      <c r="D35329" s="5">
        <v>0.1</v>
      </c>
      <c r="E35329" s="5">
        <v>95.5</v>
      </c>
      <c r="F35329" s="5">
        <v>191.6</v>
      </c>
      <c r="G35329" s="5">
        <v>95.6</v>
      </c>
      <c r="H35329" s="5">
        <v>95.3</v>
      </c>
      <c r="I35329" s="5">
        <v>0</v>
      </c>
      <c r="J35329" s="5">
        <v>0</v>
      </c>
      <c r="K35329" s="5">
        <v>0</v>
      </c>
    </row>
    <row r="35330" spans="1:11" x14ac:dyDescent="0.25">
      <c r="A35330" s="5">
        <f>35323</f>
      </c>
      <c r="B35330" s="5" t="s">
        <v>35338</v>
      </c>
      <c r="C35330" s="5">
        <v>97.1</v>
      </c>
      <c r="D35330" s="5">
        <v>0.1</v>
      </c>
      <c r="E35330" s="5">
        <v>97.3</v>
      </c>
      <c r="F35330" s="5">
        <v>195.5</v>
      </c>
      <c r="G35330" s="5">
        <v>96.8</v>
      </c>
      <c r="H35330" s="5">
        <v>96.1</v>
      </c>
      <c r="I35330" s="5">
        <v>0</v>
      </c>
      <c r="J35330" s="5">
        <v>0</v>
      </c>
      <c r="K35330" s="5">
        <v>0</v>
      </c>
    </row>
    <row r="35331" spans="1:11" x14ac:dyDescent="0.25">
      <c r="A35331" s="5">
        <f>35324</f>
      </c>
      <c r="B35331" s="5" t="s">
        <v>35339</v>
      </c>
      <c r="C35331" s="5">
        <v>97.1</v>
      </c>
      <c r="D35331" s="5">
        <v>0.1</v>
      </c>
      <c r="E35331" s="5">
        <v>97.3</v>
      </c>
      <c r="F35331" s="5">
        <v>195.5</v>
      </c>
      <c r="G35331" s="5">
        <v>96.8</v>
      </c>
      <c r="H35331" s="5">
        <v>96.1</v>
      </c>
      <c r="I35331" s="5">
        <v>0</v>
      </c>
      <c r="J35331" s="5">
        <v>0</v>
      </c>
      <c r="K35331" s="5">
        <v>0</v>
      </c>
    </row>
    <row r="35332" spans="1:11" x14ac:dyDescent="0.25">
      <c r="A35332" s="5">
        <f>35325</f>
      </c>
      <c r="B35332" s="5" t="s">
        <v>35340</v>
      </c>
      <c r="C35332" s="5">
        <v>104.2</v>
      </c>
      <c r="D35332" s="5">
        <v>0.1</v>
      </c>
      <c r="E35332" s="5">
        <v>104.3</v>
      </c>
      <c r="F35332" s="5">
        <v>208.2</v>
      </c>
      <c r="G35332" s="5">
        <v>104</v>
      </c>
      <c r="H35332" s="5">
        <v>103.9</v>
      </c>
      <c r="I35332" s="5">
        <v>0</v>
      </c>
      <c r="J35332" s="5">
        <v>0</v>
      </c>
      <c r="K35332" s="5">
        <v>0</v>
      </c>
    </row>
    <row r="35333" spans="1:11" x14ac:dyDescent="0.25">
      <c r="A35333" s="5">
        <f>35326</f>
      </c>
      <c r="B35333" s="5" t="s">
        <v>35341</v>
      </c>
      <c r="C35333" s="5">
        <v>104.2</v>
      </c>
      <c r="D35333" s="5">
        <v>0.1</v>
      </c>
      <c r="E35333" s="5">
        <v>104.3</v>
      </c>
      <c r="F35333" s="5">
        <v>208.2</v>
      </c>
      <c r="G35333" s="5">
        <v>104</v>
      </c>
      <c r="H35333" s="5">
        <v>103.9</v>
      </c>
      <c r="I35333" s="5">
        <v>0</v>
      </c>
      <c r="J35333" s="5">
        <v>0</v>
      </c>
      <c r="K35333" s="5">
        <v>0</v>
      </c>
    </row>
    <row r="35334" spans="1:11" x14ac:dyDescent="0.25">
      <c r="A35334" s="5">
        <f>35327</f>
      </c>
      <c r="B35334" s="5" t="s">
        <v>35342</v>
      </c>
      <c r="C35334" s="5">
        <v>104.2</v>
      </c>
      <c r="D35334" s="5">
        <v>0.1</v>
      </c>
      <c r="E35334" s="5">
        <v>104.3</v>
      </c>
      <c r="F35334" s="5">
        <v>208.2</v>
      </c>
      <c r="G35334" s="5">
        <v>104</v>
      </c>
      <c r="H35334" s="5">
        <v>103.9</v>
      </c>
      <c r="I35334" s="5">
        <v>0</v>
      </c>
      <c r="J35334" s="5">
        <v>0</v>
      </c>
      <c r="K35334" s="5">
        <v>0</v>
      </c>
    </row>
    <row r="35335" spans="1:11" x14ac:dyDescent="0.25">
      <c r="A35335" s="5">
        <f>35328</f>
      </c>
      <c r="B35335" s="5" t="s">
        <v>35343</v>
      </c>
      <c r="C35335" s="5">
        <v>104.2</v>
      </c>
      <c r="D35335" s="5">
        <v>0.1</v>
      </c>
      <c r="E35335" s="5">
        <v>104.3</v>
      </c>
      <c r="F35335" s="5">
        <v>208.2</v>
      </c>
      <c r="G35335" s="5">
        <v>104</v>
      </c>
      <c r="H35335" s="5">
        <v>103.9</v>
      </c>
      <c r="I35335" s="5">
        <v>0</v>
      </c>
      <c r="J35335" s="5">
        <v>0</v>
      </c>
      <c r="K35335" s="5">
        <v>0</v>
      </c>
    </row>
    <row r="35336" spans="1:11" x14ac:dyDescent="0.25">
      <c r="A35336" s="5">
        <f>35329</f>
      </c>
      <c r="B35336" s="5" t="s">
        <v>35344</v>
      </c>
      <c r="C35336" s="5">
        <v>95.9</v>
      </c>
      <c r="D35336" s="5">
        <v>0.1</v>
      </c>
      <c r="E35336" s="5">
        <v>96</v>
      </c>
      <c r="F35336" s="5">
        <v>189.7</v>
      </c>
      <c r="G35336" s="5">
        <v>94.3</v>
      </c>
      <c r="H35336" s="5">
        <v>94.3</v>
      </c>
      <c r="I35336" s="5">
        <v>0</v>
      </c>
      <c r="J35336" s="5">
        <v>0</v>
      </c>
      <c r="K35336" s="5">
        <v>0</v>
      </c>
    </row>
    <row r="35337" spans="1:11" x14ac:dyDescent="0.25">
      <c r="A35337" s="5">
        <f>35330</f>
      </c>
      <c r="B35337" s="5" t="s">
        <v>35345</v>
      </c>
      <c r="C35337" s="5">
        <v>95.9</v>
      </c>
      <c r="D35337" s="5">
        <v>0.1</v>
      </c>
      <c r="E35337" s="5">
        <v>96</v>
      </c>
      <c r="F35337" s="5">
        <v>189.7</v>
      </c>
      <c r="G35337" s="5">
        <v>94.3</v>
      </c>
      <c r="H35337" s="5">
        <v>94.3</v>
      </c>
      <c r="I35337" s="5">
        <v>0</v>
      </c>
      <c r="J35337" s="5">
        <v>0</v>
      </c>
      <c r="K35337" s="5">
        <v>0</v>
      </c>
    </row>
    <row r="35338" spans="1:11" x14ac:dyDescent="0.25">
      <c r="A35338" s="5">
        <f>35331</f>
      </c>
      <c r="B35338" s="5" t="s">
        <v>35346</v>
      </c>
      <c r="C35338" s="5">
        <v>97.3</v>
      </c>
      <c r="D35338" s="5">
        <v>0.1</v>
      </c>
      <c r="E35338" s="5">
        <v>97.5</v>
      </c>
      <c r="F35338" s="5">
        <v>189.4</v>
      </c>
      <c r="G35338" s="5">
        <v>97.7</v>
      </c>
      <c r="H35338" s="5">
        <v>101.1</v>
      </c>
      <c r="I35338" s="5">
        <v>0</v>
      </c>
      <c r="J35338" s="5">
        <v>0</v>
      </c>
      <c r="K35338" s="5">
        <v>0</v>
      </c>
    </row>
    <row r="35339" spans="1:11" x14ac:dyDescent="0.25">
      <c r="A35339" s="5">
        <f>35332</f>
      </c>
      <c r="B35339" s="5" t="s">
        <v>35347</v>
      </c>
      <c r="C35339" s="5">
        <v>97.3</v>
      </c>
      <c r="D35339" s="5">
        <v>0.1</v>
      </c>
      <c r="E35339" s="5">
        <v>97.5</v>
      </c>
      <c r="F35339" s="5">
        <v>189.4</v>
      </c>
      <c r="G35339" s="5">
        <v>97.7</v>
      </c>
      <c r="H35339" s="5">
        <v>101.1</v>
      </c>
      <c r="I35339" s="5">
        <v>0</v>
      </c>
      <c r="J35339" s="5">
        <v>0</v>
      </c>
      <c r="K35339" s="5">
        <v>0</v>
      </c>
    </row>
    <row r="35340" spans="1:11" x14ac:dyDescent="0.25">
      <c r="A35340" s="5">
        <f>35333</f>
      </c>
      <c r="B35340" s="5" t="s">
        <v>35348</v>
      </c>
      <c r="C35340" s="5">
        <v>104</v>
      </c>
      <c r="D35340" s="5">
        <v>0.1</v>
      </c>
      <c r="E35340" s="5">
        <v>104.1</v>
      </c>
      <c r="F35340" s="5">
        <v>207.1</v>
      </c>
      <c r="G35340" s="5">
        <v>103.3</v>
      </c>
      <c r="H35340" s="5">
        <v>103.2</v>
      </c>
      <c r="I35340" s="5">
        <v>0</v>
      </c>
      <c r="J35340" s="5">
        <v>0</v>
      </c>
      <c r="K35340" s="5">
        <v>0</v>
      </c>
    </row>
    <row r="35341" spans="1:11" x14ac:dyDescent="0.25">
      <c r="A35341" s="5">
        <f>35334</f>
      </c>
      <c r="B35341" s="5" t="s">
        <v>35349</v>
      </c>
      <c r="C35341" s="5">
        <v>104</v>
      </c>
      <c r="D35341" s="5">
        <v>0.1</v>
      </c>
      <c r="E35341" s="5">
        <v>104.1</v>
      </c>
      <c r="F35341" s="5">
        <v>207.1</v>
      </c>
      <c r="G35341" s="5">
        <v>103.3</v>
      </c>
      <c r="H35341" s="5">
        <v>103.2</v>
      </c>
      <c r="I35341" s="5">
        <v>0</v>
      </c>
      <c r="J35341" s="5">
        <v>0</v>
      </c>
      <c r="K35341" s="5">
        <v>0</v>
      </c>
    </row>
    <row r="35342" spans="1:11" x14ac:dyDescent="0.25">
      <c r="A35342" s="5">
        <f>35335</f>
      </c>
      <c r="B35342" s="5" t="s">
        <v>35350</v>
      </c>
      <c r="C35342" s="5">
        <v>97.6</v>
      </c>
      <c r="D35342" s="5">
        <v>0.1</v>
      </c>
      <c r="E35342" s="5">
        <v>97.7</v>
      </c>
      <c r="F35342" s="5">
        <v>193.9</v>
      </c>
      <c r="G35342" s="5">
        <v>96.2</v>
      </c>
      <c r="H35342" s="5">
        <v>95.4</v>
      </c>
      <c r="I35342" s="5">
        <v>0</v>
      </c>
      <c r="J35342" s="5">
        <v>0</v>
      </c>
      <c r="K35342" s="5">
        <v>0</v>
      </c>
    </row>
    <row r="35343" spans="1:11" x14ac:dyDescent="0.25">
      <c r="A35343" s="5">
        <f>35336</f>
      </c>
      <c r="B35343" s="5" t="s">
        <v>35351</v>
      </c>
      <c r="C35343" s="5">
        <v>97.6</v>
      </c>
      <c r="D35343" s="5">
        <v>0.1</v>
      </c>
      <c r="E35343" s="5">
        <v>97.7</v>
      </c>
      <c r="F35343" s="5">
        <v>193.9</v>
      </c>
      <c r="G35343" s="5">
        <v>96.2</v>
      </c>
      <c r="H35343" s="5">
        <v>95.4</v>
      </c>
      <c r="I35343" s="5">
        <v>0</v>
      </c>
      <c r="J35343" s="5">
        <v>0</v>
      </c>
      <c r="K35343" s="5">
        <v>0</v>
      </c>
    </row>
    <row r="35344" spans="1:11" x14ac:dyDescent="0.25">
      <c r="A35344" s="5">
        <f>35337</f>
      </c>
      <c r="B35344" s="5" t="s">
        <v>35352</v>
      </c>
      <c r="C35344" s="5">
        <v>97.6</v>
      </c>
      <c r="D35344" s="5">
        <v>0.1</v>
      </c>
      <c r="E35344" s="5">
        <v>97.7</v>
      </c>
      <c r="F35344" s="5">
        <v>193.9</v>
      </c>
      <c r="G35344" s="5">
        <v>96.2</v>
      </c>
      <c r="H35344" s="5">
        <v>95.4</v>
      </c>
      <c r="I35344" s="5">
        <v>0</v>
      </c>
      <c r="J35344" s="5">
        <v>0</v>
      </c>
      <c r="K35344" s="5">
        <v>0</v>
      </c>
    </row>
    <row r="35345" spans="1:11" x14ac:dyDescent="0.25">
      <c r="A35345" s="5">
        <f>35338</f>
      </c>
      <c r="B35345" s="5" t="s">
        <v>35353</v>
      </c>
      <c r="C35345" s="5">
        <v>97.6</v>
      </c>
      <c r="D35345" s="5">
        <v>0.1</v>
      </c>
      <c r="E35345" s="5">
        <v>97.7</v>
      </c>
      <c r="F35345" s="5">
        <v>193.9</v>
      </c>
      <c r="G35345" s="5">
        <v>96.2</v>
      </c>
      <c r="H35345" s="5">
        <v>95.4</v>
      </c>
      <c r="I35345" s="5">
        <v>0</v>
      </c>
      <c r="J35345" s="5">
        <v>0</v>
      </c>
      <c r="K35345" s="5">
        <v>0</v>
      </c>
    </row>
    <row r="35346" spans="1:11" x14ac:dyDescent="0.25">
      <c r="A35346" s="5">
        <f>35339</f>
      </c>
      <c r="B35346" s="5" t="s">
        <v>35354</v>
      </c>
      <c r="C35346" s="5">
        <v>102</v>
      </c>
      <c r="D35346" s="5">
        <v>0.1</v>
      </c>
      <c r="E35346" s="5">
        <v>102.1</v>
      </c>
      <c r="F35346" s="5">
        <v>204.1</v>
      </c>
      <c r="G35346" s="5">
        <v>101.8</v>
      </c>
      <c r="H35346" s="5">
        <v>101.7</v>
      </c>
      <c r="I35346" s="5">
        <v>0</v>
      </c>
      <c r="J35346" s="5">
        <v>0</v>
      </c>
      <c r="K35346" s="5">
        <v>0</v>
      </c>
    </row>
    <row r="35347" spans="1:11" x14ac:dyDescent="0.25">
      <c r="A35347" s="5">
        <f>35340</f>
      </c>
      <c r="B35347" s="5" t="s">
        <v>35355</v>
      </c>
      <c r="C35347" s="5">
        <v>102</v>
      </c>
      <c r="D35347" s="5">
        <v>0.1</v>
      </c>
      <c r="E35347" s="5">
        <v>102.1</v>
      </c>
      <c r="F35347" s="5">
        <v>204.1</v>
      </c>
      <c r="G35347" s="5">
        <v>101.8</v>
      </c>
      <c r="H35347" s="5">
        <v>101.7</v>
      </c>
      <c r="I35347" s="5">
        <v>0</v>
      </c>
      <c r="J35347" s="5">
        <v>0</v>
      </c>
      <c r="K35347" s="5">
        <v>0</v>
      </c>
    </row>
    <row r="35348" spans="1:11" x14ac:dyDescent="0.25">
      <c r="A35348" s="5">
        <f>35341</f>
      </c>
      <c r="B35348" s="5" t="s">
        <v>35356</v>
      </c>
      <c r="C35348" s="5">
        <v>96.8</v>
      </c>
      <c r="D35348" s="5">
        <v>0.1</v>
      </c>
      <c r="E35348" s="5">
        <v>96.9</v>
      </c>
      <c r="F35348" s="5">
        <v>193.5</v>
      </c>
      <c r="G35348" s="5">
        <v>96.6</v>
      </c>
      <c r="H35348" s="5">
        <v>96.4</v>
      </c>
      <c r="I35348" s="5">
        <v>0</v>
      </c>
      <c r="J35348" s="5">
        <v>0</v>
      </c>
      <c r="K35348" s="5">
        <v>0</v>
      </c>
    </row>
    <row r="35349" spans="1:11" x14ac:dyDescent="0.25">
      <c r="A35349" s="5">
        <f>35342</f>
      </c>
      <c r="B35349" s="5" t="s">
        <v>35357</v>
      </c>
      <c r="C35349" s="5">
        <v>96.8</v>
      </c>
      <c r="D35349" s="5">
        <v>0.1</v>
      </c>
      <c r="E35349" s="5">
        <v>96.9</v>
      </c>
      <c r="F35349" s="5">
        <v>193.5</v>
      </c>
      <c r="G35349" s="5">
        <v>96.6</v>
      </c>
      <c r="H35349" s="5">
        <v>96.4</v>
      </c>
      <c r="I35349" s="5">
        <v>0</v>
      </c>
      <c r="J35349" s="5">
        <v>0</v>
      </c>
      <c r="K35349" s="5">
        <v>0</v>
      </c>
    </row>
    <row r="35350" spans="1:11" x14ac:dyDescent="0.25">
      <c r="A35350" s="5">
        <f>35343</f>
      </c>
      <c r="B35350" s="5" t="s">
        <v>35358</v>
      </c>
      <c r="C35350" s="5">
        <v>94</v>
      </c>
      <c r="D35350" s="5">
        <v>0.1</v>
      </c>
      <c r="E35350" s="5">
        <v>94.1</v>
      </c>
      <c r="F35350" s="5">
        <v>186.5</v>
      </c>
      <c r="G35350" s="5">
        <v>93.1</v>
      </c>
      <c r="H35350" s="5">
        <v>93</v>
      </c>
      <c r="I35350" s="5">
        <v>0</v>
      </c>
      <c r="J35350" s="5">
        <v>0</v>
      </c>
      <c r="K35350" s="5">
        <v>0</v>
      </c>
    </row>
    <row r="35351" spans="1:11" x14ac:dyDescent="0.25">
      <c r="A35351" s="5">
        <f>35344</f>
      </c>
      <c r="B35351" s="5" t="s">
        <v>35359</v>
      </c>
      <c r="C35351" s="5">
        <v>94</v>
      </c>
      <c r="D35351" s="5">
        <v>0.1</v>
      </c>
      <c r="E35351" s="5">
        <v>94.1</v>
      </c>
      <c r="F35351" s="5">
        <v>186.5</v>
      </c>
      <c r="G35351" s="5">
        <v>93.1</v>
      </c>
      <c r="H35351" s="5">
        <v>93</v>
      </c>
      <c r="I35351" s="5">
        <v>0</v>
      </c>
      <c r="J35351" s="5">
        <v>0</v>
      </c>
      <c r="K35351" s="5">
        <v>0</v>
      </c>
    </row>
    <row r="35352" spans="1:11" x14ac:dyDescent="0.25">
      <c r="A35352" s="5">
        <f>35345</f>
      </c>
      <c r="B35352" s="5" t="s">
        <v>35360</v>
      </c>
      <c r="C35352" s="5">
        <v>95.3</v>
      </c>
      <c r="D35352" s="5">
        <v>0.1</v>
      </c>
      <c r="E35352" s="5">
        <v>95.4</v>
      </c>
      <c r="F35352" s="5">
        <v>189.7</v>
      </c>
      <c r="G35352" s="5">
        <v>94.6</v>
      </c>
      <c r="H35352" s="5">
        <v>94.4</v>
      </c>
      <c r="I35352" s="5">
        <v>0</v>
      </c>
      <c r="J35352" s="5">
        <v>0</v>
      </c>
      <c r="K35352" s="5">
        <v>0</v>
      </c>
    </row>
    <row r="35353" spans="1:11" x14ac:dyDescent="0.25">
      <c r="A35353" s="5">
        <f>35346</f>
      </c>
      <c r="B35353" s="5" t="s">
        <v>35361</v>
      </c>
      <c r="C35353" s="5">
        <v>95.3</v>
      </c>
      <c r="D35353" s="5">
        <v>0.1</v>
      </c>
      <c r="E35353" s="5">
        <v>95.4</v>
      </c>
      <c r="F35353" s="5">
        <v>189.7</v>
      </c>
      <c r="G35353" s="5">
        <v>94.6</v>
      </c>
      <c r="H35353" s="5">
        <v>94.4</v>
      </c>
      <c r="I35353" s="5">
        <v>0</v>
      </c>
      <c r="J35353" s="5">
        <v>0</v>
      </c>
      <c r="K35353" s="5">
        <v>0</v>
      </c>
    </row>
    <row r="35354" spans="1:11" x14ac:dyDescent="0.25">
      <c r="A35354" s="5">
        <f>35347</f>
      </c>
      <c r="B35354" s="5" t="s">
        <v>35362</v>
      </c>
      <c r="C35354" s="5">
        <v>95.3</v>
      </c>
      <c r="D35354" s="5">
        <v>0.1</v>
      </c>
      <c r="E35354" s="5">
        <v>95.4</v>
      </c>
      <c r="F35354" s="5">
        <v>189.7</v>
      </c>
      <c r="G35354" s="5">
        <v>94.6</v>
      </c>
      <c r="H35354" s="5">
        <v>94.4</v>
      </c>
      <c r="I35354" s="5">
        <v>0</v>
      </c>
      <c r="J35354" s="5">
        <v>0</v>
      </c>
      <c r="K35354" s="5">
        <v>0</v>
      </c>
    </row>
    <row r="35355" spans="1:11" x14ac:dyDescent="0.25">
      <c r="A35355" s="5">
        <f>35348</f>
      </c>
      <c r="B35355" s="5" t="s">
        <v>35363</v>
      </c>
      <c r="C35355" s="5">
        <v>95.3</v>
      </c>
      <c r="D35355" s="5">
        <v>0.1</v>
      </c>
      <c r="E35355" s="5">
        <v>95.4</v>
      </c>
      <c r="F35355" s="5">
        <v>189.7</v>
      </c>
      <c r="G35355" s="5">
        <v>94.6</v>
      </c>
      <c r="H35355" s="5">
        <v>94.4</v>
      </c>
      <c r="I35355" s="5">
        <v>0</v>
      </c>
      <c r="J35355" s="5">
        <v>0</v>
      </c>
      <c r="K35355" s="5">
        <v>0</v>
      </c>
    </row>
    <row r="35356" spans="1:11" x14ac:dyDescent="0.25">
      <c r="A35356" s="5">
        <f>35349</f>
      </c>
      <c r="B35356" s="5" t="s">
        <v>35364</v>
      </c>
      <c r="C35356" s="5">
        <v>88.1</v>
      </c>
      <c r="D35356" s="5">
        <v>0.1</v>
      </c>
      <c r="E35356" s="5">
        <v>97.5</v>
      </c>
      <c r="F35356" s="5">
        <v>194.8</v>
      </c>
      <c r="G35356" s="5">
        <v>97.1</v>
      </c>
      <c r="H35356" s="5">
        <v>97</v>
      </c>
      <c r="I35356" s="5">
        <v>0</v>
      </c>
      <c r="J35356" s="5">
        <v>0</v>
      </c>
      <c r="K35356" s="5">
        <v>0</v>
      </c>
    </row>
    <row r="35357" spans="1:11" x14ac:dyDescent="0.25">
      <c r="A35357" s="5">
        <f>35350</f>
      </c>
      <c r="B35357" s="5" t="s">
        <v>35365</v>
      </c>
      <c r="C35357" s="5">
        <v>88.1</v>
      </c>
      <c r="D35357" s="5">
        <v>0.1</v>
      </c>
      <c r="E35357" s="5">
        <v>97.5</v>
      </c>
      <c r="F35357" s="5">
        <v>194.8</v>
      </c>
      <c r="G35357" s="5">
        <v>97.1</v>
      </c>
      <c r="H35357" s="5">
        <v>97</v>
      </c>
      <c r="I35357" s="5">
        <v>0</v>
      </c>
      <c r="J35357" s="5">
        <v>0</v>
      </c>
      <c r="K35357" s="5">
        <v>0</v>
      </c>
    </row>
    <row r="35358" spans="1:11" x14ac:dyDescent="0.25">
      <c r="A35358" s="5">
        <f>35351</f>
      </c>
      <c r="B35358" s="5" t="s">
        <v>35366</v>
      </c>
      <c r="C35358" s="5">
        <v>94.4</v>
      </c>
      <c r="D35358" s="5">
        <v>0.1</v>
      </c>
      <c r="E35358" s="5">
        <v>94.5</v>
      </c>
      <c r="F35358" s="5">
        <v>190.8</v>
      </c>
      <c r="G35358" s="5">
        <v>95</v>
      </c>
      <c r="H35358" s="5">
        <v>95.5</v>
      </c>
      <c r="I35358" s="5">
        <v>0</v>
      </c>
      <c r="J35358" s="5">
        <v>0</v>
      </c>
      <c r="K35358" s="5">
        <v>0</v>
      </c>
    </row>
    <row r="35359" spans="1:11" x14ac:dyDescent="0.25">
      <c r="A35359" s="5">
        <f>35352</f>
      </c>
      <c r="B35359" s="5" t="s">
        <v>35367</v>
      </c>
      <c r="C35359" s="5">
        <v>94.4</v>
      </c>
      <c r="D35359" s="5">
        <v>0.1</v>
      </c>
      <c r="E35359" s="5">
        <v>94.5</v>
      </c>
      <c r="F35359" s="5">
        <v>190.8</v>
      </c>
      <c r="G35359" s="5">
        <v>95</v>
      </c>
      <c r="H35359" s="5">
        <v>95.5</v>
      </c>
      <c r="I35359" s="5">
        <v>0</v>
      </c>
      <c r="J35359" s="5">
        <v>0</v>
      </c>
      <c r="K35359" s="5">
        <v>0</v>
      </c>
    </row>
    <row r="35360" spans="1:11" x14ac:dyDescent="0.25">
      <c r="A35360" s="5">
        <f>35353</f>
      </c>
      <c r="B35360" s="5" t="s">
        <v>35368</v>
      </c>
      <c r="C35360" s="5">
        <v>94.2</v>
      </c>
      <c r="D35360" s="5">
        <v>0.1</v>
      </c>
      <c r="E35360" s="5">
        <v>94.3</v>
      </c>
      <c r="F35360" s="5">
        <v>189.4</v>
      </c>
      <c r="G35360" s="5">
        <v>94.3</v>
      </c>
      <c r="H35360" s="5">
        <v>94.1</v>
      </c>
      <c r="I35360" s="5">
        <v>0</v>
      </c>
      <c r="J35360" s="5">
        <v>0</v>
      </c>
      <c r="K35360" s="5">
        <v>0</v>
      </c>
    </row>
    <row r="35361" spans="1:11" x14ac:dyDescent="0.25">
      <c r="A35361" s="5">
        <f>35354</f>
      </c>
      <c r="B35361" s="5" t="s">
        <v>35369</v>
      </c>
      <c r="C35361" s="5">
        <v>94.2</v>
      </c>
      <c r="D35361" s="5">
        <v>0.1</v>
      </c>
      <c r="E35361" s="5">
        <v>94.3</v>
      </c>
      <c r="F35361" s="5">
        <v>189.4</v>
      </c>
      <c r="G35361" s="5">
        <v>94.3</v>
      </c>
      <c r="H35361" s="5">
        <v>94.1</v>
      </c>
      <c r="I35361" s="5">
        <v>0</v>
      </c>
      <c r="J35361" s="5">
        <v>0</v>
      </c>
      <c r="K35361" s="5">
        <v>0</v>
      </c>
    </row>
    <row r="35362" spans="1:11" x14ac:dyDescent="0.25">
      <c r="A35362" s="5">
        <f>35355</f>
      </c>
      <c r="B35362" s="5" t="s">
        <v>35370</v>
      </c>
      <c r="C35362" s="5">
        <v>94.8</v>
      </c>
      <c r="D35362" s="5">
        <v>0.1</v>
      </c>
      <c r="E35362" s="5">
        <v>94.8</v>
      </c>
      <c r="F35362" s="5">
        <v>189.9</v>
      </c>
      <c r="G35362" s="5">
        <v>94.8</v>
      </c>
      <c r="H35362" s="5">
        <v>94.6</v>
      </c>
      <c r="I35362" s="5">
        <v>0</v>
      </c>
      <c r="J35362" s="5">
        <v>0</v>
      </c>
      <c r="K35362" s="5">
        <v>0</v>
      </c>
    </row>
    <row r="35363" spans="1:11" x14ac:dyDescent="0.25">
      <c r="A35363" s="5">
        <f>35356</f>
      </c>
      <c r="B35363" s="5" t="s">
        <v>35371</v>
      </c>
      <c r="C35363" s="5">
        <v>94.8</v>
      </c>
      <c r="D35363" s="5">
        <v>0.1</v>
      </c>
      <c r="E35363" s="5">
        <v>94.8</v>
      </c>
      <c r="F35363" s="5">
        <v>189.9</v>
      </c>
      <c r="G35363" s="5">
        <v>94.8</v>
      </c>
      <c r="H35363" s="5">
        <v>94.6</v>
      </c>
      <c r="I35363" s="5">
        <v>0</v>
      </c>
      <c r="J35363" s="5">
        <v>0</v>
      </c>
      <c r="K35363" s="5">
        <v>0</v>
      </c>
    </row>
    <row r="35364" spans="1:11" x14ac:dyDescent="0.25">
      <c r="A35364" s="5">
        <f>35357</f>
      </c>
      <c r="B35364" s="5" t="s">
        <v>35372</v>
      </c>
      <c r="C35364" s="5">
        <v>94.8</v>
      </c>
      <c r="D35364" s="5">
        <v>0.1</v>
      </c>
      <c r="E35364" s="5">
        <v>94.8</v>
      </c>
      <c r="F35364" s="5">
        <v>189.9</v>
      </c>
      <c r="G35364" s="5">
        <v>94.8</v>
      </c>
      <c r="H35364" s="5">
        <v>94.6</v>
      </c>
      <c r="I35364" s="5">
        <v>0</v>
      </c>
      <c r="J35364" s="5">
        <v>0</v>
      </c>
      <c r="K35364" s="5">
        <v>0</v>
      </c>
    </row>
    <row r="35365" spans="1:11" x14ac:dyDescent="0.25">
      <c r="A35365" s="5">
        <f>35358</f>
      </c>
      <c r="B35365" s="5" t="s">
        <v>35373</v>
      </c>
      <c r="C35365" s="5">
        <v>94.8</v>
      </c>
      <c r="D35365" s="5">
        <v>0.1</v>
      </c>
      <c r="E35365" s="5">
        <v>94.8</v>
      </c>
      <c r="F35365" s="5">
        <v>189.9</v>
      </c>
      <c r="G35365" s="5">
        <v>94.8</v>
      </c>
      <c r="H35365" s="5">
        <v>94.6</v>
      </c>
      <c r="I35365" s="5">
        <v>0</v>
      </c>
      <c r="J35365" s="5">
        <v>0</v>
      </c>
      <c r="K35365" s="5">
        <v>0</v>
      </c>
    </row>
    <row r="35366" spans="1:11" x14ac:dyDescent="0.25">
      <c r="A35366" s="5">
        <f>35359</f>
      </c>
      <c r="B35366" s="5" t="s">
        <v>35374</v>
      </c>
      <c r="C35366" s="5">
        <v>102.8</v>
      </c>
      <c r="D35366" s="5">
        <v>0.1</v>
      </c>
      <c r="E35366" s="5">
        <v>103</v>
      </c>
      <c r="F35366" s="5">
        <v>197.9</v>
      </c>
      <c r="G35366" s="5">
        <v>99</v>
      </c>
      <c r="H35366" s="5">
        <v>99.2</v>
      </c>
      <c r="I35366" s="5">
        <v>0</v>
      </c>
      <c r="J35366" s="5">
        <v>0</v>
      </c>
      <c r="K35366" s="5">
        <v>0</v>
      </c>
    </row>
    <row r="35367" spans="1:11" x14ac:dyDescent="0.25">
      <c r="A35367" s="5">
        <f>35360</f>
      </c>
      <c r="B35367" s="5" t="s">
        <v>35375</v>
      </c>
      <c r="C35367" s="5">
        <v>102.8</v>
      </c>
      <c r="D35367" s="5">
        <v>0.1</v>
      </c>
      <c r="E35367" s="5">
        <v>103</v>
      </c>
      <c r="F35367" s="5">
        <v>197.9</v>
      </c>
      <c r="G35367" s="5">
        <v>99</v>
      </c>
      <c r="H35367" s="5">
        <v>99.2</v>
      </c>
      <c r="I35367" s="5">
        <v>0</v>
      </c>
      <c r="J35367" s="5">
        <v>0</v>
      </c>
      <c r="K35367" s="5">
        <v>0</v>
      </c>
    </row>
    <row r="35368" spans="1:11" x14ac:dyDescent="0.25">
      <c r="A35368" s="5">
        <f>35361</f>
      </c>
      <c r="B35368" s="5" t="s">
        <v>35376</v>
      </c>
      <c r="C35368" s="5">
        <v>98</v>
      </c>
      <c r="D35368" s="5">
        <v>0.1</v>
      </c>
      <c r="E35368" s="5">
        <v>98.2</v>
      </c>
      <c r="F35368" s="5">
        <v>206.7</v>
      </c>
      <c r="G35368" s="5">
        <v>103.1</v>
      </c>
      <c r="H35368" s="5">
        <v>102.9</v>
      </c>
      <c r="I35368" s="5">
        <v>0</v>
      </c>
      <c r="J35368" s="5">
        <v>0</v>
      </c>
      <c r="K35368" s="5">
        <v>0</v>
      </c>
    </row>
    <row r="35369" spans="1:11" x14ac:dyDescent="0.25">
      <c r="A35369" s="5">
        <f>35362</f>
      </c>
      <c r="B35369" s="5" t="s">
        <v>35377</v>
      </c>
      <c r="C35369" s="5">
        <v>98</v>
      </c>
      <c r="D35369" s="5">
        <v>0.1</v>
      </c>
      <c r="E35369" s="5">
        <v>98.2</v>
      </c>
      <c r="F35369" s="5">
        <v>206.7</v>
      </c>
      <c r="G35369" s="5">
        <v>103.1</v>
      </c>
      <c r="H35369" s="5">
        <v>102.9</v>
      </c>
      <c r="I35369" s="5">
        <v>0</v>
      </c>
      <c r="J35369" s="5">
        <v>0</v>
      </c>
      <c r="K35369" s="5">
        <v>0</v>
      </c>
    </row>
    <row r="35370" spans="1:11" x14ac:dyDescent="0.25">
      <c r="A35370" s="5">
        <f>35363</f>
      </c>
      <c r="B35370" s="5" t="s">
        <v>35378</v>
      </c>
      <c r="C35370" s="5">
        <v>96.3</v>
      </c>
      <c r="D35370" s="5">
        <v>0.1</v>
      </c>
      <c r="E35370" s="5">
        <v>96.4</v>
      </c>
      <c r="F35370" s="5">
        <v>202.8</v>
      </c>
      <c r="G35370" s="5">
        <v>100.9</v>
      </c>
      <c r="H35370" s="5">
        <v>100.4</v>
      </c>
      <c r="I35370" s="5">
        <v>0</v>
      </c>
      <c r="J35370" s="5">
        <v>0</v>
      </c>
      <c r="K35370" s="5">
        <v>0</v>
      </c>
    </row>
    <row r="35371" spans="1:11" x14ac:dyDescent="0.25">
      <c r="A35371" s="5">
        <f>35364</f>
      </c>
      <c r="B35371" s="5" t="s">
        <v>35379</v>
      </c>
      <c r="C35371" s="5">
        <v>96.3</v>
      </c>
      <c r="D35371" s="5">
        <v>0.1</v>
      </c>
      <c r="E35371" s="5">
        <v>96.4</v>
      </c>
      <c r="F35371" s="5">
        <v>202.8</v>
      </c>
      <c r="G35371" s="5">
        <v>100.9</v>
      </c>
      <c r="H35371" s="5">
        <v>100.4</v>
      </c>
      <c r="I35371" s="5">
        <v>0</v>
      </c>
      <c r="J35371" s="5">
        <v>0</v>
      </c>
      <c r="K35371" s="5">
        <v>0</v>
      </c>
    </row>
    <row r="35372" spans="1:11" x14ac:dyDescent="0.25">
      <c r="A35372" s="5">
        <f>35365</f>
      </c>
      <c r="B35372" s="5" t="s">
        <v>35380</v>
      </c>
      <c r="C35372" s="5">
        <v>103.6</v>
      </c>
      <c r="D35372" s="5">
        <v>0.1</v>
      </c>
      <c r="E35372" s="5">
        <v>103.7</v>
      </c>
      <c r="F35372" s="5">
        <v>206.4</v>
      </c>
      <c r="G35372" s="5">
        <v>102.6</v>
      </c>
      <c r="H35372" s="5">
        <v>102.4</v>
      </c>
      <c r="I35372" s="5">
        <v>0</v>
      </c>
      <c r="J35372" s="5">
        <v>0</v>
      </c>
      <c r="K35372" s="5">
        <v>0</v>
      </c>
    </row>
    <row r="35373" spans="1:11" x14ac:dyDescent="0.25">
      <c r="A35373" s="5">
        <f>35366</f>
      </c>
      <c r="B35373" s="5" t="s">
        <v>35381</v>
      </c>
      <c r="C35373" s="5">
        <v>103.6</v>
      </c>
      <c r="D35373" s="5">
        <v>0.1</v>
      </c>
      <c r="E35373" s="5">
        <v>103.7</v>
      </c>
      <c r="F35373" s="5">
        <v>206.4</v>
      </c>
      <c r="G35373" s="5">
        <v>102.6</v>
      </c>
      <c r="H35373" s="5">
        <v>102.4</v>
      </c>
      <c r="I35373" s="5">
        <v>0</v>
      </c>
      <c r="J35373" s="5">
        <v>0</v>
      </c>
      <c r="K35373" s="5">
        <v>0</v>
      </c>
    </row>
    <row r="35374" spans="1:11" x14ac:dyDescent="0.25">
      <c r="A35374" s="5">
        <f>35367</f>
      </c>
      <c r="B35374" s="5" t="s">
        <v>35382</v>
      </c>
      <c r="C35374" s="5">
        <v>103.6</v>
      </c>
      <c r="D35374" s="5">
        <v>0.1</v>
      </c>
      <c r="E35374" s="5">
        <v>103.7</v>
      </c>
      <c r="F35374" s="5">
        <v>206.4</v>
      </c>
      <c r="G35374" s="5">
        <v>102.6</v>
      </c>
      <c r="H35374" s="5">
        <v>102.4</v>
      </c>
      <c r="I35374" s="5">
        <v>0</v>
      </c>
      <c r="J35374" s="5">
        <v>0</v>
      </c>
      <c r="K35374" s="5">
        <v>0</v>
      </c>
    </row>
    <row r="35375" spans="1:11" x14ac:dyDescent="0.25">
      <c r="A35375" s="5">
        <f>35368</f>
      </c>
      <c r="B35375" s="5" t="s">
        <v>35383</v>
      </c>
      <c r="C35375" s="5">
        <v>103.6</v>
      </c>
      <c r="D35375" s="5">
        <v>0.1</v>
      </c>
      <c r="E35375" s="5">
        <v>103.7</v>
      </c>
      <c r="F35375" s="5">
        <v>206.4</v>
      </c>
      <c r="G35375" s="5">
        <v>102.6</v>
      </c>
      <c r="H35375" s="5">
        <v>102.4</v>
      </c>
      <c r="I35375" s="5">
        <v>0</v>
      </c>
      <c r="J35375" s="5">
        <v>0</v>
      </c>
      <c r="K35375" s="5">
        <v>0</v>
      </c>
    </row>
    <row r="35376" spans="1:11" x14ac:dyDescent="0.25">
      <c r="A35376" s="5">
        <f>35369</f>
      </c>
      <c r="B35376" s="5" t="s">
        <v>35384</v>
      </c>
      <c r="C35376" s="5">
        <v>97.8</v>
      </c>
      <c r="D35376" s="5">
        <v>0.1</v>
      </c>
      <c r="E35376" s="5">
        <v>98</v>
      </c>
      <c r="F35376" s="5">
        <v>194.6</v>
      </c>
      <c r="G35376" s="5">
        <v>96.7</v>
      </c>
      <c r="H35376" s="5">
        <v>96.5</v>
      </c>
      <c r="I35376" s="5">
        <v>0</v>
      </c>
      <c r="J35376" s="5">
        <v>0</v>
      </c>
      <c r="K35376" s="5">
        <v>0</v>
      </c>
    </row>
    <row r="35377" spans="1:11" x14ac:dyDescent="0.25">
      <c r="A35377" s="5">
        <f>35370</f>
      </c>
      <c r="B35377" s="5" t="s">
        <v>35385</v>
      </c>
      <c r="C35377" s="5">
        <v>97.8</v>
      </c>
      <c r="D35377" s="5">
        <v>0.1</v>
      </c>
      <c r="E35377" s="5">
        <v>98</v>
      </c>
      <c r="F35377" s="5">
        <v>194.6</v>
      </c>
      <c r="G35377" s="5">
        <v>96.7</v>
      </c>
      <c r="H35377" s="5">
        <v>96.5</v>
      </c>
      <c r="I35377" s="5">
        <v>0</v>
      </c>
      <c r="J35377" s="5">
        <v>0</v>
      </c>
      <c r="K35377" s="5">
        <v>0</v>
      </c>
    </row>
    <row r="35378" spans="1:11" x14ac:dyDescent="0.25">
      <c r="A35378" s="5">
        <f>35371</f>
      </c>
      <c r="B35378" s="5" t="s">
        <v>35386</v>
      </c>
      <c r="C35378" s="5">
        <v>98.9</v>
      </c>
      <c r="D35378" s="5">
        <v>0.1</v>
      </c>
      <c r="E35378" s="5">
        <v>99</v>
      </c>
      <c r="F35378" s="5">
        <v>198.8</v>
      </c>
      <c r="G35378" s="5">
        <v>97.7</v>
      </c>
      <c r="H35378" s="5">
        <v>96.6</v>
      </c>
      <c r="I35378" s="5">
        <v>0</v>
      </c>
      <c r="J35378" s="5">
        <v>0</v>
      </c>
      <c r="K35378" s="5">
        <v>0</v>
      </c>
    </row>
    <row r="35379" spans="1:11" x14ac:dyDescent="0.25">
      <c r="A35379" s="5">
        <f>35372</f>
      </c>
      <c r="B35379" s="5" t="s">
        <v>35387</v>
      </c>
      <c r="C35379" s="5">
        <v>98.9</v>
      </c>
      <c r="D35379" s="5">
        <v>0.1</v>
      </c>
      <c r="E35379" s="5">
        <v>99</v>
      </c>
      <c r="F35379" s="5">
        <v>198.8</v>
      </c>
      <c r="G35379" s="5">
        <v>97.7</v>
      </c>
      <c r="H35379" s="5">
        <v>96.6</v>
      </c>
      <c r="I35379" s="5">
        <v>0</v>
      </c>
      <c r="J35379" s="5">
        <v>0</v>
      </c>
      <c r="K35379" s="5">
        <v>0</v>
      </c>
    </row>
    <row r="35380" spans="1:11" x14ac:dyDescent="0.25">
      <c r="A35380" s="5">
        <f>35373</f>
      </c>
      <c r="B35380" s="5" t="s">
        <v>35388</v>
      </c>
      <c r="C35380" s="5">
        <v>101.5</v>
      </c>
      <c r="D35380" s="5">
        <v>0.1</v>
      </c>
      <c r="E35380" s="5">
        <v>101.6</v>
      </c>
      <c r="F35380" s="5">
        <v>201.5</v>
      </c>
      <c r="G35380" s="5">
        <v>100.6</v>
      </c>
      <c r="H35380" s="5">
        <v>100.5</v>
      </c>
      <c r="I35380" s="5">
        <v>0</v>
      </c>
      <c r="J35380" s="5">
        <v>0</v>
      </c>
      <c r="K35380" s="5">
        <v>0</v>
      </c>
    </row>
    <row r="35381" spans="1:11" x14ac:dyDescent="0.25">
      <c r="A35381" s="5">
        <f>35374</f>
      </c>
      <c r="B35381" s="5" t="s">
        <v>35389</v>
      </c>
      <c r="C35381" s="5">
        <v>101.5</v>
      </c>
      <c r="D35381" s="5">
        <v>0.1</v>
      </c>
      <c r="E35381" s="5">
        <v>101.6</v>
      </c>
      <c r="F35381" s="5">
        <v>201.5</v>
      </c>
      <c r="G35381" s="5">
        <v>100.6</v>
      </c>
      <c r="H35381" s="5">
        <v>100.5</v>
      </c>
      <c r="I35381" s="5">
        <v>0</v>
      </c>
      <c r="J35381" s="5">
        <v>0</v>
      </c>
      <c r="K35381" s="5">
        <v>0</v>
      </c>
    </row>
    <row r="35382" spans="1:11" x14ac:dyDescent="0.25">
      <c r="A35382" s="5">
        <f>35375</f>
      </c>
      <c r="B35382" s="5" t="s">
        <v>35390</v>
      </c>
      <c r="C35382" s="5">
        <v>103.7</v>
      </c>
      <c r="D35382" s="5">
        <v>0.1</v>
      </c>
      <c r="E35382" s="5">
        <v>103.8</v>
      </c>
      <c r="F35382" s="5">
        <v>206.6</v>
      </c>
      <c r="G35382" s="5">
        <v>103.1</v>
      </c>
      <c r="H35382" s="5">
        <v>103</v>
      </c>
      <c r="I35382" s="5">
        <v>0</v>
      </c>
      <c r="J35382" s="5">
        <v>0</v>
      </c>
      <c r="K35382" s="5">
        <v>0</v>
      </c>
    </row>
    <row r="35383" spans="1:11" x14ac:dyDescent="0.25">
      <c r="A35383" s="5">
        <f>35376</f>
      </c>
      <c r="B35383" s="5" t="s">
        <v>35391</v>
      </c>
      <c r="C35383" s="5">
        <v>103.7</v>
      </c>
      <c r="D35383" s="5">
        <v>0.1</v>
      </c>
      <c r="E35383" s="5">
        <v>103.8</v>
      </c>
      <c r="F35383" s="5">
        <v>206.6</v>
      </c>
      <c r="G35383" s="5">
        <v>103.1</v>
      </c>
      <c r="H35383" s="5">
        <v>103</v>
      </c>
      <c r="I35383" s="5">
        <v>0</v>
      </c>
      <c r="J35383" s="5">
        <v>0</v>
      </c>
      <c r="K35383" s="5">
        <v>0</v>
      </c>
    </row>
    <row r="35384" spans="1:11" x14ac:dyDescent="0.25">
      <c r="A35384" s="5">
        <f>35377</f>
      </c>
      <c r="B35384" s="5" t="s">
        <v>35392</v>
      </c>
      <c r="C35384" s="5">
        <v>103.7</v>
      </c>
      <c r="D35384" s="5">
        <v>0.1</v>
      </c>
      <c r="E35384" s="5">
        <v>103.8</v>
      </c>
      <c r="F35384" s="5">
        <v>206.6</v>
      </c>
      <c r="G35384" s="5">
        <v>103.1</v>
      </c>
      <c r="H35384" s="5">
        <v>103</v>
      </c>
      <c r="I35384" s="5">
        <v>0</v>
      </c>
      <c r="J35384" s="5">
        <v>0</v>
      </c>
      <c r="K35384" s="5">
        <v>0</v>
      </c>
    </row>
    <row r="35385" spans="1:11" x14ac:dyDescent="0.25">
      <c r="A35385" s="5">
        <f>35378</f>
      </c>
      <c r="B35385" s="5" t="s">
        <v>35393</v>
      </c>
      <c r="C35385" s="5">
        <v>103.9</v>
      </c>
      <c r="D35385" s="5">
        <v>0.1</v>
      </c>
      <c r="E35385" s="5">
        <v>104</v>
      </c>
      <c r="F35385" s="5">
        <v>207</v>
      </c>
      <c r="G35385" s="5">
        <v>103.3</v>
      </c>
      <c r="H35385" s="5">
        <v>103</v>
      </c>
      <c r="I35385" s="5">
        <v>0</v>
      </c>
      <c r="J35385" s="5">
        <v>0</v>
      </c>
      <c r="K35385" s="5">
        <v>0</v>
      </c>
    </row>
    <row r="35386" spans="1:11" x14ac:dyDescent="0.25">
      <c r="A35386" s="5">
        <f>35379</f>
      </c>
      <c r="B35386" s="5" t="s">
        <v>35394</v>
      </c>
      <c r="C35386" s="5">
        <v>103.9</v>
      </c>
      <c r="D35386" s="5">
        <v>0.1</v>
      </c>
      <c r="E35386" s="5">
        <v>104</v>
      </c>
      <c r="F35386" s="5">
        <v>207</v>
      </c>
      <c r="G35386" s="5">
        <v>103.3</v>
      </c>
      <c r="H35386" s="5">
        <v>103.2</v>
      </c>
      <c r="I35386" s="5">
        <v>0</v>
      </c>
      <c r="J35386" s="5">
        <v>0</v>
      </c>
      <c r="K35386" s="5">
        <v>0</v>
      </c>
    </row>
    <row r="35387" spans="1:11" x14ac:dyDescent="0.25">
      <c r="A35387" s="5">
        <f>35380</f>
      </c>
      <c r="B35387" s="5" t="s">
        <v>35395</v>
      </c>
      <c r="C35387" s="5">
        <v>101.8</v>
      </c>
      <c r="D35387" s="5">
        <v>0.1</v>
      </c>
      <c r="E35387" s="5">
        <v>101.9</v>
      </c>
      <c r="F35387" s="5">
        <v>207</v>
      </c>
      <c r="G35387" s="5">
        <v>103.3</v>
      </c>
      <c r="H35387" s="5">
        <v>103.2</v>
      </c>
      <c r="I35387" s="5">
        <v>0</v>
      </c>
      <c r="J35387" s="5">
        <v>0</v>
      </c>
      <c r="K35387" s="5">
        <v>0</v>
      </c>
    </row>
    <row r="35388" spans="1:11" x14ac:dyDescent="0.25">
      <c r="A35388" s="5">
        <f>35381</f>
      </c>
      <c r="B35388" s="5" t="s">
        <v>35396</v>
      </c>
      <c r="C35388" s="5">
        <v>101.8</v>
      </c>
      <c r="D35388" s="5">
        <v>0.1</v>
      </c>
      <c r="E35388" s="5">
        <v>101.9</v>
      </c>
      <c r="F35388" s="5">
        <v>202.3</v>
      </c>
      <c r="G35388" s="5">
        <v>101</v>
      </c>
      <c r="H35388" s="5">
        <v>100.9</v>
      </c>
      <c r="I35388" s="5">
        <v>0</v>
      </c>
      <c r="J35388" s="5">
        <v>0</v>
      </c>
      <c r="K35388" s="5">
        <v>0</v>
      </c>
    </row>
    <row r="35389" spans="1:11" x14ac:dyDescent="0.25">
      <c r="A35389" s="5">
        <f>35382</f>
      </c>
      <c r="B35389" s="5" t="s">
        <v>35397</v>
      </c>
      <c r="C35389" s="5">
        <v>101.8</v>
      </c>
      <c r="D35389" s="5">
        <v>0.1</v>
      </c>
      <c r="E35389" s="5">
        <v>101.9</v>
      </c>
      <c r="F35389" s="5">
        <v>202.3</v>
      </c>
      <c r="G35389" s="5">
        <v>101</v>
      </c>
      <c r="H35389" s="5">
        <v>100.9</v>
      </c>
      <c r="I35389" s="5">
        <v>0</v>
      </c>
      <c r="J35389" s="5">
        <v>0</v>
      </c>
      <c r="K35389" s="5">
        <v>0</v>
      </c>
    </row>
    <row r="35390" spans="1:11" x14ac:dyDescent="0.25">
      <c r="A35390" s="5">
        <f>35383</f>
      </c>
      <c r="B35390" s="5" t="s">
        <v>35398</v>
      </c>
      <c r="C35390" s="5">
        <v>97.5</v>
      </c>
      <c r="D35390" s="5">
        <v>0.1</v>
      </c>
      <c r="E35390" s="5">
        <v>97.6</v>
      </c>
      <c r="F35390" s="5">
        <v>191.3</v>
      </c>
      <c r="G35390" s="5">
        <v>95.6</v>
      </c>
      <c r="H35390" s="5">
        <v>95.5</v>
      </c>
      <c r="I35390" s="5">
        <v>0</v>
      </c>
      <c r="J35390" s="5">
        <v>0</v>
      </c>
      <c r="K35390" s="5">
        <v>0</v>
      </c>
    </row>
    <row r="35391" spans="1:11" x14ac:dyDescent="0.25">
      <c r="A35391" s="5">
        <f>35384</f>
      </c>
      <c r="B35391" s="5" t="s">
        <v>35399</v>
      </c>
      <c r="C35391" s="5">
        <v>97.5</v>
      </c>
      <c r="D35391" s="5">
        <v>0.1</v>
      </c>
      <c r="E35391" s="5">
        <v>97.6</v>
      </c>
      <c r="F35391" s="5">
        <v>191.3</v>
      </c>
      <c r="G35391" s="5">
        <v>95.6</v>
      </c>
      <c r="H35391" s="5">
        <v>95.5</v>
      </c>
      <c r="I35391" s="5">
        <v>0</v>
      </c>
      <c r="J35391" s="5">
        <v>0</v>
      </c>
      <c r="K35391" s="5">
        <v>0</v>
      </c>
    </row>
    <row r="35392" spans="1:11" x14ac:dyDescent="0.25">
      <c r="A35392" s="5">
        <f>35385</f>
      </c>
      <c r="B35392" s="5" t="s">
        <v>35400</v>
      </c>
      <c r="C35392" s="5">
        <v>103.3</v>
      </c>
      <c r="D35392" s="5">
        <v>0.1</v>
      </c>
      <c r="E35392" s="5">
        <v>103.4</v>
      </c>
      <c r="F35392" s="5">
        <v>203.5</v>
      </c>
      <c r="G35392" s="5">
        <v>101.7</v>
      </c>
      <c r="H35392" s="5">
        <v>101.7</v>
      </c>
      <c r="I35392" s="5">
        <v>0</v>
      </c>
      <c r="J35392" s="5">
        <v>0</v>
      </c>
      <c r="K35392" s="5">
        <v>0</v>
      </c>
    </row>
    <row r="35393" spans="1:11" x14ac:dyDescent="0.25">
      <c r="A35393" s="5">
        <f>35386</f>
      </c>
      <c r="B35393" s="5" t="s">
        <v>35401</v>
      </c>
      <c r="C35393" s="5">
        <v>103.3</v>
      </c>
      <c r="D35393" s="5">
        <v>0.1</v>
      </c>
      <c r="E35393" s="5">
        <v>103.4</v>
      </c>
      <c r="F35393" s="5">
        <v>203.5</v>
      </c>
      <c r="G35393" s="5">
        <v>101.7</v>
      </c>
      <c r="H35393" s="5">
        <v>101.7</v>
      </c>
      <c r="I35393" s="5">
        <v>0</v>
      </c>
      <c r="J35393" s="5">
        <v>0</v>
      </c>
      <c r="K35393" s="5">
        <v>0</v>
      </c>
    </row>
    <row r="35394" spans="1:11" x14ac:dyDescent="0.25">
      <c r="A35394" s="5">
        <f>35387</f>
      </c>
      <c r="B35394" s="5" t="s">
        <v>35402</v>
      </c>
      <c r="C35394" s="5">
        <v>103.3</v>
      </c>
      <c r="D35394" s="5">
        <v>0.1</v>
      </c>
      <c r="E35394" s="5">
        <v>103.4</v>
      </c>
      <c r="F35394" s="5">
        <v>203.5</v>
      </c>
      <c r="G35394" s="5">
        <v>101.7</v>
      </c>
      <c r="H35394" s="5">
        <v>101.7</v>
      </c>
      <c r="I35394" s="5">
        <v>0</v>
      </c>
      <c r="J35394" s="5">
        <v>0</v>
      </c>
      <c r="K35394" s="5">
        <v>0</v>
      </c>
    </row>
    <row r="35395" spans="1:11" x14ac:dyDescent="0.25">
      <c r="A35395" s="5">
        <f>35388</f>
      </c>
      <c r="B35395" s="5" t="s">
        <v>35403</v>
      </c>
      <c r="C35395" s="5">
        <v>103.3</v>
      </c>
      <c r="D35395" s="5">
        <v>0.1</v>
      </c>
      <c r="E35395" s="5">
        <v>103.4</v>
      </c>
      <c r="F35395" s="5">
        <v>203.5</v>
      </c>
      <c r="G35395" s="5">
        <v>101.7</v>
      </c>
      <c r="H35395" s="5">
        <v>101.7</v>
      </c>
      <c r="I35395" s="5">
        <v>0</v>
      </c>
      <c r="J35395" s="5">
        <v>0</v>
      </c>
      <c r="K35395" s="5">
        <v>0</v>
      </c>
    </row>
    <row r="35396" spans="1:11" x14ac:dyDescent="0.25">
      <c r="A35396" s="5">
        <f>35389</f>
      </c>
      <c r="B35396" s="5" t="s">
        <v>35404</v>
      </c>
      <c r="C35396" s="5">
        <v>99.1</v>
      </c>
      <c r="D35396" s="5">
        <v>0.1</v>
      </c>
      <c r="E35396" s="5">
        <v>99.2</v>
      </c>
      <c r="F35396" s="5">
        <v>194.8</v>
      </c>
      <c r="G35396" s="5">
        <v>96.9</v>
      </c>
      <c r="H35396" s="5">
        <v>96.4</v>
      </c>
      <c r="I35396" s="5">
        <v>0</v>
      </c>
      <c r="J35396" s="5">
        <v>0</v>
      </c>
      <c r="K35396" s="5">
        <v>0</v>
      </c>
    </row>
    <row r="35397" spans="1:11" x14ac:dyDescent="0.25">
      <c r="A35397" s="5">
        <f>35390</f>
      </c>
      <c r="B35397" s="5" t="s">
        <v>35405</v>
      </c>
      <c r="C35397" s="5">
        <v>99.1</v>
      </c>
      <c r="D35397" s="5">
        <v>0.1</v>
      </c>
      <c r="E35397" s="5">
        <v>99.2</v>
      </c>
      <c r="F35397" s="5">
        <v>194.8</v>
      </c>
      <c r="G35397" s="5">
        <v>96.9</v>
      </c>
      <c r="H35397" s="5">
        <v>96.4</v>
      </c>
      <c r="I35397" s="5">
        <v>0</v>
      </c>
      <c r="J35397" s="5">
        <v>0</v>
      </c>
      <c r="K35397" s="5">
        <v>0</v>
      </c>
    </row>
    <row r="35398" spans="1:11" x14ac:dyDescent="0.25">
      <c r="A35398" s="5">
        <f>35391</f>
      </c>
      <c r="B35398" s="5" t="s">
        <v>35406</v>
      </c>
      <c r="C35398" s="5">
        <v>103.4</v>
      </c>
      <c r="D35398" s="5">
        <v>0.1</v>
      </c>
      <c r="E35398" s="5">
        <v>103.5</v>
      </c>
      <c r="F35398" s="5">
        <v>202.4</v>
      </c>
      <c r="G35398" s="5">
        <v>96.3</v>
      </c>
      <c r="H35398" s="5">
        <v>93</v>
      </c>
      <c r="I35398" s="5">
        <v>0</v>
      </c>
      <c r="J35398" s="5">
        <v>0</v>
      </c>
      <c r="K35398" s="5">
        <v>0</v>
      </c>
    </row>
    <row r="35399" spans="1:11" x14ac:dyDescent="0.25">
      <c r="A35399" s="5">
        <f>35392</f>
      </c>
      <c r="B35399" s="5" t="s">
        <v>35407</v>
      </c>
      <c r="C35399" s="5">
        <v>103.4</v>
      </c>
      <c r="D35399" s="5">
        <v>0.1</v>
      </c>
      <c r="E35399" s="5">
        <v>103.5</v>
      </c>
      <c r="F35399" s="5">
        <v>202.4</v>
      </c>
      <c r="G35399" s="5">
        <v>96.3</v>
      </c>
      <c r="H35399" s="5">
        <v>93</v>
      </c>
      <c r="I35399" s="5">
        <v>0</v>
      </c>
      <c r="J35399" s="5">
        <v>0</v>
      </c>
      <c r="K35399" s="5">
        <v>0</v>
      </c>
    </row>
    <row r="35400" spans="1:11" x14ac:dyDescent="0.25">
      <c r="A35400" s="5">
        <f>35393</f>
      </c>
      <c r="B35400" s="5" t="s">
        <v>35408</v>
      </c>
      <c r="C35400" s="5">
        <v>91.1</v>
      </c>
      <c r="D35400" s="5">
        <v>0.1</v>
      </c>
      <c r="E35400" s="5">
        <v>91.2</v>
      </c>
      <c r="F35400" s="5">
        <v>183.6</v>
      </c>
      <c r="G35400" s="5">
        <v>91.5</v>
      </c>
      <c r="H35400" s="5">
        <v>91.3</v>
      </c>
      <c r="I35400" s="5">
        <v>0</v>
      </c>
      <c r="J35400" s="5">
        <v>0</v>
      </c>
      <c r="K35400" s="5">
        <v>0</v>
      </c>
    </row>
    <row r="35401" spans="1:11" x14ac:dyDescent="0.25">
      <c r="A35401" s="5">
        <f>35394</f>
      </c>
      <c r="B35401" s="5" t="s">
        <v>35409</v>
      </c>
      <c r="C35401" s="5">
        <v>91.1</v>
      </c>
      <c r="D35401" s="5">
        <v>0.1</v>
      </c>
      <c r="E35401" s="5">
        <v>91.2</v>
      </c>
      <c r="F35401" s="5">
        <v>183.6</v>
      </c>
      <c r="G35401" s="5">
        <v>91.5</v>
      </c>
      <c r="H35401" s="5">
        <v>91.3</v>
      </c>
      <c r="I35401" s="5">
        <v>0</v>
      </c>
      <c r="J35401" s="5">
        <v>0</v>
      </c>
      <c r="K35401" s="5">
        <v>0</v>
      </c>
    </row>
    <row r="35402" spans="1:11" x14ac:dyDescent="0.25">
      <c r="A35402" s="5">
        <f>35395</f>
      </c>
      <c r="B35402" s="5" t="s">
        <v>35410</v>
      </c>
      <c r="C35402" s="5">
        <v>92</v>
      </c>
      <c r="D35402" s="5">
        <v>0.1</v>
      </c>
      <c r="E35402" s="5">
        <v>92.1</v>
      </c>
      <c r="F35402" s="5">
        <v>185</v>
      </c>
      <c r="G35402" s="5">
        <v>92.4</v>
      </c>
      <c r="H35402" s="5">
        <v>92.6</v>
      </c>
      <c r="I35402" s="5">
        <v>0</v>
      </c>
      <c r="J35402" s="5">
        <v>0</v>
      </c>
      <c r="K35402" s="5">
        <v>0</v>
      </c>
    </row>
    <row r="35403" spans="1:11" x14ac:dyDescent="0.25">
      <c r="A35403" s="5">
        <f>35396</f>
      </c>
      <c r="B35403" s="5" t="s">
        <v>35411</v>
      </c>
      <c r="C35403" s="5">
        <v>92</v>
      </c>
      <c r="D35403" s="5">
        <v>0.1</v>
      </c>
      <c r="E35403" s="5">
        <v>92.1</v>
      </c>
      <c r="F35403" s="5">
        <v>185</v>
      </c>
      <c r="G35403" s="5">
        <v>92.4</v>
      </c>
      <c r="H35403" s="5">
        <v>92.6</v>
      </c>
      <c r="I35403" s="5">
        <v>0</v>
      </c>
      <c r="J35403" s="5">
        <v>0</v>
      </c>
      <c r="K35403" s="5">
        <v>0</v>
      </c>
    </row>
    <row r="35404" spans="1:11" x14ac:dyDescent="0.25">
      <c r="A35404" s="5">
        <f>35397</f>
      </c>
      <c r="B35404" s="5" t="s">
        <v>35412</v>
      </c>
      <c r="C35404" s="5">
        <v>92</v>
      </c>
      <c r="D35404" s="5">
        <v>0.1</v>
      </c>
      <c r="E35404" s="5">
        <v>92.1</v>
      </c>
      <c r="F35404" s="5">
        <v>185</v>
      </c>
      <c r="G35404" s="5">
        <v>92.4</v>
      </c>
      <c r="H35404" s="5">
        <v>92.6</v>
      </c>
      <c r="I35404" s="5">
        <v>0</v>
      </c>
      <c r="J35404" s="5">
        <v>0</v>
      </c>
      <c r="K35404" s="5">
        <v>0</v>
      </c>
    </row>
    <row r="35405" spans="1:11" x14ac:dyDescent="0.25">
      <c r="A35405" s="5">
        <f>35398</f>
      </c>
      <c r="B35405" s="5" t="s">
        <v>35413</v>
      </c>
      <c r="C35405" s="5">
        <v>92</v>
      </c>
      <c r="D35405" s="5">
        <v>0.1</v>
      </c>
      <c r="E35405" s="5">
        <v>92.1</v>
      </c>
      <c r="F35405" s="5">
        <v>185</v>
      </c>
      <c r="G35405" s="5">
        <v>92.4</v>
      </c>
      <c r="H35405" s="5">
        <v>92.6</v>
      </c>
      <c r="I35405" s="5">
        <v>0</v>
      </c>
      <c r="J35405" s="5">
        <v>0</v>
      </c>
      <c r="K35405" s="5">
        <v>0</v>
      </c>
    </row>
    <row r="35406" spans="1:11" x14ac:dyDescent="0.25">
      <c r="A35406" s="5">
        <f>35399</f>
      </c>
      <c r="B35406" s="5" t="s">
        <v>35414</v>
      </c>
      <c r="C35406" s="5">
        <v>94.3</v>
      </c>
      <c r="D35406" s="5">
        <v>0.1</v>
      </c>
      <c r="E35406" s="5">
        <v>94.5</v>
      </c>
      <c r="F35406" s="5">
        <v>190.6</v>
      </c>
      <c r="G35406" s="5">
        <v>95.2</v>
      </c>
      <c r="H35406" s="5">
        <v>95.1</v>
      </c>
      <c r="I35406" s="5">
        <v>0</v>
      </c>
      <c r="J35406" s="5">
        <v>0</v>
      </c>
      <c r="K35406" s="5">
        <v>0</v>
      </c>
    </row>
    <row r="35407" spans="1:11" x14ac:dyDescent="0.25">
      <c r="A35407" s="5">
        <f>35400</f>
      </c>
      <c r="B35407" s="5" t="s">
        <v>35415</v>
      </c>
      <c r="C35407" s="5">
        <v>94.3</v>
      </c>
      <c r="D35407" s="5">
        <v>0.1</v>
      </c>
      <c r="E35407" s="5">
        <v>94.5</v>
      </c>
      <c r="F35407" s="5">
        <v>190.6</v>
      </c>
      <c r="G35407" s="5">
        <v>95.2</v>
      </c>
      <c r="H35407" s="5">
        <v>95.1</v>
      </c>
      <c r="I35407" s="5">
        <v>0</v>
      </c>
      <c r="J35407" s="5">
        <v>0</v>
      </c>
      <c r="K35407" s="5">
        <v>0</v>
      </c>
    </row>
    <row r="35408" spans="1:11" x14ac:dyDescent="0.25">
      <c r="A35408" s="5">
        <f>35401</f>
      </c>
      <c r="B35408" s="5" t="s">
        <v>35416</v>
      </c>
      <c r="C35408" s="5">
        <v>94.3</v>
      </c>
      <c r="D35408" s="5">
        <v>0.1</v>
      </c>
      <c r="E35408" s="5">
        <v>94.4</v>
      </c>
      <c r="F35408" s="5">
        <v>181.8</v>
      </c>
      <c r="G35408" s="5">
        <v>90.8</v>
      </c>
      <c r="H35408" s="5">
        <v>90.9</v>
      </c>
      <c r="I35408" s="5">
        <v>0</v>
      </c>
      <c r="J35408" s="5">
        <v>0</v>
      </c>
      <c r="K35408" s="5">
        <v>0</v>
      </c>
    </row>
    <row r="35409" spans="1:11" x14ac:dyDescent="0.25">
      <c r="A35409" s="5">
        <f>35402</f>
      </c>
      <c r="B35409" s="5" t="s">
        <v>35417</v>
      </c>
      <c r="C35409" s="5">
        <v>94.3</v>
      </c>
      <c r="D35409" s="5">
        <v>0.1</v>
      </c>
      <c r="E35409" s="5">
        <v>94.4</v>
      </c>
      <c r="F35409" s="5">
        <v>181.8</v>
      </c>
      <c r="G35409" s="5">
        <v>90.8</v>
      </c>
      <c r="H35409" s="5">
        <v>90.9</v>
      </c>
      <c r="I35409" s="5">
        <v>0</v>
      </c>
      <c r="J35409" s="5">
        <v>0</v>
      </c>
      <c r="K35409" s="5">
        <v>0</v>
      </c>
    </row>
    <row r="35410" spans="1:11" x14ac:dyDescent="0.25">
      <c r="A35410" s="5">
        <f>35403</f>
      </c>
      <c r="B35410" s="5" t="s">
        <v>35418</v>
      </c>
      <c r="C35410" s="5">
        <v>95.5</v>
      </c>
      <c r="D35410" s="5">
        <v>0.1</v>
      </c>
      <c r="E35410" s="5">
        <v>95.7</v>
      </c>
      <c r="F35410" s="5">
        <v>190.4</v>
      </c>
      <c r="G35410" s="5">
        <v>95.3</v>
      </c>
      <c r="H35410" s="5">
        <v>95.4</v>
      </c>
      <c r="I35410" s="5">
        <v>0</v>
      </c>
      <c r="J35410" s="5">
        <v>0</v>
      </c>
      <c r="K35410" s="5">
        <v>0</v>
      </c>
    </row>
    <row r="35411" spans="1:11" x14ac:dyDescent="0.25">
      <c r="A35411" s="5">
        <f>35404</f>
      </c>
      <c r="B35411" s="5" t="s">
        <v>35419</v>
      </c>
      <c r="C35411" s="5">
        <v>95.5</v>
      </c>
      <c r="D35411" s="5">
        <v>0.1</v>
      </c>
      <c r="E35411" s="5">
        <v>95.7</v>
      </c>
      <c r="F35411" s="5">
        <v>190.4</v>
      </c>
      <c r="G35411" s="5">
        <v>95.3</v>
      </c>
      <c r="H35411" s="5">
        <v>95.4</v>
      </c>
      <c r="I35411" s="5">
        <v>0</v>
      </c>
      <c r="J35411" s="5">
        <v>0</v>
      </c>
      <c r="K35411" s="5">
        <v>0</v>
      </c>
    </row>
    <row r="35412" spans="1:11" x14ac:dyDescent="0.25">
      <c r="A35412" s="5">
        <f>35405</f>
      </c>
      <c r="B35412" s="5" t="s">
        <v>35420</v>
      </c>
      <c r="C35412" s="5">
        <v>87.8</v>
      </c>
      <c r="D35412" s="5">
        <v>0.1</v>
      </c>
      <c r="E35412" s="5">
        <v>88</v>
      </c>
      <c r="F35412" s="5">
        <v>176.5</v>
      </c>
      <c r="G35412" s="5">
        <v>87.5</v>
      </c>
      <c r="H35412" s="5">
        <v>87.4</v>
      </c>
      <c r="I35412" s="5">
        <v>0</v>
      </c>
      <c r="J35412" s="5">
        <v>0</v>
      </c>
      <c r="K35412" s="5">
        <v>0</v>
      </c>
    </row>
    <row r="35413" spans="1:11" x14ac:dyDescent="0.25">
      <c r="A35413" s="5">
        <f>35406</f>
      </c>
      <c r="B35413" s="5" t="s">
        <v>35421</v>
      </c>
      <c r="C35413" s="5">
        <v>87.8</v>
      </c>
      <c r="D35413" s="5">
        <v>0.1</v>
      </c>
      <c r="E35413" s="5">
        <v>88</v>
      </c>
      <c r="F35413" s="5">
        <v>176.5</v>
      </c>
      <c r="G35413" s="5">
        <v>87.5</v>
      </c>
      <c r="H35413" s="5">
        <v>87.4</v>
      </c>
      <c r="I35413" s="5">
        <v>0</v>
      </c>
      <c r="J35413" s="5">
        <v>0</v>
      </c>
      <c r="K35413" s="5">
        <v>0</v>
      </c>
    </row>
    <row r="35414" spans="1:11" x14ac:dyDescent="0.25">
      <c r="A35414" s="5">
        <f>35407</f>
      </c>
      <c r="B35414" s="5" t="s">
        <v>35422</v>
      </c>
      <c r="C35414" s="5">
        <v>87.8</v>
      </c>
      <c r="D35414" s="5">
        <v>0.1</v>
      </c>
      <c r="E35414" s="5">
        <v>88</v>
      </c>
      <c r="F35414" s="5">
        <v>176.5</v>
      </c>
      <c r="G35414" s="5">
        <v>87.5</v>
      </c>
      <c r="H35414" s="5">
        <v>87.4</v>
      </c>
      <c r="I35414" s="5">
        <v>0</v>
      </c>
      <c r="J35414" s="5">
        <v>0</v>
      </c>
      <c r="K35414" s="5">
        <v>0</v>
      </c>
    </row>
    <row r="35415" spans="1:11" x14ac:dyDescent="0.25">
      <c r="A35415" s="5">
        <f>35408</f>
      </c>
      <c r="B35415" s="5" t="s">
        <v>35423</v>
      </c>
      <c r="C35415" s="5">
        <v>88.7</v>
      </c>
      <c r="D35415" s="5">
        <v>0.1</v>
      </c>
      <c r="E35415" s="5">
        <v>88.7</v>
      </c>
      <c r="F35415" s="5">
        <v>180.4</v>
      </c>
      <c r="G35415" s="5">
        <v>92.7</v>
      </c>
      <c r="H35415" s="5">
        <v>92.7</v>
      </c>
      <c r="I35415" s="5">
        <v>0</v>
      </c>
      <c r="J35415" s="5">
        <v>0</v>
      </c>
      <c r="K35415" s="5">
        <v>0</v>
      </c>
    </row>
    <row r="35416" spans="1:11" x14ac:dyDescent="0.25">
      <c r="A35416" s="5">
        <f>35409</f>
      </c>
      <c r="B35416" s="5" t="s">
        <v>35424</v>
      </c>
      <c r="C35416" s="5">
        <v>88.7</v>
      </c>
      <c r="D35416" s="5">
        <v>0.1</v>
      </c>
      <c r="E35416" s="5">
        <v>88.7</v>
      </c>
      <c r="F35416" s="5">
        <v>180.4</v>
      </c>
      <c r="G35416" s="5">
        <v>92.7</v>
      </c>
      <c r="H35416" s="5">
        <v>92.7</v>
      </c>
      <c r="I35416" s="5">
        <v>0</v>
      </c>
      <c r="J35416" s="5">
        <v>0</v>
      </c>
      <c r="K35416" s="5">
        <v>0</v>
      </c>
    </row>
    <row r="35417" spans="1:11" x14ac:dyDescent="0.25">
      <c r="A35417" s="5">
        <f>35410</f>
      </c>
      <c r="B35417" s="5" t="s">
        <v>35425</v>
      </c>
      <c r="C35417" s="5">
        <v>96</v>
      </c>
      <c r="D35417" s="5">
        <v>0.1</v>
      </c>
      <c r="E35417" s="5">
        <v>96.1</v>
      </c>
      <c r="F35417" s="5">
        <v>190.9</v>
      </c>
      <c r="G35417" s="5">
        <v>95.1</v>
      </c>
      <c r="H35417" s="5">
        <v>97.8</v>
      </c>
      <c r="I35417" s="5">
        <v>0</v>
      </c>
      <c r="J35417" s="5">
        <v>0</v>
      </c>
      <c r="K35417" s="5">
        <v>0</v>
      </c>
    </row>
    <row r="35418" spans="1:11" x14ac:dyDescent="0.25">
      <c r="A35418" s="5">
        <f>35411</f>
      </c>
      <c r="B35418" s="5" t="s">
        <v>35426</v>
      </c>
      <c r="C35418" s="5">
        <v>96</v>
      </c>
      <c r="D35418" s="5">
        <v>0.1</v>
      </c>
      <c r="E35418" s="5">
        <v>96.1</v>
      </c>
      <c r="F35418" s="5">
        <v>190.9</v>
      </c>
      <c r="G35418" s="5">
        <v>95.1</v>
      </c>
      <c r="H35418" s="5">
        <v>97.8</v>
      </c>
      <c r="I35418" s="5">
        <v>0</v>
      </c>
      <c r="J35418" s="5">
        <v>0</v>
      </c>
      <c r="K35418" s="5">
        <v>0</v>
      </c>
    </row>
    <row r="35419" spans="1:11" x14ac:dyDescent="0.25">
      <c r="A35419" s="5">
        <f>35412</f>
      </c>
      <c r="B35419" s="5" t="s">
        <v>35427</v>
      </c>
      <c r="C35419" s="5">
        <v>99.5</v>
      </c>
      <c r="D35419" s="5">
        <v>0.1</v>
      </c>
      <c r="E35419" s="5">
        <v>99.6</v>
      </c>
      <c r="F35419" s="5">
        <v>198.7</v>
      </c>
      <c r="G35419" s="5">
        <v>98.7</v>
      </c>
      <c r="H35419" s="5">
        <v>97.8</v>
      </c>
      <c r="I35419" s="5">
        <v>0</v>
      </c>
      <c r="J35419" s="5">
        <v>0</v>
      </c>
      <c r="K35419" s="5">
        <v>0</v>
      </c>
    </row>
    <row r="35420" spans="1:11" x14ac:dyDescent="0.25">
      <c r="A35420" s="5">
        <f>35413</f>
      </c>
      <c r="B35420" s="5" t="s">
        <v>35428</v>
      </c>
      <c r="C35420" s="5">
        <v>99.5</v>
      </c>
      <c r="D35420" s="5">
        <v>0.1</v>
      </c>
      <c r="E35420" s="5">
        <v>99.6</v>
      </c>
      <c r="F35420" s="5">
        <v>198.7</v>
      </c>
      <c r="G35420" s="5">
        <v>98.7</v>
      </c>
      <c r="H35420" s="5">
        <v>97.8</v>
      </c>
      <c r="I35420" s="5">
        <v>0</v>
      </c>
      <c r="J35420" s="5">
        <v>0</v>
      </c>
      <c r="K35420" s="5">
        <v>0</v>
      </c>
    </row>
    <row r="35421" spans="1:11" x14ac:dyDescent="0.25">
      <c r="A35421" s="5">
        <f>35414</f>
      </c>
      <c r="B35421" s="5" t="s">
        <v>35429</v>
      </c>
      <c r="C35421" s="5">
        <v>99.5</v>
      </c>
      <c r="D35421" s="5">
        <v>0.1</v>
      </c>
      <c r="E35421" s="5">
        <v>98.9</v>
      </c>
      <c r="F35421" s="5">
        <v>197.4</v>
      </c>
      <c r="G35421" s="5">
        <v>98.3</v>
      </c>
      <c r="H35421" s="5">
        <v>98.1</v>
      </c>
      <c r="I35421" s="5">
        <v>0</v>
      </c>
      <c r="J35421" s="5">
        <v>0</v>
      </c>
      <c r="K35421" s="5">
        <v>0</v>
      </c>
    </row>
    <row r="35422" spans="1:11" x14ac:dyDescent="0.25">
      <c r="A35422" s="5">
        <f>35415</f>
      </c>
      <c r="B35422" s="5" t="s">
        <v>35430</v>
      </c>
      <c r="C35422" s="5">
        <v>98.7</v>
      </c>
      <c r="D35422" s="5">
        <v>0.1</v>
      </c>
      <c r="E35422" s="5">
        <v>98.9</v>
      </c>
      <c r="F35422" s="5">
        <v>197.4</v>
      </c>
      <c r="G35422" s="5">
        <v>98.3</v>
      </c>
      <c r="H35422" s="5">
        <v>98.1</v>
      </c>
      <c r="I35422" s="5">
        <v>0</v>
      </c>
      <c r="J35422" s="5">
        <v>0</v>
      </c>
      <c r="K35422" s="5">
        <v>0</v>
      </c>
    </row>
    <row r="35423" spans="1:11" x14ac:dyDescent="0.25">
      <c r="A35423" s="5">
        <f>35416</f>
      </c>
      <c r="B35423" s="5" t="s">
        <v>35431</v>
      </c>
      <c r="C35423" s="5">
        <v>98.1</v>
      </c>
      <c r="D35423" s="5">
        <v>0.1</v>
      </c>
      <c r="E35423" s="5">
        <v>98.2</v>
      </c>
      <c r="F35423" s="5">
        <v>196</v>
      </c>
      <c r="G35423" s="5">
        <v>97.8</v>
      </c>
      <c r="H35423" s="5">
        <v>97.6</v>
      </c>
      <c r="I35423" s="5">
        <v>0</v>
      </c>
      <c r="J35423" s="5">
        <v>0</v>
      </c>
      <c r="K35423" s="5">
        <v>0</v>
      </c>
    </row>
    <row r="35424" spans="1:11" x14ac:dyDescent="0.25">
      <c r="A35424" s="5">
        <f>35417</f>
      </c>
      <c r="B35424" s="5" t="s">
        <v>35432</v>
      </c>
      <c r="C35424" s="5">
        <v>98.1</v>
      </c>
      <c r="D35424" s="5">
        <v>0.1</v>
      </c>
      <c r="E35424" s="5">
        <v>98.2</v>
      </c>
      <c r="F35424" s="5">
        <v>196</v>
      </c>
      <c r="G35424" s="5">
        <v>97.8</v>
      </c>
      <c r="H35424" s="5">
        <v>97.6</v>
      </c>
      <c r="I35424" s="5">
        <v>0</v>
      </c>
      <c r="J35424" s="5">
        <v>0</v>
      </c>
      <c r="K35424" s="5">
        <v>0</v>
      </c>
    </row>
    <row r="35425" spans="1:11" x14ac:dyDescent="0.25">
      <c r="A35425" s="5">
        <f>35418</f>
      </c>
      <c r="B35425" s="5" t="s">
        <v>35433</v>
      </c>
      <c r="C35425" s="5">
        <v>90.6</v>
      </c>
      <c r="D35425" s="5">
        <v>0.1</v>
      </c>
      <c r="E35425" s="5">
        <v>90.8</v>
      </c>
      <c r="F35425" s="5">
        <v>180.4</v>
      </c>
      <c r="G35425" s="5">
        <v>90</v>
      </c>
      <c r="H35425" s="5">
        <v>90</v>
      </c>
      <c r="I35425" s="5">
        <v>0</v>
      </c>
      <c r="J35425" s="5">
        <v>0</v>
      </c>
      <c r="K35425" s="5">
        <v>0</v>
      </c>
    </row>
    <row r="35426" spans="1:11" x14ac:dyDescent="0.25">
      <c r="A35426" s="5">
        <f>35419</f>
      </c>
      <c r="B35426" s="5" t="s">
        <v>35434</v>
      </c>
      <c r="C35426" s="5">
        <v>90.6</v>
      </c>
      <c r="D35426" s="5">
        <v>0.1</v>
      </c>
      <c r="E35426" s="5">
        <v>90.8</v>
      </c>
      <c r="F35426" s="5">
        <v>180.4</v>
      </c>
      <c r="G35426" s="5">
        <v>90</v>
      </c>
      <c r="H35426" s="5">
        <v>90</v>
      </c>
      <c r="I35426" s="5">
        <v>0</v>
      </c>
      <c r="J35426" s="5">
        <v>0</v>
      </c>
      <c r="K35426" s="5">
        <v>0</v>
      </c>
    </row>
    <row r="35427" spans="1:11" x14ac:dyDescent="0.25">
      <c r="A35427" s="5">
        <f>35420</f>
      </c>
      <c r="B35427" s="5" t="s">
        <v>35435</v>
      </c>
      <c r="C35427" s="5">
        <v>87.7</v>
      </c>
      <c r="D35427" s="5">
        <v>0</v>
      </c>
      <c r="E35427" s="5">
        <v>87.8</v>
      </c>
      <c r="F35427" s="5">
        <v>182.8</v>
      </c>
      <c r="G35427" s="5">
        <v>88.1</v>
      </c>
      <c r="H35427" s="5">
        <v>87.4</v>
      </c>
      <c r="I35427" s="5">
        <v>0</v>
      </c>
      <c r="J35427" s="5">
        <v>0</v>
      </c>
      <c r="K35427" s="5">
        <v>0</v>
      </c>
    </row>
    <row r="35428" spans="1:11" x14ac:dyDescent="0.25">
      <c r="A35428" s="5">
        <f>35421</f>
      </c>
      <c r="B35428" s="5" t="s">
        <v>35436</v>
      </c>
      <c r="C35428" s="5">
        <v>87.7</v>
      </c>
      <c r="D35428" s="5">
        <v>0</v>
      </c>
      <c r="E35428" s="5">
        <v>87.8</v>
      </c>
      <c r="F35428" s="5">
        <v>182.8</v>
      </c>
      <c r="G35428" s="5">
        <v>88.1</v>
      </c>
      <c r="H35428" s="5">
        <v>87.4</v>
      </c>
      <c r="I35428" s="5">
        <v>0</v>
      </c>
      <c r="J35428" s="5">
        <v>0</v>
      </c>
      <c r="K35428" s="5">
        <v>0</v>
      </c>
    </row>
    <row r="35429" spans="1:11" x14ac:dyDescent="0.25">
      <c r="A35429" s="5">
        <f>35422</f>
      </c>
      <c r="B35429" s="5" t="s">
        <v>35437</v>
      </c>
      <c r="C35429" s="5">
        <v>89.6</v>
      </c>
      <c r="D35429" s="5">
        <v>0.1</v>
      </c>
      <c r="E35429" s="5">
        <v>89.7</v>
      </c>
      <c r="F35429" s="5">
        <v>178.4</v>
      </c>
      <c r="G35429" s="5">
        <v>89</v>
      </c>
      <c r="H35429" s="5">
        <v>88.7</v>
      </c>
      <c r="I35429" s="5">
        <v>0</v>
      </c>
      <c r="J35429" s="5">
        <v>0</v>
      </c>
      <c r="K35429" s="5">
        <v>0</v>
      </c>
    </row>
    <row r="35430" spans="1:11" x14ac:dyDescent="0.25">
      <c r="A35430" s="5">
        <f>35423</f>
      </c>
      <c r="B35430" s="5" t="s">
        <v>35438</v>
      </c>
      <c r="C35430" s="5">
        <v>89.6</v>
      </c>
      <c r="D35430" s="5">
        <v>0.1</v>
      </c>
      <c r="E35430" s="5">
        <v>89.7</v>
      </c>
      <c r="F35430" s="5">
        <v>178.4</v>
      </c>
      <c r="G35430" s="5">
        <v>89</v>
      </c>
      <c r="H35430" s="5">
        <v>88.7</v>
      </c>
      <c r="I35430" s="5">
        <v>0</v>
      </c>
      <c r="J35430" s="5">
        <v>0</v>
      </c>
      <c r="K35430" s="5">
        <v>0</v>
      </c>
    </row>
    <row r="35431" spans="1:11" x14ac:dyDescent="0.25">
      <c r="A35431" s="5">
        <f>35424</f>
      </c>
      <c r="B35431" s="5" t="s">
        <v>35439</v>
      </c>
      <c r="C35431" s="5">
        <v>89.6</v>
      </c>
      <c r="D35431" s="5">
        <v>0.1</v>
      </c>
      <c r="E35431" s="5">
        <v>89.7</v>
      </c>
      <c r="F35431" s="5">
        <v>178.4</v>
      </c>
      <c r="G35431" s="5">
        <v>89</v>
      </c>
      <c r="H35431" s="5">
        <v>88.7</v>
      </c>
      <c r="I35431" s="5">
        <v>0</v>
      </c>
      <c r="J35431" s="5">
        <v>0</v>
      </c>
      <c r="K35431" s="5">
        <v>0</v>
      </c>
    </row>
    <row r="35432" spans="1:11" x14ac:dyDescent="0.25">
      <c r="A35432" s="5">
        <f>35425</f>
      </c>
      <c r="B35432" s="5" t="s">
        <v>35440</v>
      </c>
      <c r="C35432" s="5">
        <v>89.6</v>
      </c>
      <c r="D35432" s="5">
        <v>0.1</v>
      </c>
      <c r="E35432" s="5">
        <v>89.7</v>
      </c>
      <c r="F35432" s="5">
        <v>178.4</v>
      </c>
      <c r="G35432" s="5">
        <v>89</v>
      </c>
      <c r="H35432" s="5">
        <v>88.7</v>
      </c>
      <c r="I35432" s="5">
        <v>0</v>
      </c>
      <c r="J35432" s="5">
        <v>0</v>
      </c>
      <c r="K35432" s="5">
        <v>0</v>
      </c>
    </row>
    <row r="35433" spans="1:11" x14ac:dyDescent="0.25">
      <c r="A35433" s="5">
        <f>35426</f>
      </c>
      <c r="B35433" s="5" t="s">
        <v>35441</v>
      </c>
      <c r="C35433" s="5">
        <v>97</v>
      </c>
      <c r="D35433" s="5">
        <v>0.1</v>
      </c>
      <c r="E35433" s="5">
        <v>97.1</v>
      </c>
      <c r="F35433" s="5">
        <v>187.6</v>
      </c>
      <c r="G35433" s="5">
        <v>93</v>
      </c>
      <c r="H35433" s="5">
        <v>96</v>
      </c>
      <c r="I35433" s="5">
        <v>0</v>
      </c>
      <c r="J35433" s="5">
        <v>0</v>
      </c>
      <c r="K35433" s="5">
        <v>0</v>
      </c>
    </row>
    <row r="35434" spans="1:11" x14ac:dyDescent="0.25">
      <c r="A35434" s="5">
        <f>35427</f>
      </c>
      <c r="B35434" s="5" t="s">
        <v>35442</v>
      </c>
      <c r="C35434" s="5">
        <v>98.9</v>
      </c>
      <c r="D35434" s="5">
        <v>0.1</v>
      </c>
      <c r="E35434" s="5">
        <v>98.9</v>
      </c>
      <c r="F35434" s="5">
        <v>196.1</v>
      </c>
      <c r="G35434" s="5">
        <v>97.3</v>
      </c>
      <c r="H35434" s="5">
        <v>96.3</v>
      </c>
      <c r="I35434" s="5">
        <v>0</v>
      </c>
      <c r="J35434" s="5">
        <v>0</v>
      </c>
      <c r="K35434" s="5">
        <v>0</v>
      </c>
    </row>
    <row r="35435" spans="1:11" x14ac:dyDescent="0.25">
      <c r="A35435" s="5">
        <f>35428</f>
      </c>
      <c r="B35435" s="5" t="s">
        <v>35443</v>
      </c>
      <c r="C35435" s="5">
        <v>98.9</v>
      </c>
      <c r="D35435" s="5">
        <v>0.1</v>
      </c>
      <c r="E35435" s="5">
        <v>98.9</v>
      </c>
      <c r="F35435" s="5">
        <v>196.1</v>
      </c>
      <c r="G35435" s="5">
        <v>97.3</v>
      </c>
      <c r="H35435" s="5">
        <v>96.3</v>
      </c>
      <c r="I35435" s="5">
        <v>0</v>
      </c>
      <c r="J35435" s="5">
        <v>0</v>
      </c>
      <c r="K35435" s="5">
        <v>0</v>
      </c>
    </row>
    <row r="35436" spans="1:11" x14ac:dyDescent="0.25">
      <c r="A35436" s="5">
        <f>35429</f>
      </c>
      <c r="B35436" s="5" t="s">
        <v>35444</v>
      </c>
      <c r="C35436" s="5">
        <v>98.9</v>
      </c>
      <c r="D35436" s="5">
        <v>0.1</v>
      </c>
      <c r="E35436" s="5">
        <v>99</v>
      </c>
      <c r="F35436" s="5">
        <v>196.9</v>
      </c>
      <c r="G35436" s="5">
        <v>97.8</v>
      </c>
      <c r="H35436" s="5">
        <v>97.1</v>
      </c>
      <c r="I35436" s="5">
        <v>0</v>
      </c>
      <c r="J35436" s="5">
        <v>0</v>
      </c>
      <c r="K35436" s="5">
        <v>0</v>
      </c>
    </row>
    <row r="35437" spans="1:11" x14ac:dyDescent="0.25">
      <c r="A35437" s="5">
        <f>35430</f>
      </c>
      <c r="B35437" s="5" t="s">
        <v>35445</v>
      </c>
      <c r="C35437" s="5">
        <v>98.9</v>
      </c>
      <c r="D35437" s="5">
        <v>0.1</v>
      </c>
      <c r="E35437" s="5">
        <v>99</v>
      </c>
      <c r="F35437" s="5">
        <v>196.9</v>
      </c>
      <c r="G35437" s="5">
        <v>97.8</v>
      </c>
      <c r="H35437" s="5">
        <v>97.1</v>
      </c>
      <c r="I35437" s="5">
        <v>0</v>
      </c>
      <c r="J35437" s="5">
        <v>0</v>
      </c>
      <c r="K35437" s="5">
        <v>0</v>
      </c>
    </row>
    <row r="35438" spans="1:11" x14ac:dyDescent="0.25">
      <c r="A35438" s="5">
        <f>35431</f>
      </c>
      <c r="B35438" s="5" t="s">
        <v>35446</v>
      </c>
      <c r="C35438" s="5">
        <v>104.3</v>
      </c>
      <c r="D35438" s="5">
        <v>0.1</v>
      </c>
      <c r="E35438" s="5">
        <v>104.4</v>
      </c>
      <c r="F35438" s="5">
        <v>205.7</v>
      </c>
      <c r="G35438" s="5">
        <v>102.3</v>
      </c>
      <c r="H35438" s="5">
        <v>101.8</v>
      </c>
      <c r="I35438" s="5">
        <v>0</v>
      </c>
      <c r="J35438" s="5">
        <v>0</v>
      </c>
      <c r="K35438" s="5">
        <v>0</v>
      </c>
    </row>
    <row r="35439" spans="1:11" x14ac:dyDescent="0.25">
      <c r="A35439" s="5">
        <f>35432</f>
      </c>
      <c r="B35439" s="5" t="s">
        <v>35447</v>
      </c>
      <c r="C35439" s="5">
        <v>104.3</v>
      </c>
      <c r="D35439" s="5">
        <v>0.1</v>
      </c>
      <c r="E35439" s="5">
        <v>104.4</v>
      </c>
      <c r="F35439" s="5">
        <v>205.7</v>
      </c>
      <c r="G35439" s="5">
        <v>102.3</v>
      </c>
      <c r="H35439" s="5">
        <v>101.8</v>
      </c>
      <c r="I35439" s="5">
        <v>0</v>
      </c>
      <c r="J35439" s="5">
        <v>0</v>
      </c>
      <c r="K35439" s="5">
        <v>0</v>
      </c>
    </row>
    <row r="35440" spans="1:11" x14ac:dyDescent="0.25">
      <c r="A35440" s="5">
        <f>35433</f>
      </c>
      <c r="B35440" s="5" t="s">
        <v>35448</v>
      </c>
      <c r="C35440" s="5">
        <v>104.3</v>
      </c>
      <c r="D35440" s="5">
        <v>0.1</v>
      </c>
      <c r="E35440" s="5">
        <v>104.4</v>
      </c>
      <c r="F35440" s="5">
        <v>205.7</v>
      </c>
      <c r="G35440" s="5">
        <v>102.3</v>
      </c>
      <c r="H35440" s="5">
        <v>101.8</v>
      </c>
      <c r="I35440" s="5">
        <v>0</v>
      </c>
      <c r="J35440" s="5">
        <v>0</v>
      </c>
      <c r="K35440" s="5">
        <v>0</v>
      </c>
    </row>
    <row r="35441" spans="1:11" x14ac:dyDescent="0.25">
      <c r="A35441" s="5">
        <f>35434</f>
      </c>
      <c r="B35441" s="5" t="s">
        <v>35449</v>
      </c>
      <c r="C35441" s="5">
        <v>104.3</v>
      </c>
      <c r="D35441" s="5">
        <v>0.1</v>
      </c>
      <c r="E35441" s="5">
        <v>104.4</v>
      </c>
      <c r="F35441" s="5">
        <v>205.7</v>
      </c>
      <c r="G35441" s="5">
        <v>95.4</v>
      </c>
      <c r="H35441" s="5">
        <v>95.2</v>
      </c>
      <c r="I35441" s="5">
        <v>0</v>
      </c>
      <c r="J35441" s="5">
        <v>0</v>
      </c>
      <c r="K35441" s="5">
        <v>0</v>
      </c>
    </row>
    <row r="35442" spans="1:11" x14ac:dyDescent="0.25">
      <c r="A35442" s="5">
        <f>35435</f>
      </c>
      <c r="B35442" s="5" t="s">
        <v>35450</v>
      </c>
      <c r="C35442" s="5">
        <v>95.5</v>
      </c>
      <c r="D35442" s="5">
        <v>0.1</v>
      </c>
      <c r="E35442" s="5">
        <v>95.6</v>
      </c>
      <c r="F35442" s="5">
        <v>191.3</v>
      </c>
      <c r="G35442" s="5">
        <v>95.4</v>
      </c>
      <c r="H35442" s="5">
        <v>95.2</v>
      </c>
      <c r="I35442" s="5">
        <v>0</v>
      </c>
      <c r="J35442" s="5">
        <v>0</v>
      </c>
      <c r="K35442" s="5">
        <v>0</v>
      </c>
    </row>
    <row r="35443" spans="1:11" x14ac:dyDescent="0.25">
      <c r="A35443" s="5">
        <f>35436</f>
      </c>
      <c r="B35443" s="5" t="s">
        <v>35451</v>
      </c>
      <c r="C35443" s="5">
        <v>95.5</v>
      </c>
      <c r="D35443" s="5">
        <v>0.1</v>
      </c>
      <c r="E35443" s="5">
        <v>95.6</v>
      </c>
      <c r="F35443" s="5">
        <v>191.3</v>
      </c>
      <c r="G35443" s="5">
        <v>95.4</v>
      </c>
      <c r="H35443" s="5">
        <v>95.2</v>
      </c>
      <c r="I35443" s="5">
        <v>0</v>
      </c>
      <c r="J35443" s="5">
        <v>0</v>
      </c>
      <c r="K35443" s="5">
        <v>0</v>
      </c>
    </row>
    <row r="35444" spans="1:11" x14ac:dyDescent="0.25">
      <c r="A35444" s="5">
        <f>35437</f>
      </c>
      <c r="B35444" s="5" t="s">
        <v>35452</v>
      </c>
      <c r="C35444" s="5">
        <v>95.1</v>
      </c>
      <c r="D35444" s="5">
        <v>0.1</v>
      </c>
      <c r="E35444" s="5">
        <v>95.3</v>
      </c>
      <c r="F35444" s="5">
        <v>191.4</v>
      </c>
      <c r="G35444" s="5">
        <v>95.4</v>
      </c>
      <c r="H35444" s="5">
        <v>95.2</v>
      </c>
      <c r="I35444" s="5">
        <v>0</v>
      </c>
      <c r="J35444" s="5">
        <v>0</v>
      </c>
      <c r="K35444" s="5">
        <v>0</v>
      </c>
    </row>
    <row r="35445" spans="1:11" x14ac:dyDescent="0.25">
      <c r="A35445" s="5">
        <f>35438</f>
      </c>
      <c r="B35445" s="5" t="s">
        <v>35453</v>
      </c>
      <c r="C35445" s="5">
        <v>102.6</v>
      </c>
      <c r="D35445" s="5">
        <v>0.1</v>
      </c>
      <c r="E35445" s="5">
        <v>102.7</v>
      </c>
      <c r="F35445" s="5">
        <v>201.8</v>
      </c>
      <c r="G35445" s="5">
        <v>102.1</v>
      </c>
      <c r="H35445" s="5">
        <v>102</v>
      </c>
      <c r="I35445" s="5">
        <v>0</v>
      </c>
      <c r="J35445" s="5">
        <v>0</v>
      </c>
      <c r="K35445" s="5">
        <v>0</v>
      </c>
    </row>
    <row r="35446" spans="1:11" x14ac:dyDescent="0.25">
      <c r="A35446" s="5">
        <f>35439</f>
      </c>
      <c r="B35446" s="5" t="s">
        <v>35454</v>
      </c>
      <c r="C35446" s="5">
        <v>102.6</v>
      </c>
      <c r="D35446" s="5">
        <v>0.1</v>
      </c>
      <c r="E35446" s="5">
        <v>102.7</v>
      </c>
      <c r="F35446" s="5">
        <v>201.8</v>
      </c>
      <c r="G35446" s="5">
        <v>102.1</v>
      </c>
      <c r="H35446" s="5">
        <v>102</v>
      </c>
      <c r="I35446" s="5">
        <v>0</v>
      </c>
      <c r="J35446" s="5">
        <v>0</v>
      </c>
      <c r="K35446" s="5">
        <v>0</v>
      </c>
    </row>
    <row r="35447" spans="1:11" x14ac:dyDescent="0.25">
      <c r="A35447" s="5">
        <f>35440</f>
      </c>
      <c r="B35447" s="5" t="s">
        <v>35455</v>
      </c>
      <c r="C35447" s="5">
        <v>103.6</v>
      </c>
      <c r="D35447" s="5">
        <v>0.1</v>
      </c>
      <c r="E35447" s="5">
        <v>103.7</v>
      </c>
      <c r="F35447" s="5">
        <v>205.6</v>
      </c>
      <c r="G35447" s="5">
        <v>102.5</v>
      </c>
      <c r="H35447" s="5">
        <v>102.4</v>
      </c>
      <c r="I35447" s="5">
        <v>0</v>
      </c>
      <c r="J35447" s="5">
        <v>0</v>
      </c>
      <c r="K35447" s="5">
        <v>0</v>
      </c>
    </row>
    <row r="35448" spans="1:11" x14ac:dyDescent="0.25">
      <c r="A35448" s="5">
        <f>35441</f>
      </c>
      <c r="B35448" s="5" t="s">
        <v>35456</v>
      </c>
      <c r="C35448" s="5">
        <v>103.6</v>
      </c>
      <c r="D35448" s="5">
        <v>0.1</v>
      </c>
      <c r="E35448" s="5">
        <v>103.7</v>
      </c>
      <c r="F35448" s="5">
        <v>205.6</v>
      </c>
      <c r="G35448" s="5">
        <v>102.5</v>
      </c>
      <c r="H35448" s="5">
        <v>102.4</v>
      </c>
      <c r="I35448" s="5">
        <v>0</v>
      </c>
      <c r="J35448" s="5">
        <v>0</v>
      </c>
      <c r="K35448" s="5">
        <v>0</v>
      </c>
    </row>
    <row r="35449" spans="1:11" x14ac:dyDescent="0.25">
      <c r="A35449" s="5">
        <f>35442</f>
      </c>
      <c r="B35449" s="5" t="s">
        <v>35457</v>
      </c>
      <c r="C35449" s="5">
        <v>103.6</v>
      </c>
      <c r="D35449" s="5">
        <v>0.1</v>
      </c>
      <c r="E35449" s="5">
        <v>103.7</v>
      </c>
      <c r="F35449" s="5">
        <v>205.6</v>
      </c>
      <c r="G35449" s="5">
        <v>102.5</v>
      </c>
      <c r="H35449" s="5">
        <v>102.4</v>
      </c>
      <c r="I35449" s="5">
        <v>0</v>
      </c>
      <c r="J35449" s="5">
        <v>0</v>
      </c>
      <c r="K35449" s="5">
        <v>0</v>
      </c>
    </row>
    <row r="35450" spans="1:11" x14ac:dyDescent="0.25">
      <c r="A35450" s="5">
        <f>35443</f>
      </c>
      <c r="B35450" s="5" t="s">
        <v>35458</v>
      </c>
      <c r="C35450" s="5">
        <v>103.6</v>
      </c>
      <c r="D35450" s="5">
        <v>0.1</v>
      </c>
      <c r="E35450" s="5">
        <v>103.7</v>
      </c>
      <c r="F35450" s="5">
        <v>205.6</v>
      </c>
      <c r="G35450" s="5">
        <v>102.5</v>
      </c>
      <c r="H35450" s="5">
        <v>102.4</v>
      </c>
      <c r="I35450" s="5">
        <v>0</v>
      </c>
      <c r="J35450" s="5">
        <v>0</v>
      </c>
      <c r="K35450" s="5">
        <v>0</v>
      </c>
    </row>
    <row r="35451" spans="1:11" x14ac:dyDescent="0.25">
      <c r="A35451" s="5">
        <f>35444</f>
      </c>
      <c r="B35451" s="5" t="s">
        <v>35459</v>
      </c>
      <c r="C35451" s="5">
        <v>94.8</v>
      </c>
      <c r="D35451" s="5">
        <v>0.1</v>
      </c>
      <c r="E35451" s="5">
        <v>94.9</v>
      </c>
      <c r="F35451" s="5">
        <v>188.9</v>
      </c>
      <c r="G35451" s="5">
        <v>94.3</v>
      </c>
      <c r="H35451" s="5">
        <v>94.2</v>
      </c>
      <c r="I35451" s="5">
        <v>0</v>
      </c>
      <c r="J35451" s="5">
        <v>0</v>
      </c>
      <c r="K35451" s="5">
        <v>0</v>
      </c>
    </row>
    <row r="35452" spans="1:11" x14ac:dyDescent="0.25">
      <c r="A35452" s="5">
        <f>35445</f>
      </c>
      <c r="B35452" s="5" t="s">
        <v>35460</v>
      </c>
      <c r="C35452" s="5">
        <v>94.8</v>
      </c>
      <c r="D35452" s="5">
        <v>0.1</v>
      </c>
      <c r="E35452" s="5">
        <v>94.9</v>
      </c>
      <c r="F35452" s="5">
        <v>188.9</v>
      </c>
      <c r="G35452" s="5">
        <v>94.3</v>
      </c>
      <c r="H35452" s="5">
        <v>94.2</v>
      </c>
      <c r="I35452" s="5">
        <v>0</v>
      </c>
      <c r="J35452" s="5">
        <v>0</v>
      </c>
      <c r="K35452" s="5">
        <v>0</v>
      </c>
    </row>
    <row r="35453" spans="1:11" x14ac:dyDescent="0.25">
      <c r="A35453" s="5">
        <f>35446</f>
      </c>
      <c r="B35453" s="5" t="s">
        <v>35461</v>
      </c>
      <c r="C35453" s="5">
        <v>96</v>
      </c>
      <c r="D35453" s="5">
        <v>0.1</v>
      </c>
      <c r="E35453" s="5">
        <v>96.2</v>
      </c>
      <c r="F35453" s="5">
        <v>189.9</v>
      </c>
      <c r="G35453" s="5">
        <v>94.7</v>
      </c>
      <c r="H35453" s="5">
        <v>94.6</v>
      </c>
      <c r="I35453" s="5">
        <v>0</v>
      </c>
      <c r="J35453" s="5">
        <v>0</v>
      </c>
      <c r="K35453" s="5">
        <v>0</v>
      </c>
    </row>
    <row r="35454" spans="1:11" x14ac:dyDescent="0.25">
      <c r="A35454" s="5"/>
      <c r="B35454" s="5"/>
      <c r="C35454" s="5"/>
      <c r="D35454" s="5"/>
      <c r="E35454" s="5"/>
      <c r="F35454" s="5"/>
      <c r="G35454" s="5"/>
      <c r="H35454" s="5"/>
      <c r="I35454" s="5"/>
      <c r="J35454" s="5"/>
      <c r="K35454" s="5"/>
    </row>
    <row r="35455" spans="8:8" x14ac:dyDescent="0.25">
      <c r="H35455" s="6" t="s">
        <v>35462</v>
      </c>
    </row>
    <row r="35456" spans="1:8" x14ac:dyDescent="0.25">
      <c r="A35456" s="7" t="s">
        <v>35463</v>
      </c>
      <c r="E35456" s="7" t="s">
        <v>35464</v>
      </c>
      <c r="H35456" s="7" t="s">
        <v>35465</v>
      </c>
    </row>
    <row r="35457" spans="1:8" x14ac:dyDescent="0.25">
      <c r="A35457" s="8" t="s">
        <v>35466</v>
      </c>
      <c r="E35457" s="8" t="s">
        <v>35466</v>
      </c>
      <c r="H35457" s="8" t="s">
        <v>35466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2023-05-23T09:05:45Z</dcterms:created>
  <dcterms:modified xsi:type="dcterms:W3CDTF">2023-05-23T09:05:45Z</dcterms:modified>
</cp:coreProperties>
</file>