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BE1F0FE-F4EB-4234-A0A0-06800D39DE26}" xr6:coauthVersionLast="47" xr6:coauthVersionMax="47" xr10:uidLastSave="{00000000-0000-0000-0000-000000000000}"/>
  <bookViews>
    <workbookView xWindow="1428" yWindow="1428" windowWidth="17280" windowHeight="9960" activeTab="3" xr2:uid="{00000000-000D-0000-FFFF-FFFF00000000}"/>
  </bookViews>
  <sheets>
    <sheet name="movies" sheetId="1" r:id="rId1"/>
    <sheet name="financials" sheetId="2" r:id="rId2"/>
    <sheet name="Marvel Financials" sheetId="6" r:id="rId3"/>
    <sheet name="Descriptive" sheetId="7" r:id="rId4"/>
    <sheet name="actors" sheetId="3" r:id="rId5"/>
    <sheet name="movie_actor" sheetId="4" r:id="rId6"/>
    <sheet name="languag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7" l="1"/>
  <c r="B9" i="7"/>
  <c r="B6" i="7"/>
  <c r="B5" i="7"/>
  <c r="B4" i="7"/>
  <c r="B7" i="6"/>
  <c r="B6" i="6"/>
  <c r="B5" i="6"/>
  <c r="B4" i="6"/>
  <c r="B3" i="6"/>
  <c r="B2" i="6"/>
  <c r="K49" i="1"/>
  <c r="K48" i="1"/>
  <c r="K47" i="1"/>
  <c r="K46" i="1"/>
  <c r="K45" i="1"/>
  <c r="P43" i="1"/>
  <c r="Q43" i="1"/>
  <c r="O43" i="1"/>
  <c r="N43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M14" i="1" s="1"/>
  <c r="J15" i="1" a="1"/>
  <c r="J15" i="1" s="1"/>
  <c r="L15" i="1" s="1"/>
  <c r="J16" i="1" a="1"/>
  <c r="J16" i="1" s="1"/>
  <c r="L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M28" i="1" s="1"/>
  <c r="J29" i="1" a="1"/>
  <c r="J29" i="1" s="1"/>
  <c r="L29" i="1" s="1"/>
  <c r="J30" i="1" a="1"/>
  <c r="J30" i="1" s="1"/>
  <c r="L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P29" i="1" l="1"/>
  <c r="Q28" i="1"/>
  <c r="P30" i="1"/>
  <c r="P16" i="1"/>
  <c r="P15" i="1"/>
  <c r="Q14" i="1"/>
  <c r="P19" i="1"/>
  <c r="P5" i="1"/>
  <c r="P32" i="1"/>
  <c r="O28" i="1"/>
  <c r="O14" i="1"/>
  <c r="N30" i="1"/>
  <c r="N16" i="1"/>
  <c r="N15" i="1"/>
  <c r="N29" i="1"/>
  <c r="M27" i="1"/>
  <c r="M13" i="1"/>
  <c r="L37" i="1"/>
  <c r="L23" i="1"/>
  <c r="L9" i="1"/>
  <c r="L36" i="1"/>
  <c r="L22" i="1"/>
  <c r="L8" i="1"/>
  <c r="L35" i="1"/>
  <c r="L21" i="1"/>
  <c r="L7" i="1"/>
  <c r="M6" i="1"/>
  <c r="M29" i="1"/>
  <c r="M40" i="1"/>
  <c r="M38" i="1"/>
  <c r="M10" i="1"/>
  <c r="M19" i="1"/>
  <c r="M5" i="1"/>
  <c r="M2" i="1"/>
  <c r="O2" i="1" s="1"/>
  <c r="M12" i="1"/>
  <c r="M25" i="1"/>
  <c r="M24" i="1"/>
  <c r="M20" i="1"/>
  <c r="M33" i="1"/>
  <c r="M32" i="1"/>
  <c r="M18" i="1"/>
  <c r="M4" i="1"/>
  <c r="M15" i="1"/>
  <c r="M26" i="1"/>
  <c r="M39" i="1"/>
  <c r="M11" i="1"/>
  <c r="M34" i="1"/>
  <c r="M31" i="1"/>
  <c r="O31" i="1" s="1"/>
  <c r="M17" i="1"/>
  <c r="O17" i="1" s="1"/>
  <c r="M3" i="1"/>
  <c r="O3" i="1" s="1"/>
  <c r="M37" i="1"/>
  <c r="M36" i="1"/>
  <c r="M8" i="1"/>
  <c r="M35" i="1"/>
  <c r="M7" i="1"/>
  <c r="M23" i="1"/>
  <c r="M9" i="1"/>
  <c r="M22" i="1"/>
  <c r="M21" i="1"/>
  <c r="L38" i="1"/>
  <c r="L24" i="1"/>
  <c r="L10" i="1"/>
  <c r="M30" i="1"/>
  <c r="O30" i="1" s="1"/>
  <c r="M16" i="1"/>
  <c r="O16" i="1" s="1"/>
  <c r="L28" i="1"/>
  <c r="L2" i="1"/>
  <c r="N2" i="1" s="1"/>
  <c r="L27" i="1"/>
  <c r="L26" i="1"/>
  <c r="L39" i="1"/>
  <c r="L20" i="1"/>
  <c r="L33" i="1"/>
  <c r="N33" i="1" s="1"/>
  <c r="L5" i="1"/>
  <c r="N5" i="1" s="1"/>
  <c r="L32" i="1"/>
  <c r="N32" i="1" s="1"/>
  <c r="L18" i="1"/>
  <c r="N18" i="1" s="1"/>
  <c r="L4" i="1"/>
  <c r="N4" i="1" s="1"/>
  <c r="L14" i="1"/>
  <c r="L13" i="1"/>
  <c r="L40" i="1"/>
  <c r="L12" i="1"/>
  <c r="L25" i="1"/>
  <c r="L11" i="1"/>
  <c r="L34" i="1"/>
  <c r="L6" i="1"/>
  <c r="L19" i="1"/>
  <c r="N19" i="1" s="1"/>
  <c r="L31" i="1"/>
  <c r="N31" i="1" s="1"/>
  <c r="L17" i="1"/>
  <c r="N17" i="1" s="1"/>
  <c r="L3" i="1"/>
  <c r="N3" i="1" s="1"/>
  <c r="P17" i="1" l="1"/>
  <c r="P31" i="1"/>
  <c r="P4" i="1"/>
  <c r="P18" i="1"/>
  <c r="Q31" i="1"/>
  <c r="O8" i="1"/>
  <c r="Q8" i="1"/>
  <c r="O33" i="1"/>
  <c r="Q33" i="1"/>
  <c r="O36" i="1"/>
  <c r="Q36" i="1"/>
  <c r="O20" i="1"/>
  <c r="Q20" i="1"/>
  <c r="Q2" i="1"/>
  <c r="O37" i="1"/>
  <c r="Q37" i="1"/>
  <c r="O24" i="1"/>
  <c r="Q24" i="1"/>
  <c r="P3" i="1"/>
  <c r="O25" i="1"/>
  <c r="Q25" i="1"/>
  <c r="O12" i="1"/>
  <c r="Q12" i="1"/>
  <c r="O19" i="1"/>
  <c r="Q19" i="1"/>
  <c r="O13" i="1"/>
  <c r="Q13" i="1"/>
  <c r="O22" i="1"/>
  <c r="Q22" i="1"/>
  <c r="O38" i="1"/>
  <c r="Q38" i="1"/>
  <c r="O27" i="1"/>
  <c r="Q27" i="1"/>
  <c r="O9" i="1"/>
  <c r="Q9" i="1"/>
  <c r="O40" i="1"/>
  <c r="Q40" i="1"/>
  <c r="O23" i="1"/>
  <c r="Q23" i="1"/>
  <c r="O29" i="1"/>
  <c r="Q29" i="1"/>
  <c r="Q30" i="1"/>
  <c r="O18" i="1"/>
  <c r="Q18" i="1"/>
  <c r="O6" i="1"/>
  <c r="Q6" i="1"/>
  <c r="Q3" i="1"/>
  <c r="O34" i="1"/>
  <c r="Q34" i="1"/>
  <c r="O5" i="1"/>
  <c r="Q5" i="1"/>
  <c r="O11" i="1"/>
  <c r="Q11" i="1"/>
  <c r="O21" i="1"/>
  <c r="Q21" i="1"/>
  <c r="O39" i="1"/>
  <c r="Q39" i="1"/>
  <c r="O10" i="1"/>
  <c r="Q10" i="1"/>
  <c r="O26" i="1"/>
  <c r="Q26" i="1"/>
  <c r="O15" i="1"/>
  <c r="Q15" i="1"/>
  <c r="Q16" i="1"/>
  <c r="O4" i="1"/>
  <c r="Q4" i="1"/>
  <c r="O7" i="1"/>
  <c r="Q7" i="1"/>
  <c r="O35" i="1"/>
  <c r="Q35" i="1"/>
  <c r="O32" i="1"/>
  <c r="Q32" i="1"/>
  <c r="Q17" i="1"/>
  <c r="N6" i="1"/>
  <c r="P6" i="1"/>
  <c r="N39" i="1"/>
  <c r="P39" i="1"/>
  <c r="N34" i="1"/>
  <c r="P34" i="1"/>
  <c r="N26" i="1"/>
  <c r="P26" i="1"/>
  <c r="N7" i="1"/>
  <c r="P7" i="1"/>
  <c r="N11" i="1"/>
  <c r="P11" i="1"/>
  <c r="N27" i="1"/>
  <c r="P27" i="1"/>
  <c r="N21" i="1"/>
  <c r="P21" i="1"/>
  <c r="N25" i="1"/>
  <c r="P25" i="1"/>
  <c r="N35" i="1"/>
  <c r="P35" i="1"/>
  <c r="N12" i="1"/>
  <c r="P12" i="1"/>
  <c r="N28" i="1"/>
  <c r="P28" i="1"/>
  <c r="N8" i="1"/>
  <c r="P8" i="1"/>
  <c r="N40" i="1"/>
  <c r="P40" i="1"/>
  <c r="N22" i="1"/>
  <c r="P22" i="1"/>
  <c r="N13" i="1"/>
  <c r="P13" i="1"/>
  <c r="N36" i="1"/>
  <c r="P36" i="1"/>
  <c r="N14" i="1"/>
  <c r="P14" i="1"/>
  <c r="N10" i="1"/>
  <c r="P10" i="1"/>
  <c r="N9" i="1"/>
  <c r="P9" i="1"/>
  <c r="N24" i="1"/>
  <c r="P24" i="1"/>
  <c r="N23" i="1"/>
  <c r="P23" i="1"/>
  <c r="N38" i="1"/>
  <c r="P38" i="1"/>
  <c r="N37" i="1"/>
  <c r="P37" i="1"/>
  <c r="P33" i="1"/>
  <c r="N20" i="1"/>
  <c r="P20" i="1"/>
  <c r="P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<sst xmlns="http://schemas.openxmlformats.org/spreadsheetml/2006/main" count="324" uniqueCount="183">
  <si>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</si>
  <si>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</si>
  <si>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</si>
  <si>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</si>
  <si>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</si>
  <si>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</si>
  <si>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</si>
  <si>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</si>
  <si>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</si>
  <si>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</si>
  <si>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</si>
  <si>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</si>
  <si>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</si>
  <si>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</si>
  <si>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</si>
  <si>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</si>
  <si>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</si>
  <si>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</si>
  <si>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</si>
  <si>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</si>
  <si>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</si>
  <si>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</si>
  <si>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</si>
  <si>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</si>
  <si>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</si>
  <si>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</si>
  <si>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</si>
  <si>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</si>
  <si>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</si>
  <si>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</si>
  <si>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</si>
  <si>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</si>
  <si>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</si>
  <si>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</si>
  <si>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</si>
  <si>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</si>
  <si>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</si>
  <si>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</si>
  <si>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</si>
  <si>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</si>
  <si>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</si>
  <si>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</si>
  <si>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</si>
  <si>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</si>
  <si>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</si>
  <si>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</si>
  <si>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</si>
  <si>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</si>
  <si>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</si>
  <si>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</si>
  <si>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</si>
  <si>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</si>
  <si>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</si>
  <si>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</si>
  <si>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</si>
  <si>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</si>
  <si>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</si>
  <si>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</si>
  <si>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</si>
  <si>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</si>
  <si>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</si>
  <si>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</si>
  <si>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</si>
  <si>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</si>
  <si>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</si>
  <si>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</si>
  <si>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</si>
  <si>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</si>
  <si>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</si>
  <si>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</si>
  <si>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</si>
  <si>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</si>
  <si>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</si>
  <si>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</si>
  <si>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</si>
  <si>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</si>
  <si>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</si>
  <si>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</si>
  <si>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</si>
  <si>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</si>
  <si>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</si>
  <si>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</si>
  <si>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</si>
  <si>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</si>
  <si>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</si>
  <si>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</si>
  <si>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</si>
  <si>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</si>
  <si>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</si>
  <si>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</si>
  <si>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</si>
  <si>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</si>
  <si>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</si>
  <si>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</si>
  <si>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</si>
  <si>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</si>
  <si>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</si>
  <si>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</si>
  <si>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</si>
  <si>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</si>
  <si>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</si>
  <si>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</si>
  <si>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</si>
  <si>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</si>
  <si>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</si>
  <si>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</si>
  <si>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</si>
  <si>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</si>
  <si>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</si>
  <si>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</si>
  <si>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</si>
  <si>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</si>
  <si>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</si>
  <si>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</si>
  <si>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</si>
  <si>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</si>
  <si>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</si>
  <si>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</si>
  <si>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</si>
  <si>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</si>
  <si>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</si>
  <si>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</si>
  <si>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</si>
  <si>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</si>
  <si>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</si>
  <si>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</si>
  <si>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</si>
  <si>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</si>
  <si>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</si>
  <si>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</si>
  <si>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</si>
  <si>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</si>
  <si>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</si>
  <si>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</si>
  <si>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</si>
  <si>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</si>
  <si>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</si>
  <si>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</si>
  <si>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</si>
  <si>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</si>
  <si>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</si>
  <si>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</si>
  <si>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</si>
  <si>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</si>
  <si>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</si>
  <si>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</si>
  <si>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</si>
  <si>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</si>
  <si>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</si>
  <si>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</si>
  <si>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</si>
  <si>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</si>
  <si>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</si>
  <si>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</si>
  <si>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</si>
  <si>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</si>
  <si>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</si>
  <si>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budget(mln)</t>
  </si>
  <si>
    <t>revenue(mln)</t>
  </si>
  <si>
    <t>budget(INR)</t>
  </si>
  <si>
    <t>revenue INR</t>
  </si>
  <si>
    <t>Total Budget</t>
  </si>
  <si>
    <t>Total revenue</t>
  </si>
  <si>
    <t>budget(USD)</t>
  </si>
  <si>
    <t>revenue(USD)</t>
  </si>
  <si>
    <t>Total Movies</t>
  </si>
  <si>
    <t>Total Bollywood movies</t>
  </si>
  <si>
    <t>Total Bollywood revenue</t>
  </si>
  <si>
    <t>Avg Bollywood revenue</t>
  </si>
  <si>
    <t>% Bollywood revenue</t>
  </si>
  <si>
    <t>Key metrics</t>
  </si>
  <si>
    <t>Marvel Consoliadated P &amp; L</t>
  </si>
  <si>
    <t>Revenue</t>
  </si>
  <si>
    <t>Budget</t>
  </si>
  <si>
    <t>Profit/Loss</t>
  </si>
  <si>
    <t>Total Hollywood Revenue</t>
  </si>
  <si>
    <t>Profit/Loss %</t>
  </si>
  <si>
    <t>Market Share %</t>
  </si>
  <si>
    <t>Mean</t>
  </si>
  <si>
    <t>Median</t>
  </si>
  <si>
    <t>Mode</t>
  </si>
  <si>
    <t>Variance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</si>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</sst>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1" applyNumberFormat="1" applyFont="1"/>
    <xf numFmtId="9" fontId="0" fillId="0" borderId="0" xfId="2" applyFont="1"/>
    <xf numFmtId="0" fontId="0" fillId="0" borderId="0" xfId="2" applyNumberFormat="1" applyFont="1"/>
    <xf numFmtId="10" fontId="0" fillId="0" borderId="0" xfId="2" applyNumberFormat="1" applyFont="1"/>
    <xf numFmtId="2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4">
      <calculatedColumnFormula array="1">_xlfn.XLOOKUP(Movies[[#This Row],[movie_id]:[movie_id]],Financials[[#All],[movie_id]:[movie_id]],Financials[[#All],[currency]],"Not Available",0)</calculatedColumnFormula>
    </tableColumn>
    <tableColumn id="2" xr3:uid="{1582D0F6-AE90-45E3-9C5D-4222138CF47B}" name="budget(mln)" dataDxfId="13">
      <calculatedColumnFormula>IF(Movies[[#This Row],[unit]]="Billions",Movies[[#This Row],[budget]]*1000,Movies[[#This Row],[budget]])</calculatedColumnFormula>
    </tableColumn>
    <tableColumn id="9" xr3:uid="{8FBBFA2B-4077-46DD-9AD9-2DF5052459AB}" name="revenue(mln)" dataDxfId="12">
      <calculatedColumnFormula>IF(Movies[[#This Row],[unit]]="Billions",Movies[[#This Row],[revenue]]*1000,Movies[[#This Row],[revenue]])</calculatedColumnFormula>
    </tableColumn>
    <tableColumn id="10" xr3:uid="{D692896C-CB57-4DA0-BAA1-C71C4CDC2739}" name="budget(INR)" dataDxfId="11">
      <calculatedColumnFormula>IF(Movies[[#This Row],[currency]]= "USD",Movies[[#This Row],[budget(mln)]]*80,Movies[[#This Row],[budget(mln)]])</calculatedColumnFormula>
    </tableColumn>
    <tableColumn id="11" xr3:uid="{51E7BEC4-7D83-4932-B9DE-C69DB89ACEFD}" name="revenue INR" dataDxfId="10">
      <calculatedColumnFormula>IF(Movies[[#This Row],[currency]]="USD",Movies[[#This Row],[revenue(mln)]]*80,Movies[[#This Row],[revenue(mln)]])</calculatedColumnFormula>
    </tableColumn>
    <tableColumn id="12" xr3:uid="{E30EEE91-BCBD-499D-AB2E-D8D348DFDA30}" name="budget(USD)" dataDxfId="9">
      <calculatedColumnFormula>IF(Movies[[#This Row],[currency]]="INR",Movies[[#This Row],[budget(mln)]]/80,Movies[[#This Row],[budget(mln)]])</calculatedColumnFormula>
    </tableColumn>
    <tableColumn id="13" xr3:uid="{60F926FC-C578-4FC9-8E90-33DAB19FF788}" name="revenue(USD)" dataDxfId="8">
      <calculatedColumnFormula>IF(Movies[[#This Row],[currency]]="INR",Movies[[#This Row],[revenue(mln)]]/80,Movies[[#This Row],[revenue(mln)]])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opLeftCell="B3" zoomScale="149" zoomScaleNormal="161" workbookViewId="0">
      <selection activeCell="M40" sqref="M40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5.109375" customWidth="1"/>
    <col min="5" max="5" width="6.109375" customWidth="1"/>
    <col min="6" max="6" width="22" customWidth="1"/>
    <col min="7" max="7" width="6.33203125" customWidth="1"/>
    <col min="8" max="9" width="16.6640625" customWidth="1"/>
    <col min="10" max="10" width="20.33203125" customWidth="1"/>
    <col min="12" max="12" width="12.44140625" customWidth="1"/>
    <col min="13" max="13" width="13" customWidth="1"/>
    <col min="14" max="14" width="12.6640625" customWidth="1"/>
    <col min="15" max="15" width="12.33203125" customWidth="1"/>
    <col min="16" max="17" width="13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163</v>
      </c>
      <c r="Q1" s="1" t="s">
        <v>164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Row],[revenue]]*1000,Movies[[#This Row],[revenue]])</f>
        <v>12500</v>
      </c>
      <c r="N2">
        <f>IF(Movies[[#This Row],[currency]]= "USD",Movies[[#This Row],[budget(mln)]]*80,Movies[[#This Row],[budget(mln)]])</f>
        <v>1000</v>
      </c>
      <c r="O2">
        <f>IF(Movies[[#This Row],[currency]]="USD",Movies[[#This Row],[revenue(mln)]]*80,Movies[[#This Row],[revenue(mln)]])</f>
        <v>12500</v>
      </c>
      <c r="P2">
        <f>IF(Movies[[#This Row],[currency]]="INR",Movies[[#This Row],[budget(mln)]]/80,Movies[[#This Row],[budget(mln)]])</f>
        <v>12.5</v>
      </c>
      <c r="Q2">
        <f>IF(Movies[[#This Row],[currency]]="INR",Movies[[#This Row],[revenue(mln)]]/80,Movies[[#This Row],[revenue(mln)]])</f>
        <v>156.25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Row],[revenue]]*1000,Movies[[#This Row],[revenue]])</f>
        <v>954.8</v>
      </c>
      <c r="N3">
        <f>IF(Movies[[#This Row],[currency]]= "USD",Movies[[#This Row],[budget(mln)]]*80,Movies[[#This Row],[budget(mln)]])</f>
        <v>16000</v>
      </c>
      <c r="O3">
        <f>IF(Movies[[#This Row],[currency]]="USD",Movies[[#This Row],[revenue(mln)]]*80,Movies[[#This Row],[revenue(mln)]])</f>
        <v>76384</v>
      </c>
      <c r="P3">
        <f>IF(Movies[[#This Row],[currency]]="INR",Movies[[#This Row],[budget(mln)]]/80,Movies[[#This Row],[budget(mln)]])</f>
        <v>200</v>
      </c>
      <c r="Q3">
        <f>IF(Movies[[#This Row],[currency]]="INR",Movies[[#This Row],[revenue(mln)]]/80,Movies[[#This Row],[revenue(mln)]])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Row],[revenue]]*1000,Movies[[#This Row],[revenue]])</f>
        <v>644.79999999999995</v>
      </c>
      <c r="N4">
        <f>IF(Movies[[#This Row],[currency]]= "USD",Movies[[#This Row],[budget(mln)]]*80,Movies[[#This Row],[budget(mln)]])</f>
        <v>13200</v>
      </c>
      <c r="O4">
        <f>IF(Movies[[#This Row],[currency]]="USD",Movies[[#This Row],[revenue(mln)]]*80,Movies[[#This Row],[revenue(mln)]])</f>
        <v>51584</v>
      </c>
      <c r="P4">
        <f>IF(Movies[[#This Row],[currency]]="INR",Movies[[#This Row],[budget(mln)]]/80,Movies[[#This Row],[budget(mln)]])</f>
        <v>165</v>
      </c>
      <c r="Q4">
        <f>IF(Movies[[#This Row],[currency]]="INR",Movies[[#This Row],[revenue(mln)]]/80,Movies[[#This Row],[revenue(mln)]])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Row],[revenue]]*1000,Movies[[#This Row],[revenue]])</f>
        <v>854</v>
      </c>
      <c r="N5">
        <f>IF(Movies[[#This Row],[currency]]= "USD",Movies[[#This Row],[budget(mln)]]*80,Movies[[#This Row],[budget(mln)]])</f>
        <v>14400</v>
      </c>
      <c r="O5">
        <f>IF(Movies[[#This Row],[currency]]="USD",Movies[[#This Row],[revenue(mln)]]*80,Movies[[#This Row],[revenue(mln)]])</f>
        <v>68320</v>
      </c>
      <c r="P5">
        <f>IF(Movies[[#This Row],[currency]]="INR",Movies[[#This Row],[budget(mln)]]/80,Movies[[#This Row],[budget(mln)]])</f>
        <v>180</v>
      </c>
      <c r="Q5">
        <f>IF(Movies[[#This Row],[currency]]="INR",Movies[[#This Row],[revenue(mln)]]/80,Movies[[#This Row],[revenue(mln)]])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670</v>
      </c>
      <c r="N6">
        <f>IF(Movies[[#This Row],[currency]]= "USD",Movies[[#This Row],[budget(mln)]]*80,Movies[[#This Row],[budget(mln)]])</f>
        <v>20000</v>
      </c>
      <c r="O6">
        <f>IF(Movies[[#This Row],[currency]]="USD",Movies[[#This Row],[revenue(mln)]]*80,Movies[[#This Row],[revenue(mln)]])</f>
        <v>53600</v>
      </c>
      <c r="P6">
        <f>IF(Movies[[#This Row],[currency]]="INR",Movies[[#This Row],[budget(mln)]]/80,Movies[[#This Row],[budget(mln)]])</f>
        <v>250</v>
      </c>
      <c r="Q6">
        <f>IF(Movies[[#This Row],[currency]]="INR",Movies[[#This Row],[revenue(mln)]]/80,Movies[[#This Row],[revenue(mln)]])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Row],[unit]]="Billions",Movies[[#This Row],[budget]]*1000,Movies[[#This Row],[budget]])</f>
        <v>Not Available</v>
      </c>
      <c r="M7" t="str">
        <f>IF(Movies[[#This Row],[unit]]="Billions",Movies[[#This Row],[revenue]]*1000,Movies[[#This Row],[revenue]])</f>
        <v>Not Available</v>
      </c>
      <c r="N7" t="str">
        <f>IF(Movies[[#This Row],[currency]]= "USD",Movies[[#This Row],[budget(mln)]]*80,Movies[[#This Row],[budget(mln)]])</f>
        <v>Not Available</v>
      </c>
      <c r="O7" t="str">
        <f>IF(Movies[[#This Row],[currency]]="USD",Movies[[#This Row],[revenue(mln)]]*80,Movies[[#This Row],[revenue(mln)]])</f>
        <v>Not Available</v>
      </c>
      <c r="P7" t="str">
        <f>IF(Movies[[#This Row],[currency]]="INR",Movies[[#This Row],[budget(mln)]]/80,Movies[[#This Row],[budget(mln)]])</f>
        <v>Not Available</v>
      </c>
      <c r="Q7" t="str">
        <f>IF(Movies[[#This Row],[currency]]="INR",Movies[[#This Row],[revenue(mln)]]/80,Movies[[#This Row],[revenue(mln)]])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Row],[revenue]]*1000,Movies[[#This Row],[revenue]])</f>
        <v>2000</v>
      </c>
      <c r="N8">
        <f>IF(Movies[[#This Row],[currency]]= "USD",Movies[[#This Row],[budget(mln)]]*80,Movies[[#This Row],[budget(mln)]])</f>
        <v>400</v>
      </c>
      <c r="O8">
        <f>IF(Movies[[#This Row],[currency]]="USD",Movies[[#This Row],[revenue(mln)]]*80,Movies[[#This Row],[revenue(mln)]])</f>
        <v>2000</v>
      </c>
      <c r="P8">
        <f>IF(Movies[[#This Row],[currency]]="INR",Movies[[#This Row],[budget(mln)]]/80,Movies[[#This Row],[budget(mln)]])</f>
        <v>5</v>
      </c>
      <c r="Q8">
        <f>IF(Movies[[#This Row],[currency]]="INR",Movies[[#This Row],[revenue(mln)]]/80,Movies[[#This Row],[revenue(mln)]])</f>
        <v>25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Row],[revenue]]*1000,Movies[[#This Row],[revenue]])</f>
        <v>4000</v>
      </c>
      <c r="N9">
        <f>IF(Movies[[#This Row],[currency]]= "USD",Movies[[#This Row],[budget(mln)]]*80,Movies[[#This Row],[budget(mln)]])</f>
        <v>550</v>
      </c>
      <c r="O9">
        <f>IF(Movies[[#This Row],[currency]]="USD",Movies[[#This Row],[revenue(mln)]]*80,Movies[[#This Row],[revenue(mln)]])</f>
        <v>4000</v>
      </c>
      <c r="P9">
        <f>IF(Movies[[#This Row],[currency]]="INR",Movies[[#This Row],[budget(mln)]]/80,Movies[[#This Row],[budget(mln)]])</f>
        <v>6.875</v>
      </c>
      <c r="Q9">
        <f>IF(Movies[[#This Row],[currency]]="INR",Movies[[#This Row],[revenue(mln)]]/80,Movies[[#This Row],[revenue(mln)]])</f>
        <v>50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Row],[revenue]]*1000,Movies[[#This Row],[revenue]])</f>
        <v>1360</v>
      </c>
      <c r="N10">
        <f>IF(Movies[[#This Row],[currency]]= "USD",Movies[[#This Row],[budget(mln)]]*80,Movies[[#This Row],[budget(mln)]])</f>
        <v>390</v>
      </c>
      <c r="O10">
        <f>IF(Movies[[#This Row],[currency]]="USD",Movies[[#This Row],[revenue(mln)]]*80,Movies[[#This Row],[revenue(mln)]])</f>
        <v>1360</v>
      </c>
      <c r="P10">
        <f>IF(Movies[[#This Row],[currency]]="INR",Movies[[#This Row],[budget(mln)]]/80,Movies[[#This Row],[budget(mln)]])</f>
        <v>4.875</v>
      </c>
      <c r="Q10">
        <f>IF(Movies[[#This Row],[currency]]="INR",Movies[[#This Row],[revenue(mln)]]/80,Movies[[#This Row],[revenue(mln)]])</f>
        <v>17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Row],[revenue]]*1000,Movies[[#This Row],[revenue]])</f>
        <v>3500</v>
      </c>
      <c r="N11">
        <f>IF(Movies[[#This Row],[currency]]= "USD",Movies[[#This Row],[budget(mln)]]*80,Movies[[#This Row],[budget(mln)]])</f>
        <v>1400</v>
      </c>
      <c r="O11">
        <f>IF(Movies[[#This Row],[currency]]="USD",Movies[[#This Row],[revenue(mln)]]*80,Movies[[#This Row],[revenue(mln)]])</f>
        <v>3500</v>
      </c>
      <c r="P11">
        <f>IF(Movies[[#This Row],[currency]]="INR",Movies[[#This Row],[budget(mln)]]/80,Movies[[#This Row],[budget(mln)]])</f>
        <v>17.5</v>
      </c>
      <c r="Q11">
        <f>IF(Movies[[#This Row],[currency]]="INR",Movies[[#This Row],[revenue(mln)]]/80,Movies[[#This Row],[revenue(mln)]])</f>
        <v>43.75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Row],[revenue]]*1000,Movies[[#This Row],[revenue]])</f>
        <v>73.3</v>
      </c>
      <c r="N12">
        <f>IF(Movies[[#This Row],[currency]]= "USD",Movies[[#This Row],[budget(mln)]]*80,Movies[[#This Row],[budget(mln)]])</f>
        <v>2000</v>
      </c>
      <c r="O12">
        <f>IF(Movies[[#This Row],[currency]]="USD",Movies[[#This Row],[revenue(mln)]]*80,Movies[[#This Row],[revenue(mln)]])</f>
        <v>5864</v>
      </c>
      <c r="P12">
        <f>IF(Movies[[#This Row],[currency]]="INR",Movies[[#This Row],[budget(mln)]]/80,Movies[[#This Row],[budget(mln)]])</f>
        <v>25</v>
      </c>
      <c r="Q12">
        <f>IF(Movies[[#This Row],[currency]]="INR",Movies[[#This Row],[revenue(mln)]]/80,Movies[[#This Row],[revenue(mln)]])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Row],[revenue]]*1000,Movies[[#This Row],[revenue]])</f>
        <v>Not Available</v>
      </c>
      <c r="N13" t="str">
        <f>IF(Movies[[#This Row],[currency]]= "USD",Movies[[#This Row],[budget(mln)]]*80,Movies[[#This Row],[budget(mln)]])</f>
        <v>Not Available</v>
      </c>
      <c r="O13" t="str">
        <f>IF(Movies[[#This Row],[currency]]="USD",Movies[[#This Row],[revenue(mln)]]*80,Movies[[#This Row],[revenue(mln)]])</f>
        <v>Not Available</v>
      </c>
      <c r="P13" t="str">
        <f>IF(Movies[[#This Row],[currency]]="INR",Movies[[#This Row],[budget(mln)]]/80,Movies[[#This Row],[budget(mln)]])</f>
        <v>Not Available</v>
      </c>
      <c r="Q13" t="str">
        <f>IF(Movies[[#This Row],[currency]]="INR",Movies[[#This Row],[revenue(mln)]]/80,Movies[[#This Row],[revenue(mln)]])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Row],[revenue]]*1000,Movies[[#This Row],[revenue]])</f>
        <v>701.8</v>
      </c>
      <c r="N14">
        <f>IF(Movies[[#This Row],[currency]]= "USD",Movies[[#This Row],[budget(mln)]]*80,Movies[[#This Row],[budget(mln)]])</f>
        <v>13200</v>
      </c>
      <c r="O14">
        <f>IF(Movies[[#This Row],[currency]]="USD",Movies[[#This Row],[revenue(mln)]]*80,Movies[[#This Row],[revenue(mln)]])</f>
        <v>56144</v>
      </c>
      <c r="P14">
        <f>IF(Movies[[#This Row],[currency]]="INR",Movies[[#This Row],[budget(mln)]]/80,Movies[[#This Row],[budget(mln)]])</f>
        <v>165</v>
      </c>
      <c r="Q14">
        <f>IF(Movies[[#This Row],[currency]]="INR",Movies[[#This Row],[revenue(mln)]]/80,Movies[[#This Row],[revenue(mln)]])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 "USD",Movies[[#This Row],[budget(mln)]]*80,Movies[[#This Row],[budget(mln)]])</f>
        <v>4400</v>
      </c>
      <c r="O15">
        <f>IF(Movies[[#This Row],[currency]]="USD",Movies[[#This Row],[revenue(mln)]]*80,Movies[[#This Row],[revenue(mln)]])</f>
        <v>24568</v>
      </c>
      <c r="P15">
        <f>IF(Movies[[#This Row],[currency]]="INR",Movies[[#This Row],[budget(mln)]]/80,Movies[[#This Row],[budget(mln)]])</f>
        <v>55</v>
      </c>
      <c r="Q15">
        <f>IF(Movies[[#This Row],[currency]]="INR",Movies[[#This Row],[revenue(mln)]]/80,Movies[[#This Row],[revenue(mln)]])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Row],[revenue]]*1000,Movies[[#This Row],[revenue]])</f>
        <v>460.5</v>
      </c>
      <c r="N16">
        <f>IF(Movies[[#This Row],[currency]]= "USD",Movies[[#This Row],[budget(mln)]]*80,Movies[[#This Row],[budget(mln)]])</f>
        <v>8240</v>
      </c>
      <c r="O16">
        <f>IF(Movies[[#This Row],[currency]]="USD",Movies[[#This Row],[revenue(mln)]]*80,Movies[[#This Row],[revenue(mln)]])</f>
        <v>36840</v>
      </c>
      <c r="P16">
        <f>IF(Movies[[#This Row],[currency]]="INR",Movies[[#This Row],[budget(mln)]]/80,Movies[[#This Row],[budget(mln)]])</f>
        <v>103</v>
      </c>
      <c r="Q16">
        <f>IF(Movies[[#This Row],[currency]]="INR",Movies[[#This Row],[revenue(mln)]]/80,Movies[[#This Row],[revenue(mln)]])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Row],[revenue]]*1000,Movies[[#This Row],[revenue]])</f>
        <v>2202</v>
      </c>
      <c r="N17">
        <f>IF(Movies[[#This Row],[currency]]= "USD",Movies[[#This Row],[budget(mln)]]*80,Movies[[#This Row],[budget(mln)]])</f>
        <v>16000</v>
      </c>
      <c r="O17">
        <f>IF(Movies[[#This Row],[currency]]="USD",Movies[[#This Row],[revenue(mln)]]*80,Movies[[#This Row],[revenue(mln)]])</f>
        <v>176160</v>
      </c>
      <c r="P17">
        <f>IF(Movies[[#This Row],[currency]]="INR",Movies[[#This Row],[budget(mln)]]/80,Movies[[#This Row],[budget(mln)]])</f>
        <v>200</v>
      </c>
      <c r="Q17">
        <f>IF(Movies[[#This Row],[currency]]="INR",Movies[[#This Row],[revenue(mln)]]/80,Movies[[#This Row],[revenue(mln)]])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Row],[revenue]]*1000,Movies[[#This Row],[revenue]])</f>
        <v>3.3</v>
      </c>
      <c r="N18">
        <f>IF(Movies[[#This Row],[currency]]= "USD",Movies[[#This Row],[budget(mln)]]*80,Movies[[#This Row],[budget(mln)]])</f>
        <v>254.4</v>
      </c>
      <c r="O18">
        <f>IF(Movies[[#This Row],[currency]]="USD",Movies[[#This Row],[revenue(mln)]]*80,Movies[[#This Row],[revenue(mln)]])</f>
        <v>264</v>
      </c>
      <c r="P18">
        <f>IF(Movies[[#This Row],[currency]]="INR",Movies[[#This Row],[budget(mln)]]/80,Movies[[#This Row],[budget(mln)]])</f>
        <v>3.18</v>
      </c>
      <c r="Q18">
        <f>IF(Movies[[#This Row],[currency]]="INR",Movies[[#This Row],[revenue(mln)]]/80,Movies[[#This Row],[revenue(mln)]])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Row],[revenue]]*1000,Movies[[#This Row],[revenue]])</f>
        <v>2847</v>
      </c>
      <c r="N19">
        <f>IF(Movies[[#This Row],[currency]]= "USD",Movies[[#This Row],[budget(mln)]]*80,Movies[[#This Row],[budget(mln)]])</f>
        <v>18960</v>
      </c>
      <c r="O19">
        <f>IF(Movies[[#This Row],[currency]]="USD",Movies[[#This Row],[revenue(mln)]]*80,Movies[[#This Row],[revenue(mln)]])</f>
        <v>227760</v>
      </c>
      <c r="P19">
        <f>IF(Movies[[#This Row],[currency]]="INR",Movies[[#This Row],[budget(mln)]]/80,Movies[[#This Row],[budget(mln)]])</f>
        <v>237</v>
      </c>
      <c r="Q19">
        <f>IF(Movies[[#This Row],[currency]]="INR",Movies[[#This Row],[revenue(mln)]]/80,Movies[[#This Row],[revenue(mln)]])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Row],[revenue]]*1000,Movies[[#This Row],[revenue]])</f>
        <v>291</v>
      </c>
      <c r="N20">
        <f>IF(Movies[[#This Row],[currency]]= "USD",Movies[[#This Row],[budget(mln)]]*80,Movies[[#This Row],[budget(mln)]])</f>
        <v>576</v>
      </c>
      <c r="O20">
        <f>IF(Movies[[#This Row],[currency]]="USD",Movies[[#This Row],[revenue(mln)]]*80,Movies[[#This Row],[revenue(mln)]])</f>
        <v>23280</v>
      </c>
      <c r="P20">
        <f>IF(Movies[[#This Row],[currency]]="INR",Movies[[#This Row],[budget(mln)]]/80,Movies[[#This Row],[budget(mln)]])</f>
        <v>7.2</v>
      </c>
      <c r="Q20">
        <f>IF(Movies[[#This Row],[currency]]="INR",Movies[[#This Row],[revenue(mln)]]/80,Movies[[#This Row],[revenue(mln)]])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Row],[revenue]]*1000,Movies[[#This Row],[revenue]])</f>
        <v>1006</v>
      </c>
      <c r="N21">
        <f>IF(Movies[[#This Row],[currency]]= "USD",Movies[[#This Row],[budget(mln)]]*80,Movies[[#This Row],[budget(mln)]])</f>
        <v>14800</v>
      </c>
      <c r="O21">
        <f>IF(Movies[[#This Row],[currency]]="USD",Movies[[#This Row],[revenue(mln)]]*80,Movies[[#This Row],[revenue(mln)]])</f>
        <v>80480</v>
      </c>
      <c r="P21">
        <f>IF(Movies[[#This Row],[currency]]="INR",Movies[[#This Row],[budget(mln)]]/80,Movies[[#This Row],[budget(mln)]])</f>
        <v>185</v>
      </c>
      <c r="Q21">
        <f>IF(Movies[[#This Row],[currency]]="INR",Movies[[#This Row],[revenue(mln)]]/80,Movies[[#This Row],[revenue(mln)]])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Row],[revenue]]*1000,Movies[[#This Row],[revenue]])</f>
        <v>322.2</v>
      </c>
      <c r="N22">
        <f>IF(Movies[[#This Row],[currency]]= "USD",Movies[[#This Row],[budget(mln)]]*80,Movies[[#This Row],[budget(mln)]])</f>
        <v>1760</v>
      </c>
      <c r="O22">
        <f>IF(Movies[[#This Row],[currency]]="USD",Movies[[#This Row],[revenue(mln)]]*80,Movies[[#This Row],[revenue(mln)]])</f>
        <v>25776</v>
      </c>
      <c r="P22">
        <f>IF(Movies[[#This Row],[currency]]="INR",Movies[[#This Row],[budget(mln)]]/80,Movies[[#This Row],[budget(mln)]])</f>
        <v>22</v>
      </c>
      <c r="Q22">
        <f>IF(Movies[[#This Row],[currency]]="INR",Movies[[#This Row],[revenue(mln)]]/80,Movies[[#This Row],[revenue(mln)]])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Row],[revenue]]*1000,Movies[[#This Row],[revenue]])</f>
        <v>1046</v>
      </c>
      <c r="N23">
        <f>IF(Movies[[#This Row],[currency]]= "USD",Movies[[#This Row],[budget(mln)]]*80,Movies[[#This Row],[budget(mln)]])</f>
        <v>5040</v>
      </c>
      <c r="O23">
        <f>IF(Movies[[#This Row],[currency]]="USD",Movies[[#This Row],[revenue(mln)]]*80,Movies[[#This Row],[revenue(mln)]])</f>
        <v>83680</v>
      </c>
      <c r="P23">
        <f>IF(Movies[[#This Row],[currency]]="INR",Movies[[#This Row],[budget(mln)]]/80,Movies[[#This Row],[budget(mln)]])</f>
        <v>63</v>
      </c>
      <c r="Q23">
        <f>IF(Movies[[#This Row],[currency]]="INR",Movies[[#This Row],[revenue(mln)]]/80,Movies[[#This Row],[revenue(mln)]])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Row],[revenue]]*1000,Movies[[#This Row],[revenue]])</f>
        <v>263.10000000000002</v>
      </c>
      <c r="N24">
        <f>IF(Movies[[#This Row],[currency]]= "USD",Movies[[#This Row],[budget(mln)]]*80,Movies[[#This Row],[budget(mln)]])</f>
        <v>1240</v>
      </c>
      <c r="O24">
        <f>IF(Movies[[#This Row],[currency]]="USD",Movies[[#This Row],[revenue(mln)]]*80,Movies[[#This Row],[revenue(mln)]])</f>
        <v>21048</v>
      </c>
      <c r="P24">
        <f>IF(Movies[[#This Row],[currency]]="INR",Movies[[#This Row],[budget(mln)]]/80,Movies[[#This Row],[budget(mln)]])</f>
        <v>15.5</v>
      </c>
      <c r="Q24">
        <f>IF(Movies[[#This Row],[currency]]="INR",Movies[[#This Row],[revenue(mln)]]/80,Movies[[#This Row],[revenue(mln)]])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Row],[revenue]]*1000,Movies[[#This Row],[revenue]])</f>
        <v>2798</v>
      </c>
      <c r="N25">
        <f>IF(Movies[[#This Row],[currency]]= "USD",Movies[[#This Row],[budget(mln)]]*80,Movies[[#This Row],[budget(mln)]])</f>
        <v>32000</v>
      </c>
      <c r="O25">
        <f>IF(Movies[[#This Row],[currency]]="USD",Movies[[#This Row],[revenue(mln)]]*80,Movies[[#This Row],[revenue(mln)]])</f>
        <v>223840</v>
      </c>
      <c r="P25">
        <f>IF(Movies[[#This Row],[currency]]="INR",Movies[[#This Row],[budget(mln)]]/80,Movies[[#This Row],[budget(mln)]])</f>
        <v>400</v>
      </c>
      <c r="Q25">
        <f>IF(Movies[[#This Row],[currency]]="INR",Movies[[#This Row],[revenue(mln)]]/80,Movies[[#This Row],[revenue(mln)]])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Row],[revenue]]*1000,Movies[[#This Row],[revenue]])</f>
        <v>2048</v>
      </c>
      <c r="N26">
        <f>IF(Movies[[#This Row],[currency]]= "USD",Movies[[#This Row],[budget(mln)]]*80,Movies[[#This Row],[budget(mln)]])</f>
        <v>32000</v>
      </c>
      <c r="O26">
        <f>IF(Movies[[#This Row],[currency]]="USD",Movies[[#This Row],[revenue(mln)]]*80,Movies[[#This Row],[revenue(mln)]])</f>
        <v>163840</v>
      </c>
      <c r="P26">
        <f>IF(Movies[[#This Row],[currency]]="INR",Movies[[#This Row],[budget(mln)]]/80,Movies[[#This Row],[budget(mln)]])</f>
        <v>400</v>
      </c>
      <c r="Q26">
        <f>IF(Movies[[#This Row],[currency]]="INR",Movies[[#This Row],[revenue(mln)]]/80,Movies[[#This Row],[revenue(mln)]])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70</v>
      </c>
      <c r="M27">
        <f>IF(Movies[[#This Row],[unit]]="Billions",Movies[[#This Row],[revenue]]*1000,Movies[[#This Row],[revenue]])</f>
        <v>100</v>
      </c>
      <c r="N27">
        <f>IF(Movies[[#This Row],[currency]]= "USD",Movies[[#This Row],[budget(mln)]]*80,Movies[[#This Row],[budget(mln)]])</f>
        <v>70</v>
      </c>
      <c r="O27">
        <f>IF(Movies[[#This Row],[currency]]="USD",Movies[[#This Row],[revenue(mln)]]*80,Movies[[#This Row],[revenue(mln)]])</f>
        <v>100</v>
      </c>
      <c r="P27">
        <f>IF(Movies[[#This Row],[currency]]="INR",Movies[[#This Row],[budget(mln)]]/80,Movies[[#This Row],[budget(mln)]])</f>
        <v>0.875</v>
      </c>
      <c r="Q27">
        <f>IF(Movies[[#This Row],[currency]]="INR",Movies[[#This Row],[revenue(mln)]]/80,Movies[[#This Row],[revenue(mln)]])</f>
        <v>1.25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Row],[unit]]="Billions",Movies[[#This Row],[budget]]*1000,Movies[[#This Row],[budget]])</f>
        <v>120</v>
      </c>
      <c r="M28">
        <f>IF(Movies[[#This Row],[unit]]="Billions",Movies[[#This Row],[revenue]]*1000,Movies[[#This Row],[revenue]])</f>
        <v>1350</v>
      </c>
      <c r="N28">
        <f>IF(Movies[[#This Row],[currency]]= "USD",Movies[[#This Row],[budget(mln)]]*80,Movies[[#This Row],[budget(mln)]])</f>
        <v>120</v>
      </c>
      <c r="O28">
        <f>IF(Movies[[#This Row],[currency]]="USD",Movies[[#This Row],[revenue(mln)]]*80,Movies[[#This Row],[revenue(mln)]])</f>
        <v>1350</v>
      </c>
      <c r="P28">
        <f>IF(Movies[[#This Row],[currency]]="INR",Movies[[#This Row],[budget(mln)]]/80,Movies[[#This Row],[budget(mln)]])</f>
        <v>1.5</v>
      </c>
      <c r="Q28">
        <f>IF(Movies[[#This Row],[currency]]="INR",Movies[[#This Row],[revenue(mln)]]/80,Movies[[#This Row],[revenue(mln)]])</f>
        <v>16.875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Row],[unit]]="Billions",Movies[[#This Row],[budget]]*1000,Movies[[#This Row],[budget]])</f>
        <v>100</v>
      </c>
      <c r="M29">
        <f>IF(Movies[[#This Row],[unit]]="Billions",Movies[[#This Row],[revenue]]*1000,Movies[[#This Row],[revenue]])</f>
        <v>410</v>
      </c>
      <c r="N29">
        <f>IF(Movies[[#This Row],[currency]]= "USD",Movies[[#This Row],[budget(mln)]]*80,Movies[[#This Row],[budget(mln)]])</f>
        <v>100</v>
      </c>
      <c r="O29">
        <f>IF(Movies[[#This Row],[currency]]="USD",Movies[[#This Row],[revenue(mln)]]*80,Movies[[#This Row],[revenue(mln)]])</f>
        <v>410</v>
      </c>
      <c r="P29">
        <f>IF(Movies[[#This Row],[currency]]="INR",Movies[[#This Row],[budget(mln)]]/80,Movies[[#This Row],[budget(mln)]])</f>
        <v>1.25</v>
      </c>
      <c r="Q29">
        <f>IF(Movies[[#This Row],[currency]]="INR",Movies[[#This Row],[revenue(mln)]]/80,Movies[[#This Row],[revenue(mln)]])</f>
        <v>5.125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Row],[revenue]]*1000,Movies[[#This Row],[revenue]])</f>
        <v>8540</v>
      </c>
      <c r="N30">
        <f>IF(Movies[[#This Row],[currency]]= "USD",Movies[[#This Row],[budget(mln)]]*80,Movies[[#This Row],[budget(mln)]])</f>
        <v>850</v>
      </c>
      <c r="O30">
        <f>IF(Movies[[#This Row],[currency]]="USD",Movies[[#This Row],[revenue(mln)]]*80,Movies[[#This Row],[revenue(mln)]])</f>
        <v>8540</v>
      </c>
      <c r="P30">
        <f>IF(Movies[[#This Row],[currency]]="INR",Movies[[#This Row],[budget(mln)]]/80,Movies[[#This Row],[budget(mln)]])</f>
        <v>10.625</v>
      </c>
      <c r="Q30">
        <f>IF(Movies[[#This Row],[currency]]="INR",Movies[[#This Row],[revenue(mln)]]/80,Movies[[#This Row],[revenue(mln)]])</f>
        <v>106.75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Row],[revenue]]*1000,Movies[[#This Row],[revenue]])</f>
        <v>5900</v>
      </c>
      <c r="N31">
        <f>IF(Movies[[#This Row],[currency]]= "USD",Movies[[#This Row],[budget(mln)]]*80,Movies[[#This Row],[budget(mln)]])</f>
        <v>1000</v>
      </c>
      <c r="O31">
        <f>IF(Movies[[#This Row],[currency]]="USD",Movies[[#This Row],[revenue(mln)]]*80,Movies[[#This Row],[revenue(mln)]])</f>
        <v>5900</v>
      </c>
      <c r="P31">
        <f>IF(Movies[[#This Row],[currency]]="INR",Movies[[#This Row],[budget(mln)]]/80,Movies[[#This Row],[budget(mln)]])</f>
        <v>12.5</v>
      </c>
      <c r="Q31">
        <f>IF(Movies[[#This Row],[currency]]="INR",Movies[[#This Row],[revenue(mln)]]/80,Movies[[#This Row],[revenue(mln)]])</f>
        <v>73.75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Row],[revenue]]*1000,Movies[[#This Row],[revenue]])</f>
        <v>3600</v>
      </c>
      <c r="N32">
        <f>IF(Movies[[#This Row],[currency]]= "USD",Movies[[#This Row],[budget(mln)]]*80,Movies[[#This Row],[budget(mln)]])</f>
        <v>2000</v>
      </c>
      <c r="O32">
        <f>IF(Movies[[#This Row],[currency]]="USD",Movies[[#This Row],[revenue(mln)]]*80,Movies[[#This Row],[revenue(mln)]])</f>
        <v>3600</v>
      </c>
      <c r="P32">
        <f>IF(Movies[[#This Row],[currency]]="INR",Movies[[#This Row],[budget(mln)]]/80,Movies[[#This Row],[budget(mln)]])</f>
        <v>25</v>
      </c>
      <c r="Q32">
        <f>IF(Movies[[#This Row],[currency]]="INR",Movies[[#This Row],[revenue(mln)]]/80,Movies[[#This Row],[revenue(mln)]])</f>
        <v>45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Row],[revenue]]*1000,Movies[[#This Row],[revenue]])</f>
        <v>12000</v>
      </c>
      <c r="N33">
        <f>IF(Movies[[#This Row],[currency]]= "USD",Movies[[#This Row],[budget(mln)]]*80,Movies[[#This Row],[budget(mln)]])</f>
        <v>5500</v>
      </c>
      <c r="O33">
        <f>IF(Movies[[#This Row],[currency]]="USD",Movies[[#This Row],[revenue(mln)]]*80,Movies[[#This Row],[revenue(mln)]])</f>
        <v>12000</v>
      </c>
      <c r="P33">
        <f>IF(Movies[[#This Row],[currency]]="INR",Movies[[#This Row],[budget(mln)]]/80,Movies[[#This Row],[budget(mln)]])</f>
        <v>68.75</v>
      </c>
      <c r="Q33">
        <f>IF(Movies[[#This Row],[currency]]="INR",Movies[[#This Row],[revenue(mln)]]/80,Movies[[#This Row],[revenue(mln)]])</f>
        <v>150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Row],[revenue]]*1000,Movies[[#This Row],[revenue]])</f>
        <v>6500</v>
      </c>
      <c r="N34">
        <f>IF(Movies[[#This Row],[currency]]= "USD",Movies[[#This Row],[budget(mln)]]*80,Movies[[#This Row],[budget(mln)]])</f>
        <v>1800</v>
      </c>
      <c r="O34">
        <f>IF(Movies[[#This Row],[currency]]="USD",Movies[[#This Row],[revenue(mln)]]*80,Movies[[#This Row],[revenue(mln)]])</f>
        <v>6500</v>
      </c>
      <c r="P34">
        <f>IF(Movies[[#This Row],[currency]]="INR",Movies[[#This Row],[budget(mln)]]/80,Movies[[#This Row],[budget(mln)]])</f>
        <v>22.5</v>
      </c>
      <c r="Q34">
        <f>IF(Movies[[#This Row],[currency]]="INR",Movies[[#This Row],[revenue(mln)]]/80,Movies[[#This Row],[revenue(mln)]])</f>
        <v>81.25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Row],[revenue]]*1000,Movies[[#This Row],[revenue]])</f>
        <v>3409</v>
      </c>
      <c r="N35">
        <f>IF(Movies[[#This Row],[currency]]= "USD",Movies[[#This Row],[budget(mln)]]*80,Movies[[#This Row],[budget(mln)]])</f>
        <v>250</v>
      </c>
      <c r="O35">
        <f>IF(Movies[[#This Row],[currency]]="USD",Movies[[#This Row],[revenue(mln)]]*80,Movies[[#This Row],[revenue(mln)]])</f>
        <v>3409</v>
      </c>
      <c r="P35">
        <f>IF(Movies[[#This Row],[currency]]="INR",Movies[[#This Row],[budget(mln)]]/80,Movies[[#This Row],[budget(mln)]])</f>
        <v>3.125</v>
      </c>
      <c r="Q35">
        <f>IF(Movies[[#This Row],[currency]]="INR",Movies[[#This Row],[revenue(mln)]]/80,Movies[[#This Row],[revenue(mln)]])</f>
        <v>42.612499999999997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Row],[revenue]]*1000,Movies[[#This Row],[revenue]])</f>
        <v>11690</v>
      </c>
      <c r="N36">
        <f>IF(Movies[[#This Row],[currency]]= "USD",Movies[[#This Row],[budget(mln)]]*80,Movies[[#This Row],[budget(mln)]])</f>
        <v>900</v>
      </c>
      <c r="O36">
        <f>IF(Movies[[#This Row],[currency]]="USD",Movies[[#This Row],[revenue(mln)]]*80,Movies[[#This Row],[revenue(mln)]])</f>
        <v>11690</v>
      </c>
      <c r="P36">
        <f>IF(Movies[[#This Row],[currency]]="INR",Movies[[#This Row],[budget(mln)]]/80,Movies[[#This Row],[budget(mln)]])</f>
        <v>11.25</v>
      </c>
      <c r="Q36">
        <f>IF(Movies[[#This Row],[currency]]="INR",Movies[[#This Row],[revenue(mln)]]/80,Movies[[#This Row],[revenue(mln)]])</f>
        <v>146.125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Row],[revenue]]*1000,Movies[[#This Row],[revenue]])</f>
        <v>370.6</v>
      </c>
      <c r="N37">
        <f>IF(Movies[[#This Row],[currency]]= "USD",Movies[[#This Row],[budget(mln)]]*80,Movies[[#This Row],[budget(mln)]])</f>
        <v>17336</v>
      </c>
      <c r="O37">
        <f>IF(Movies[[#This Row],[currency]]="USD",Movies[[#This Row],[revenue(mln)]]*80,Movies[[#This Row],[revenue(mln)]])</f>
        <v>29648</v>
      </c>
      <c r="P37">
        <f>IF(Movies[[#This Row],[currency]]="INR",Movies[[#This Row],[budget(mln)]]/80,Movies[[#This Row],[budget(mln)]])</f>
        <v>216.7</v>
      </c>
      <c r="Q37">
        <f>IF(Movies[[#This Row],[currency]]="INR",Movies[[#This Row],[revenue(mln)]]/80,Movies[[#This Row],[revenue(mln)]])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Row],[revenue]]*1000,Movies[[#This Row],[revenue]])</f>
        <v>714.4</v>
      </c>
      <c r="N38">
        <f>IF(Movies[[#This Row],[currency]]= "USD",Movies[[#This Row],[budget(mln)]]*80,Movies[[#This Row],[budget(mln)]])</f>
        <v>14160</v>
      </c>
      <c r="O38">
        <f>IF(Movies[[#This Row],[currency]]="USD",Movies[[#This Row],[revenue(mln)]]*80,Movies[[#This Row],[revenue(mln)]])</f>
        <v>57152</v>
      </c>
      <c r="P38">
        <f>IF(Movies[[#This Row],[currency]]="INR",Movies[[#This Row],[budget(mln)]]/80,Movies[[#This Row],[budget(mln)]])</f>
        <v>177</v>
      </c>
      <c r="Q38">
        <f>IF(Movies[[#This Row],[currency]]="INR",Movies[[#This Row],[revenue(mln)]]/80,Movies[[#This Row],[revenue(mln)]])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Row],[revenue]]*1000,Movies[[#This Row],[revenue]])</f>
        <v>3100</v>
      </c>
      <c r="N39">
        <f>IF(Movies[[#This Row],[currency]]= "USD",Movies[[#This Row],[budget(mln)]]*80,Movies[[#This Row],[budget(mln)]])</f>
        <v>1800</v>
      </c>
      <c r="O39">
        <f>IF(Movies[[#This Row],[currency]]="USD",Movies[[#This Row],[revenue(mln)]]*80,Movies[[#This Row],[revenue(mln)]])</f>
        <v>3100</v>
      </c>
      <c r="P39">
        <f>IF(Movies[[#This Row],[currency]]="INR",Movies[[#This Row],[budget(mln)]]/80,Movies[[#This Row],[budget(mln)]])</f>
        <v>22.5</v>
      </c>
      <c r="Q39">
        <f>IF(Movies[[#This Row],[currency]]="INR",Movies[[#This Row],[revenue(mln)]]/80,Movies[[#This Row],[revenue(mln)]])</f>
        <v>38.75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Row],[revenue]]*1000,Movies[[#This Row],[revenue]])</f>
        <v>950</v>
      </c>
      <c r="N40">
        <f>IF(Movies[[#This Row],[currency]]= "USD",Movies[[#This Row],[budget(mln)]]*80,Movies[[#This Row],[budget(mln)]])</f>
        <v>500</v>
      </c>
      <c r="O40">
        <f>IF(Movies[[#This Row],[currency]]="USD",Movies[[#This Row],[revenue(mln)]]*80,Movies[[#This Row],[revenue(mln)]])</f>
        <v>950</v>
      </c>
      <c r="P40">
        <f>IF(Movies[[#This Row],[currency]]="INR",Movies[[#This Row],[budget(mln)]]/80,Movies[[#This Row],[budget(mln)]])</f>
        <v>6.25</v>
      </c>
      <c r="Q40">
        <f>IF(Movies[[#This Row],[currency]]="INR",Movies[[#This Row],[revenue(mln)]]/80,Movies[[#This Row],[revenue(mln)]])</f>
        <v>11.875</v>
      </c>
    </row>
    <row r="42" spans="1:17" x14ac:dyDescent="0.3">
      <c r="N42" s="3" t="s">
        <v>161</v>
      </c>
      <c r="O42" s="3" t="s">
        <v>162</v>
      </c>
      <c r="P42" s="3" t="s">
        <v>161</v>
      </c>
      <c r="Q42" s="3" t="s">
        <v>162</v>
      </c>
    </row>
    <row r="43" spans="1:17" x14ac:dyDescent="0.3">
      <c r="N43" s="4">
        <f>SUM(Movies[budget(INR)])</f>
        <v>264196.40000000002</v>
      </c>
      <c r="O43">
        <f>SUM(Movies[revenue INR])</f>
        <v>1567141</v>
      </c>
      <c r="P43">
        <f>SUM(Movies[budget(USD)])</f>
        <v>3302.4549999999999</v>
      </c>
      <c r="Q43">
        <f>SUM(Movies[revenue(USD)])</f>
        <v>19589.262500000001</v>
      </c>
    </row>
    <row r="45" spans="1:17" x14ac:dyDescent="0.3">
      <c r="J45" t="s">
        <v>165</v>
      </c>
      <c r="K45">
        <f>COUNT(Movies[movie_id])</f>
        <v>39</v>
      </c>
    </row>
    <row r="46" spans="1:17" x14ac:dyDescent="0.3">
      <c r="J46" t="s">
        <v>166</v>
      </c>
      <c r="K46">
        <f>COUNTIF(Movies[industry],"Bollywood")</f>
        <v>18</v>
      </c>
    </row>
    <row r="47" spans="1:17" x14ac:dyDescent="0.3">
      <c r="J47" t="s">
        <v>167</v>
      </c>
      <c r="K47">
        <f>SUMIF(Movies[industry],"Bollywood",Movies[revenue INR])</f>
        <v>80909</v>
      </c>
    </row>
    <row r="48" spans="1:17" x14ac:dyDescent="0.3">
      <c r="J48" t="s">
        <v>168</v>
      </c>
      <c r="K48">
        <f>K47/K46</f>
        <v>4494.9444444444443</v>
      </c>
    </row>
    <row r="49" spans="10:11" x14ac:dyDescent="0.3">
      <c r="J49" t="s">
        <v>169</v>
      </c>
      <c r="K49" s="5">
        <f>K47/O43</f>
        <v>5.1628411227834639E-2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6" zoomScale="160" zoomScaleNormal="160" workbookViewId="0">
      <selection activeCell="B26" sqref="B26:D26"/>
    </sheetView>
  </sheetViews>
  <sheetFormatPr defaultRowHeight="14.4" x14ac:dyDescent="0.3"/>
  <cols>
    <col min="1" max="1" width="9.44140625" customWidth="1"/>
    <col min="5" max="5" width="30.332031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6BB2-A806-4FA4-A0A4-D51C968D9AD0}">
  <dimension ref="A1:B8"/>
  <sheetViews>
    <sheetView zoomScale="145" workbookViewId="0">
      <selection activeCell="B11" sqref="B11"/>
    </sheetView>
  </sheetViews>
  <sheetFormatPr defaultRowHeight="14.4" x14ac:dyDescent="0.3"/>
  <cols>
    <col min="1" max="1" width="22.5546875" customWidth="1"/>
    <col min="2" max="2" width="25.44140625" customWidth="1"/>
  </cols>
  <sheetData>
    <row r="1" spans="1:2" x14ac:dyDescent="0.3">
      <c r="A1" s="3" t="s">
        <v>170</v>
      </c>
      <c r="B1" s="3" t="s">
        <v>171</v>
      </c>
    </row>
    <row r="2" spans="1:2" x14ac:dyDescent="0.3">
      <c r="A2" t="s">
        <v>172</v>
      </c>
      <c r="B2">
        <f>SUMIF(Movies[studio],"Marvel Studios",Movies[revenue(USD)])</f>
        <v>9054.6</v>
      </c>
    </row>
    <row r="3" spans="1:2" x14ac:dyDescent="0.3">
      <c r="A3" t="s">
        <v>173</v>
      </c>
      <c r="B3">
        <f>SUMIF(Movies[studio],"Marvel Studios",Movies[budget(USD)])</f>
        <v>1988.7</v>
      </c>
    </row>
    <row r="4" spans="1:2" x14ac:dyDescent="0.3">
      <c r="A4" t="s">
        <v>174</v>
      </c>
      <c r="B4">
        <f>B2-B3</f>
        <v>7065.9000000000005</v>
      </c>
    </row>
    <row r="5" spans="1:2" x14ac:dyDescent="0.3">
      <c r="A5" t="s">
        <v>176</v>
      </c>
      <c r="B5" s="5">
        <f>B4/B3</f>
        <v>3.5530245889274403</v>
      </c>
    </row>
    <row r="6" spans="1:2" x14ac:dyDescent="0.3">
      <c r="A6" t="s">
        <v>175</v>
      </c>
      <c r="B6" s="6">
        <f>SUMIF(Movies[industry],"Hollywood",Movies[revenue(USD)])</f>
        <v>18577.900000000001</v>
      </c>
    </row>
    <row r="7" spans="1:2" x14ac:dyDescent="0.3">
      <c r="A7" t="s">
        <v>177</v>
      </c>
      <c r="B7" s="7">
        <f>B2/B6</f>
        <v>0.48738554949698293</v>
      </c>
    </row>
    <row r="8" spans="1:2" x14ac:dyDescent="0.3">
      <c r="B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7CE1-C991-4D8F-AC4C-9323FEC555DF}">
  <dimension ref="A4:B10"/>
  <sheetViews>
    <sheetView tabSelected="1" zoomScale="145" workbookViewId="0">
      <selection activeCell="H7" sqref="H7"/>
    </sheetView>
  </sheetViews>
  <sheetFormatPr defaultRowHeight="14.4" x14ac:dyDescent="0.3"/>
  <sheetData>
    <row r="4" spans="1:2" x14ac:dyDescent="0.3">
      <c r="A4" s="3" t="s">
        <v>178</v>
      </c>
      <c r="B4">
        <f>AVERAGE(Movies[imdb_rating])</f>
        <v>7.9473684210526319</v>
      </c>
    </row>
    <row r="5" spans="1:2" x14ac:dyDescent="0.3">
      <c r="A5" s="3" t="s">
        <v>179</v>
      </c>
      <c r="B5">
        <f>MEDIAN(Movies[imdb_rating])</f>
        <v>8.1</v>
      </c>
    </row>
    <row r="6" spans="1:2" x14ac:dyDescent="0.3">
      <c r="A6" s="3" t="s">
        <v>180</v>
      </c>
      <c r="B6">
        <f>MODE(Movies[imdb_rating])</f>
        <v>8.4</v>
      </c>
    </row>
    <row r="9" spans="1:2" x14ac:dyDescent="0.3">
      <c r="A9" s="3" t="s">
        <v>181</v>
      </c>
      <c r="B9" s="8">
        <f>_xlfn.VAR.P(Movies[imdb_rating])</f>
        <v>1.3577562326869845</v>
      </c>
    </row>
    <row r="10" spans="1:2" x14ac:dyDescent="0.3">
      <c r="A10" s="3" t="s">
        <v>182</v>
      </c>
      <c r="B10">
        <f>_xlfn.STDEV.P(Movies[imdb_rating])</f>
        <v>1.1652279745556164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A2" sqref="A2:B3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4" sqref="B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financials</vt:lpstr>
      <vt:lpstr>Marvel Financials</vt:lpstr>
      <vt:lpstr>Descriptive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ridham01011@outlook.com</cp:lastModifiedBy>
  <dcterms:created xsi:type="dcterms:W3CDTF">2015-06-05T18:17:20Z</dcterms:created>
  <dcterms:modified xsi:type="dcterms:W3CDTF">2024-12-17T16:28:15Z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