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drawings/drawing7.xml" ContentType="application/vnd.openxmlformats-officedocument.drawing+xml"/>
  <Override PartName="/xl/tables/table5.xml" ContentType="application/vnd.openxmlformats-officedocument.spreadsheetml.table+xml"/>
  <Override PartName="/xl/drawings/drawing8.xml" ContentType="application/vnd.openxmlformats-officedocument.drawing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8_{0D57FF83-7E90-4937-B1B0-EB8842EE49F9}" xr6:coauthVersionLast="47" xr6:coauthVersionMax="47" xr10:uidLastSave="{00000000-0000-0000-0000-000000000000}"/>
  <bookViews>
    <workbookView xWindow="-110" yWindow="-110" windowWidth="19420" windowHeight="10300" xr2:uid="{CABC771F-5FD6-4C84-A158-3615056113D9}"/>
  </bookViews>
  <sheets>
    <sheet name="Dashboard" sheetId="1" r:id="rId1"/>
    <sheet name="Customers " sheetId="12" r:id="rId2"/>
    <sheet name="Products" sheetId="3" r:id="rId3"/>
    <sheet name="Vendors" sheetId="4" r:id="rId4"/>
    <sheet name="New Entry" sheetId="5" r:id="rId5"/>
    <sheet name="Purchase" sheetId="6" r:id="rId6"/>
    <sheet name="Sales" sheetId="7" r:id="rId7"/>
    <sheet name="Inventory" sheetId="8" r:id="rId8"/>
    <sheet name="Pivots" sheetId="9" r:id="rId9"/>
  </sheets>
  <definedNames>
    <definedName name="cid">Customersdata[Cust_ID]</definedName>
    <definedName name="hsncode">Productsdata[HSN Code]</definedName>
  </definedNames>
  <calcPr calcId="191029"/>
  <pivotCaches>
    <pivotCache cacheId="16" r:id="rId10"/>
    <pivotCache cacheId="17" r:id="rId11"/>
    <pivotCache cacheId="18" r:id="rId12"/>
    <pivotCache cacheId="19" r:id="rId13"/>
    <pivotCache cacheId="20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" i="1" l="1" a="1"/>
  <c r="N10" i="1" s="1"/>
  <c r="E8" i="8"/>
  <c r="K6" i="8"/>
  <c r="K7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E7" i="6"/>
  <c r="G6" i="8" s="1"/>
  <c r="E17" i="6"/>
  <c r="E18" i="6"/>
  <c r="F17" i="6"/>
  <c r="F18" i="6"/>
  <c r="I17" i="6"/>
  <c r="J17" i="6" s="1"/>
  <c r="I18" i="6"/>
  <c r="J18" i="6"/>
  <c r="H6" i="8"/>
  <c r="H7" i="8"/>
  <c r="H8" i="8"/>
  <c r="H9" i="8"/>
  <c r="H10" i="8"/>
  <c r="H11" i="8"/>
  <c r="H13" i="8"/>
  <c r="H14" i="8"/>
  <c r="H15" i="8"/>
  <c r="D7" i="8"/>
  <c r="E7" i="8"/>
  <c r="F7" i="8"/>
  <c r="D8" i="8"/>
  <c r="F8" i="8"/>
  <c r="D9" i="8"/>
  <c r="E9" i="8"/>
  <c r="F9" i="8"/>
  <c r="D10" i="8"/>
  <c r="E10" i="8"/>
  <c r="F10" i="8"/>
  <c r="D11" i="8"/>
  <c r="E11" i="8"/>
  <c r="F11" i="8"/>
  <c r="D12" i="8"/>
  <c r="E12" i="8"/>
  <c r="F12" i="8"/>
  <c r="D13" i="8"/>
  <c r="E13" i="8"/>
  <c r="F13" i="8"/>
  <c r="D14" i="8"/>
  <c r="E14" i="8"/>
  <c r="F14" i="8"/>
  <c r="D15" i="8"/>
  <c r="E15" i="8"/>
  <c r="F15" i="8"/>
  <c r="D16" i="8"/>
  <c r="D17" i="8"/>
  <c r="D18" i="8"/>
  <c r="D19" i="8"/>
  <c r="D20" i="8"/>
  <c r="D21" i="8"/>
  <c r="D6" i="8"/>
  <c r="E6" i="8"/>
  <c r="F6" i="8"/>
  <c r="L7" i="7"/>
  <c r="K6" i="7"/>
  <c r="L6" i="7" s="1"/>
  <c r="K7" i="7"/>
  <c r="K8" i="7"/>
  <c r="L8" i="7" s="1"/>
  <c r="K9" i="7"/>
  <c r="L9" i="7" s="1"/>
  <c r="K10" i="7"/>
  <c r="L10" i="7" s="1"/>
  <c r="K11" i="7"/>
  <c r="L11" i="7" s="1"/>
  <c r="K12" i="7"/>
  <c r="L12" i="7" s="1"/>
  <c r="K13" i="7"/>
  <c r="L13" i="7" s="1"/>
  <c r="K14" i="7"/>
  <c r="L14" i="7" s="1"/>
  <c r="K15" i="7"/>
  <c r="L15" i="7" s="1"/>
  <c r="G6" i="7"/>
  <c r="G7" i="7"/>
  <c r="G8" i="7"/>
  <c r="G9" i="7"/>
  <c r="G10" i="7"/>
  <c r="G11" i="7"/>
  <c r="G12" i="7"/>
  <c r="G13" i="7"/>
  <c r="G14" i="7"/>
  <c r="G15" i="7"/>
  <c r="E6" i="7"/>
  <c r="E7" i="7"/>
  <c r="E8" i="7"/>
  <c r="E9" i="7"/>
  <c r="E10" i="7"/>
  <c r="E11" i="7"/>
  <c r="E12" i="7"/>
  <c r="E13" i="7"/>
  <c r="E14" i="7"/>
  <c r="E15" i="7"/>
  <c r="E16" i="6"/>
  <c r="F16" i="6"/>
  <c r="I16" i="6"/>
  <c r="J16" i="6" s="1"/>
  <c r="E15" i="6"/>
  <c r="F15" i="6"/>
  <c r="I15" i="6"/>
  <c r="J15" i="6"/>
  <c r="E14" i="6"/>
  <c r="F14" i="6"/>
  <c r="I14" i="6"/>
  <c r="J14" i="6" s="1"/>
  <c r="F6" i="6"/>
  <c r="F7" i="6"/>
  <c r="F8" i="6"/>
  <c r="F9" i="6"/>
  <c r="F10" i="6"/>
  <c r="F11" i="6"/>
  <c r="F12" i="6"/>
  <c r="F13" i="6"/>
  <c r="I6" i="6"/>
  <c r="J6" i="6" s="1"/>
  <c r="I7" i="6"/>
  <c r="J7" i="6" s="1"/>
  <c r="I8" i="6"/>
  <c r="J8" i="6" s="1"/>
  <c r="I9" i="6"/>
  <c r="J9" i="6" s="1"/>
  <c r="I10" i="6"/>
  <c r="J10" i="6" s="1"/>
  <c r="I11" i="6"/>
  <c r="J11" i="6" s="1"/>
  <c r="I12" i="6"/>
  <c r="J12" i="6" s="1"/>
  <c r="I13" i="6"/>
  <c r="J13" i="6" s="1"/>
  <c r="E6" i="6"/>
  <c r="E8" i="6"/>
  <c r="E9" i="6"/>
  <c r="E10" i="6"/>
  <c r="E11" i="6"/>
  <c r="E12" i="6"/>
  <c r="E13" i="6"/>
  <c r="C3" i="9"/>
  <c r="C6" i="9"/>
  <c r="C12" i="9"/>
  <c r="C9" i="9"/>
  <c r="C15" i="9"/>
  <c r="C18" i="9" l="1"/>
  <c r="G13" i="8"/>
  <c r="I13" i="8" s="1"/>
  <c r="G12" i="8"/>
  <c r="G11" i="8"/>
  <c r="I11" i="8" s="1"/>
  <c r="G10" i="8"/>
  <c r="I10" i="8" s="1"/>
  <c r="G9" i="8"/>
  <c r="I9" i="8" s="1"/>
  <c r="G8" i="8"/>
  <c r="I8" i="8" s="1"/>
  <c r="K8" i="8" s="1"/>
  <c r="G15" i="8"/>
  <c r="I15" i="8" s="1"/>
  <c r="G7" i="8"/>
  <c r="G14" i="8"/>
  <c r="I6" i="8"/>
  <c r="I7" i="8"/>
  <c r="I14" i="8"/>
  <c r="J11" i="8" l="1"/>
  <c r="J8" i="8"/>
  <c r="I14" i="7"/>
  <c r="J7" i="8"/>
  <c r="I12" i="7"/>
  <c r="J15" i="8"/>
  <c r="J14" i="8"/>
  <c r="I13" i="7"/>
  <c r="I9" i="7"/>
  <c r="J10" i="8"/>
  <c r="I6" i="7"/>
  <c r="I15" i="7"/>
  <c r="J13" i="8"/>
  <c r="I11" i="7"/>
  <c r="J12" i="8"/>
  <c r="I7" i="7"/>
  <c r="J9" i="8"/>
  <c r="I10" i="7"/>
  <c r="J6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<sst xmlns="http://schemas.openxmlformats.org/spreadsheetml/2006/main" count="193" uniqueCount="98">
  <si>
    <t>Cust_ID</t>
  </si>
  <si>
    <t>Name</t>
  </si>
  <si>
    <t>Email</t>
  </si>
  <si>
    <t>Address</t>
  </si>
  <si>
    <t>Ram@gmail.com</t>
  </si>
  <si>
    <t>Atul Ltd.</t>
  </si>
  <si>
    <t>Atu@gmail.com</t>
  </si>
  <si>
    <t>MK@gmail.com</t>
  </si>
  <si>
    <t>99store</t>
  </si>
  <si>
    <t>99s@gmail.com</t>
  </si>
  <si>
    <t>Rajesh Kumar</t>
  </si>
  <si>
    <t>Raj@gmail.com</t>
  </si>
  <si>
    <t>Amit</t>
  </si>
  <si>
    <t>Ami@gmail.com</t>
  </si>
  <si>
    <t>Gurgaon, Sec-15</t>
  </si>
  <si>
    <t>Jain Tel.</t>
  </si>
  <si>
    <t>Jai@gmail.com</t>
  </si>
  <si>
    <t>Ram Sales</t>
  </si>
  <si>
    <t>MK Tech</t>
  </si>
  <si>
    <t>Delhi,India</t>
  </si>
  <si>
    <t>121102,Palwal,HR</t>
  </si>
  <si>
    <t>Faridabad,121101</t>
  </si>
  <si>
    <t>Agra,UP</t>
  </si>
  <si>
    <t>New Delhi,110011</t>
  </si>
  <si>
    <t>Gurgaon,Sec-15</t>
  </si>
  <si>
    <t>Janpath,New Delhi</t>
  </si>
  <si>
    <t>HSN Code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</si>
  <si>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</si>
  <si>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</si>
  <si>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</si>
  <si>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</si>
  <si>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</si>
  <si>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</si>
  <si>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</si>
  <si>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</si>
  <si>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</si>
  <si>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</si>
  <si>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>Smart Watch</t>
  </si>
  <si>
    <t>Laptop HP xyz</t>
  </si>
  <si>
    <t>Wireless Print</t>
  </si>
  <si>
    <t>Desktop</t>
  </si>
  <si>
    <t>Mouse</t>
  </si>
  <si>
    <t>Rgb Keyboard</t>
  </si>
  <si>
    <t>Camera</t>
  </si>
  <si>
    <t>Headphones</t>
  </si>
  <si>
    <t>Speakers</t>
  </si>
  <si>
    <t>Tablets</t>
  </si>
  <si>
    <t>Product Name</t>
  </si>
  <si>
    <t>Cost</t>
  </si>
  <si>
    <t>Selling Price</t>
  </si>
  <si>
    <t>Products Name</t>
  </si>
  <si>
    <t>Vendor Name</t>
  </si>
  <si>
    <t>Tech 99</t>
  </si>
  <si>
    <t>GG Traders</t>
  </si>
  <si>
    <t>Compac</t>
  </si>
  <si>
    <t>Phone</t>
  </si>
  <si>
    <t>9812xxxxxx</t>
  </si>
  <si>
    <t>9813xxxxxx</t>
  </si>
  <si>
    <t>9814xxxxxx</t>
  </si>
  <si>
    <t>Faridabad,121102</t>
  </si>
  <si>
    <t>Faridabad,121103</t>
  </si>
  <si>
    <t>Gurgaon, Sec-16</t>
  </si>
  <si>
    <t>Gurgaon, Sec-17</t>
  </si>
  <si>
    <t>Gurgaon, Sec-18</t>
  </si>
  <si>
    <t>New Delhi, 110012</t>
  </si>
  <si>
    <t>New Delhi, 110013</t>
  </si>
  <si>
    <t>New Delhi, 110014</t>
  </si>
  <si>
    <t>Laptop HP xyz i5</t>
  </si>
  <si>
    <t>Wireless Printer</t>
  </si>
  <si>
    <t>Purchase Entry</t>
  </si>
  <si>
    <t>Sale Entry</t>
  </si>
  <si>
    <t>Vendor</t>
  </si>
  <si>
    <t>Date</t>
  </si>
  <si>
    <t>Units</t>
  </si>
  <si>
    <t>Amount</t>
  </si>
  <si>
    <t>Cust_Name</t>
  </si>
  <si>
    <t>Stock(Units)</t>
  </si>
  <si>
    <t>Price</t>
  </si>
  <si>
    <t>P Units</t>
  </si>
  <si>
    <t>S Units</t>
  </si>
  <si>
    <t>Stock</t>
  </si>
  <si>
    <t>Stock Amt</t>
  </si>
  <si>
    <t>Count of Name</t>
  </si>
  <si>
    <t>Customers</t>
  </si>
  <si>
    <t>Count of Product Name</t>
  </si>
  <si>
    <t>Products</t>
  </si>
  <si>
    <t>Sum of Amount</t>
  </si>
  <si>
    <t>Purchase Amt.</t>
  </si>
  <si>
    <t>Sale Amt.</t>
  </si>
  <si>
    <t>Sum of Stock Amt</t>
  </si>
  <si>
    <t>Stock Amt.</t>
  </si>
  <si>
    <t>p/l</t>
  </si>
  <si>
    <t>Row Labels</t>
  </si>
  <si>
    <t>Grand Total</t>
  </si>
  <si>
    <t>Sum of S Units</t>
  </si>
  <si>
    <t>Notification!</t>
  </si>
  <si>
    <t>Notification</t>
  </si>
  <si>
    <t>Sum of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</si>
</sst>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mm\-dd\-yyyy"/>
    <numFmt numFmtId="166" formatCode="[$₹-439]#,##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2" borderId="0" xfId="0" applyFont="1" applyFill="1"/>
    <xf numFmtId="0" fontId="4" fillId="2" borderId="0" xfId="1" applyFill="1"/>
    <xf numFmtId="0" fontId="0" fillId="2" borderId="0" xfId="0" applyFill="1" applyAlignment="1">
      <alignment horizontal="left"/>
    </xf>
    <xf numFmtId="14" fontId="0" fillId="2" borderId="0" xfId="0" applyNumberFormat="1" applyFill="1"/>
    <xf numFmtId="164" fontId="0" fillId="2" borderId="0" xfId="0" applyNumberFormat="1" applyFill="1"/>
    <xf numFmtId="165" fontId="0" fillId="2" borderId="0" xfId="0" applyNumberFormat="1" applyFill="1"/>
    <xf numFmtId="16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3" fillId="2" borderId="0" xfId="0" applyFont="1" applyFill="1"/>
    <xf numFmtId="0" fontId="0" fillId="4" borderId="0" xfId="0" applyFill="1"/>
    <xf numFmtId="0" fontId="6" fillId="5" borderId="0" xfId="0" applyFont="1" applyFill="1"/>
    <xf numFmtId="0" fontId="7" fillId="5" borderId="0" xfId="0" applyFont="1" applyFill="1"/>
    <xf numFmtId="0" fontId="0" fillId="5" borderId="0" xfId="0" applyFill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53">
    <dxf>
      <numFmt numFmtId="0" formatCode="General"/>
    </dxf>
    <dxf>
      <numFmt numFmtId="0" formatCode="General"/>
    </dxf>
    <dxf>
      <numFmt numFmtId="0" formatCode="General"/>
    </dxf>
    <dxf>
      <numFmt numFmtId="167" formatCode="_ [$₹-439]* #,##0_ ;_ [$₹-439]* \-#,##0_ ;_ [$₹-439]* &quot;-&quot;_ ;_ @_ "/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numFmt numFmtId="165" formatCode="mm\-dd\-yyyy"/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colors>
    <mruColors>
      <color rgb="FF64C4C4"/>
      <color rgb="FF8949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[Inventory Management System Project.xlsx]Pivots!PivotTable7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331274746915839"/>
          <c:y val="0.25845915354330706"/>
          <c:w val="0.6913385826771653"/>
          <c:h val="0.474163600728948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Pivots!$F$2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Pivots!$E$3:$E$8</c:f>
              <c:strCache>
                <c:ptCount val="5"/>
                <c:pt idx="0">
                  <c:v>Headphones</c:v>
                </c:pt>
                <c:pt idx="1">
                  <c:v>Speakers</c:v>
                </c:pt>
                <c:pt idx="2">
                  <c:v>Smart Watch</c:v>
                </c:pt>
                <c:pt idx="3">
                  <c:v>Desktop</c:v>
                </c:pt>
                <c:pt idx="4">
                  <c:v>Mouse</c:v>
                </c:pt>
              </c:strCache>
            </c:strRef>
          </c:cat>
          <c:val>
            <c:numRef>
              <c:f>Pivots!$F$3:$F$8</c:f>
              <c:numCache>
                <c:formatCode>General</c:formatCode>
                <c:ptCount val="5"/>
                <c:pt idx="0">
                  <c:v>27</c:v>
                </c:pt>
                <c:pt idx="1">
                  <c:v>11</c:v>
                </c:pt>
                <c:pt idx="2">
                  <c:v>10</c:v>
                </c:pt>
                <c:pt idx="3">
                  <c:v>5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03-498C-AC08-69FCA5C0451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833259704"/>
        <c:axId val="531864392"/>
      </c:barChart>
      <c:catAx>
        <c:axId val="833259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864392"/>
        <c:crosses val="autoZero"/>
        <c:auto val="1"/>
        <c:lblAlgn val="ctr"/>
        <c:lblOffset val="100"/>
        <c:noMultiLvlLbl val="0"/>
      </c:catAx>
      <c:valAx>
        <c:axId val="531864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259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[Inventory Management System Project.xlsx]Pivots!PivotTable8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Customers</a:t>
            </a:r>
          </a:p>
        </c:rich>
      </c:tx>
      <c:layout>
        <c:manualLayout>
          <c:xMode val="edge"/>
          <c:yMode val="edge"/>
          <c:x val="0.2752631411393533"/>
          <c:y val="4.68428575140978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762114747169625"/>
          <c:y val="0.33038247179456376"/>
          <c:w val="0.55880359955005621"/>
          <c:h val="0.450571204181333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Pivots!$F$11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Pivots!$E$12:$E$17</c:f>
              <c:strCache>
                <c:ptCount val="5"/>
                <c:pt idx="0">
                  <c:v>Jain Tel.</c:v>
                </c:pt>
                <c:pt idx="1">
                  <c:v>Rajesh Kumar</c:v>
                </c:pt>
                <c:pt idx="2">
                  <c:v>MK Tech</c:v>
                </c:pt>
                <c:pt idx="3">
                  <c:v>99store</c:v>
                </c:pt>
                <c:pt idx="4">
                  <c:v>Amit</c:v>
                </c:pt>
              </c:strCache>
            </c:strRef>
          </c:cat>
          <c:val>
            <c:numRef>
              <c:f>Pivots!$F$12:$F$17</c:f>
              <c:numCache>
                <c:formatCode>General</c:formatCode>
                <c:ptCount val="5"/>
                <c:pt idx="0">
                  <c:v>249600</c:v>
                </c:pt>
                <c:pt idx="1">
                  <c:v>238200</c:v>
                </c:pt>
                <c:pt idx="2">
                  <c:v>126000</c:v>
                </c:pt>
                <c:pt idx="3">
                  <c:v>25887.599999999999</c:v>
                </c:pt>
                <c:pt idx="4">
                  <c:v>14976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8B-4B05-AC01-8974EF20A08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784061256"/>
        <c:axId val="784063776"/>
      </c:barChart>
      <c:catAx>
        <c:axId val="784061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063776"/>
        <c:crosses val="autoZero"/>
        <c:auto val="1"/>
        <c:lblAlgn val="ctr"/>
        <c:lblOffset val="100"/>
        <c:noMultiLvlLbl val="0"/>
      </c:catAx>
      <c:valAx>
        <c:axId val="784063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061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[Inventory Management System Project.xlsx]Pivots!PivotTable9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 Available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100000">
                <a:schemeClr val="accent5">
                  <a:alpha val="0"/>
                </a:schemeClr>
              </a:gs>
              <a:gs pos="50000">
                <a:schemeClr val="accent5"/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circle"/>
          <c:size val="6"/>
          <c:spPr>
            <a:gradFill flip="none" rotWithShape="1">
              <a:gsLst>
                <a:gs pos="0">
                  <a:schemeClr val="accent5"/>
                </a:gs>
                <a:gs pos="75000">
                  <a:schemeClr val="accent5">
                    <a:lumMod val="60000"/>
                    <a:lumOff val="40000"/>
                  </a:schemeClr>
                </a:gs>
                <a:gs pos="51000">
                  <a:schemeClr val="accent5">
                    <a:alpha val="75000"/>
                  </a:schemeClr>
                </a:gs>
                <a:gs pos="100000">
                  <a:schemeClr val="accent5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Pivots!$B$23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100000">
                  <a:schemeClr val="accent5">
                    <a:alpha val="0"/>
                  </a:schemeClr>
                </a:gs>
                <a:gs pos="50000">
                  <a:schemeClr val="accent5"/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Pivots!$A$24:$A$34</c:f>
              <c:strCache>
                <c:ptCount val="10"/>
                <c:pt idx="0">
                  <c:v>Camera</c:v>
                </c:pt>
                <c:pt idx="1">
                  <c:v>Desktop</c:v>
                </c:pt>
                <c:pt idx="2">
                  <c:v>Headphones</c:v>
                </c:pt>
                <c:pt idx="3">
                  <c:v>Laptop HP xyz</c:v>
                </c:pt>
                <c:pt idx="4">
                  <c:v>Mouse</c:v>
                </c:pt>
                <c:pt idx="5">
                  <c:v>Rgb Keyboard</c:v>
                </c:pt>
                <c:pt idx="6">
                  <c:v>Smart Watch</c:v>
                </c:pt>
                <c:pt idx="7">
                  <c:v>Speakers</c:v>
                </c:pt>
                <c:pt idx="8">
                  <c:v>Tablets</c:v>
                </c:pt>
                <c:pt idx="9">
                  <c:v>Wireless Print</c:v>
                </c:pt>
              </c:strCache>
            </c:strRef>
          </c:cat>
          <c:val>
            <c:numRef>
              <c:f>Pivots!$B$24:$B$34</c:f>
              <c:numCache>
                <c:formatCode>General</c:formatCode>
                <c:ptCount val="10"/>
                <c:pt idx="0">
                  <c:v>6</c:v>
                </c:pt>
                <c:pt idx="1">
                  <c:v>45</c:v>
                </c:pt>
                <c:pt idx="2">
                  <c:v>3</c:v>
                </c:pt>
                <c:pt idx="3">
                  <c:v>47</c:v>
                </c:pt>
                <c:pt idx="4">
                  <c:v>15</c:v>
                </c:pt>
                <c:pt idx="5">
                  <c:v>40</c:v>
                </c:pt>
                <c:pt idx="6">
                  <c:v>50</c:v>
                </c:pt>
                <c:pt idx="7">
                  <c:v>19</c:v>
                </c:pt>
                <c:pt idx="8">
                  <c:v>21</c:v>
                </c:pt>
                <c:pt idx="9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9F-4435-9144-E53CE5BC31D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gapDepth val="0"/>
        <c:shape val="box"/>
        <c:axId val="949916304"/>
        <c:axId val="949922064"/>
        <c:axId val="0"/>
      </c:bar3DChart>
      <c:catAx>
        <c:axId val="94991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22064"/>
        <c:crosses val="autoZero"/>
        <c:auto val="1"/>
        <c:lblAlgn val="ctr"/>
        <c:lblOffset val="100"/>
        <c:noMultiLvlLbl val="0"/>
      </c:catAx>
      <c:valAx>
        <c:axId val="94992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16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System Project.xlsx]Pivots!PivotTable7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Top</a:t>
            </a:r>
            <a:r>
              <a:rPr lang="en-US" b="1" baseline="0">
                <a:solidFill>
                  <a:schemeClr val="tx1"/>
                </a:solidFill>
              </a:rPr>
              <a:t> 5  Products</a:t>
            </a:r>
            <a:endParaRPr lang="en-US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Pivots!$F$2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Pivots!$E$3:$E$8</c:f>
              <c:strCache>
                <c:ptCount val="5"/>
                <c:pt idx="0">
                  <c:v>Headphones</c:v>
                </c:pt>
                <c:pt idx="1">
                  <c:v>Speakers</c:v>
                </c:pt>
                <c:pt idx="2">
                  <c:v>Smart Watch</c:v>
                </c:pt>
                <c:pt idx="3">
                  <c:v>Desktop</c:v>
                </c:pt>
                <c:pt idx="4">
                  <c:v>Mouse</c:v>
                </c:pt>
              </c:strCache>
            </c:strRef>
          </c:cat>
          <c:val>
            <c:numRef>
              <c:f>Pivots!$F$3:$F$8</c:f>
              <c:numCache>
                <c:formatCode>General</c:formatCode>
                <c:ptCount val="5"/>
                <c:pt idx="0">
                  <c:v>27</c:v>
                </c:pt>
                <c:pt idx="1">
                  <c:v>11</c:v>
                </c:pt>
                <c:pt idx="2">
                  <c:v>10</c:v>
                </c:pt>
                <c:pt idx="3">
                  <c:v>5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AD-49AB-8B1F-825F96CDB1B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33259704"/>
        <c:axId val="531864392"/>
      </c:barChart>
      <c:catAx>
        <c:axId val="833259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864392"/>
        <c:crosses val="autoZero"/>
        <c:auto val="1"/>
        <c:lblAlgn val="ctr"/>
        <c:lblOffset val="100"/>
        <c:noMultiLvlLbl val="0"/>
      </c:catAx>
      <c:valAx>
        <c:axId val="531864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259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System Project.xlsx]Pivots!PivotTable8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Top</a:t>
            </a:r>
            <a:r>
              <a:rPr lang="en-US" b="1" baseline="0">
                <a:solidFill>
                  <a:schemeClr val="tx1"/>
                </a:solidFill>
              </a:rPr>
              <a:t> 5 Customers</a:t>
            </a:r>
            <a:endParaRPr lang="en-US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29599440580876296"/>
          <c:y val="3.59711844530072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Pivots!$F$11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Pivots!$E$12:$E$17</c:f>
              <c:strCache>
                <c:ptCount val="5"/>
                <c:pt idx="0">
                  <c:v>Jain Tel.</c:v>
                </c:pt>
                <c:pt idx="1">
                  <c:v>Rajesh Kumar</c:v>
                </c:pt>
                <c:pt idx="2">
                  <c:v>MK Tech</c:v>
                </c:pt>
                <c:pt idx="3">
                  <c:v>99store</c:v>
                </c:pt>
                <c:pt idx="4">
                  <c:v>Amit</c:v>
                </c:pt>
              </c:strCache>
            </c:strRef>
          </c:cat>
          <c:val>
            <c:numRef>
              <c:f>Pivots!$F$12:$F$17</c:f>
              <c:numCache>
                <c:formatCode>General</c:formatCode>
                <c:ptCount val="5"/>
                <c:pt idx="0">
                  <c:v>249600</c:v>
                </c:pt>
                <c:pt idx="1">
                  <c:v>238200</c:v>
                </c:pt>
                <c:pt idx="2">
                  <c:v>126000</c:v>
                </c:pt>
                <c:pt idx="3">
                  <c:v>25887.599999999999</c:v>
                </c:pt>
                <c:pt idx="4">
                  <c:v>14976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7C-450C-807F-87B4D02217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784061256"/>
        <c:axId val="784063776"/>
      </c:barChart>
      <c:catAx>
        <c:axId val="784061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063776"/>
        <c:crosses val="autoZero"/>
        <c:auto val="1"/>
        <c:lblAlgn val="ctr"/>
        <c:lblOffset val="100"/>
        <c:noMultiLvlLbl val="0"/>
      </c:catAx>
      <c:valAx>
        <c:axId val="784063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061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alpha val="0"/>
            </a:schemeClr>
          </a:gs>
          <a:gs pos="50000">
            <a:schemeClr val="phClr"/>
          </a:gs>
        </a:gsLst>
        <a:lin ang="5400000" scaled="0"/>
      </a:gradFill>
      <a:sp3d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Purchase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1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'New Entry'!A1"/><Relationship Id="rId12" Type="http://schemas.openxmlformats.org/officeDocument/2006/relationships/image" Target="../media/image4.svg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29" Type="http://schemas.openxmlformats.org/officeDocument/2006/relationships/chart" Target="../charts/chart3.xml"/><Relationship Id="rId1" Type="http://schemas.openxmlformats.org/officeDocument/2006/relationships/image" Target="../media/image1.png"/><Relationship Id="rId6" Type="http://schemas.openxmlformats.org/officeDocument/2006/relationships/hyperlink" Target="#Vendors!A1"/><Relationship Id="rId11" Type="http://schemas.openxmlformats.org/officeDocument/2006/relationships/image" Target="../media/image3.png"/><Relationship Id="rId24" Type="http://schemas.openxmlformats.org/officeDocument/2006/relationships/image" Target="../media/image16.svg"/><Relationship Id="rId5" Type="http://schemas.openxmlformats.org/officeDocument/2006/relationships/hyperlink" Target="#Products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28" Type="http://schemas.openxmlformats.org/officeDocument/2006/relationships/chart" Target="../charts/chart2.xml"/><Relationship Id="rId10" Type="http://schemas.openxmlformats.org/officeDocument/2006/relationships/hyperlink" Target="#Inventory!A1"/><Relationship Id="rId19" Type="http://schemas.openxmlformats.org/officeDocument/2006/relationships/image" Target="../media/image11.png"/><Relationship Id="rId4" Type="http://schemas.openxmlformats.org/officeDocument/2006/relationships/hyperlink" Target="#'Customers '!A1"/><Relationship Id="rId9" Type="http://schemas.openxmlformats.org/officeDocument/2006/relationships/hyperlink" Target="#Sales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Relationship Id="rId27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13" Type="http://schemas.openxmlformats.org/officeDocument/2006/relationships/image" Target="../media/image22.svg"/><Relationship Id="rId18" Type="http://schemas.openxmlformats.org/officeDocument/2006/relationships/image" Target="../media/image11.png"/><Relationship Id="rId3" Type="http://schemas.openxmlformats.org/officeDocument/2006/relationships/hyperlink" Target="#Vendors!A1"/><Relationship Id="rId21" Type="http://schemas.openxmlformats.org/officeDocument/2006/relationships/image" Target="../media/image25.svg"/><Relationship Id="rId7" Type="http://schemas.openxmlformats.org/officeDocument/2006/relationships/hyperlink" Target="#Inventory!A1"/><Relationship Id="rId12" Type="http://schemas.openxmlformats.org/officeDocument/2006/relationships/image" Target="../media/image21.png"/><Relationship Id="rId17" Type="http://schemas.openxmlformats.org/officeDocument/2006/relationships/image" Target="../media/image23.svg"/><Relationship Id="rId25" Type="http://schemas.openxmlformats.org/officeDocument/2006/relationships/image" Target="../media/image27.svg"/><Relationship Id="rId2" Type="http://schemas.openxmlformats.org/officeDocument/2006/relationships/hyperlink" Target="#Products!A1"/><Relationship Id="rId16" Type="http://schemas.openxmlformats.org/officeDocument/2006/relationships/image" Target="../media/image7.png"/><Relationship Id="rId20" Type="http://schemas.openxmlformats.org/officeDocument/2006/relationships/image" Target="../media/image13.png"/><Relationship Id="rId1" Type="http://schemas.openxmlformats.org/officeDocument/2006/relationships/hyperlink" Target="#Dashboard!A1"/><Relationship Id="rId6" Type="http://schemas.openxmlformats.org/officeDocument/2006/relationships/hyperlink" Target="#Sales!A1"/><Relationship Id="rId11" Type="http://schemas.openxmlformats.org/officeDocument/2006/relationships/image" Target="../media/image20.svg"/><Relationship Id="rId24" Type="http://schemas.openxmlformats.org/officeDocument/2006/relationships/image" Target="../media/image17.png"/><Relationship Id="rId5" Type="http://schemas.openxmlformats.org/officeDocument/2006/relationships/hyperlink" Target="#Purchase!A1"/><Relationship Id="rId15" Type="http://schemas.openxmlformats.org/officeDocument/2006/relationships/image" Target="../media/image10.svg"/><Relationship Id="rId23" Type="http://schemas.openxmlformats.org/officeDocument/2006/relationships/image" Target="../media/image26.svg"/><Relationship Id="rId10" Type="http://schemas.openxmlformats.org/officeDocument/2006/relationships/image" Target="../media/image19.png"/><Relationship Id="rId19" Type="http://schemas.openxmlformats.org/officeDocument/2006/relationships/image" Target="../media/image24.svg"/><Relationship Id="rId4" Type="http://schemas.openxmlformats.org/officeDocument/2006/relationships/hyperlink" Target="#'New Entry'!A1"/><Relationship Id="rId9" Type="http://schemas.openxmlformats.org/officeDocument/2006/relationships/image" Target="../media/image2.svg"/><Relationship Id="rId14" Type="http://schemas.openxmlformats.org/officeDocument/2006/relationships/image" Target="../media/image9.png"/><Relationship Id="rId22" Type="http://schemas.openxmlformats.org/officeDocument/2006/relationships/image" Target="../media/image1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Inventory!A1"/><Relationship Id="rId13" Type="http://schemas.openxmlformats.org/officeDocument/2006/relationships/image" Target="../media/image29.png"/><Relationship Id="rId18" Type="http://schemas.openxmlformats.org/officeDocument/2006/relationships/image" Target="../media/image24.svg"/><Relationship Id="rId26" Type="http://schemas.openxmlformats.org/officeDocument/2006/relationships/image" Target="../media/image2.svg"/><Relationship Id="rId3" Type="http://schemas.openxmlformats.org/officeDocument/2006/relationships/hyperlink" Target="#Products!A1"/><Relationship Id="rId21" Type="http://schemas.openxmlformats.org/officeDocument/2006/relationships/image" Target="../media/image15.png"/><Relationship Id="rId7" Type="http://schemas.openxmlformats.org/officeDocument/2006/relationships/hyperlink" Target="#Sales!A1"/><Relationship Id="rId12" Type="http://schemas.openxmlformats.org/officeDocument/2006/relationships/image" Target="../media/image28.svg"/><Relationship Id="rId17" Type="http://schemas.openxmlformats.org/officeDocument/2006/relationships/image" Target="../media/image11.png"/><Relationship Id="rId25" Type="http://schemas.openxmlformats.org/officeDocument/2006/relationships/image" Target="../media/image1.png"/><Relationship Id="rId2" Type="http://schemas.openxmlformats.org/officeDocument/2006/relationships/hyperlink" Target="#Customers!A1"/><Relationship Id="rId16" Type="http://schemas.openxmlformats.org/officeDocument/2006/relationships/image" Target="../media/image23.svg"/><Relationship Id="rId20" Type="http://schemas.openxmlformats.org/officeDocument/2006/relationships/image" Target="../media/image25.svg"/><Relationship Id="rId1" Type="http://schemas.openxmlformats.org/officeDocument/2006/relationships/hyperlink" Target="#Dashboard!A1"/><Relationship Id="rId6" Type="http://schemas.openxmlformats.org/officeDocument/2006/relationships/hyperlink" Target="#Purchase!A1"/><Relationship Id="rId11" Type="http://schemas.openxmlformats.org/officeDocument/2006/relationships/image" Target="../media/image5.png"/><Relationship Id="rId24" Type="http://schemas.openxmlformats.org/officeDocument/2006/relationships/image" Target="../media/image27.svg"/><Relationship Id="rId5" Type="http://schemas.openxmlformats.org/officeDocument/2006/relationships/hyperlink" Target="#'New Entry'!A1"/><Relationship Id="rId15" Type="http://schemas.openxmlformats.org/officeDocument/2006/relationships/image" Target="../media/image7.png"/><Relationship Id="rId23" Type="http://schemas.openxmlformats.org/officeDocument/2006/relationships/image" Target="../media/image17.png"/><Relationship Id="rId10" Type="http://schemas.openxmlformats.org/officeDocument/2006/relationships/image" Target="../media/image20.svg"/><Relationship Id="rId19" Type="http://schemas.openxmlformats.org/officeDocument/2006/relationships/image" Target="../media/image13.png"/><Relationship Id="rId4" Type="http://schemas.openxmlformats.org/officeDocument/2006/relationships/hyperlink" Target="#Vendors!A1"/><Relationship Id="rId9" Type="http://schemas.openxmlformats.org/officeDocument/2006/relationships/image" Target="../media/image19.png"/><Relationship Id="rId14" Type="http://schemas.openxmlformats.org/officeDocument/2006/relationships/image" Target="../media/image30.svg"/><Relationship Id="rId22" Type="http://schemas.openxmlformats.org/officeDocument/2006/relationships/image" Target="../media/image26.sv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Inventory!A1"/><Relationship Id="rId13" Type="http://schemas.openxmlformats.org/officeDocument/2006/relationships/image" Target="../media/image31.png"/><Relationship Id="rId18" Type="http://schemas.openxmlformats.org/officeDocument/2006/relationships/image" Target="../media/image28.svg"/><Relationship Id="rId26" Type="http://schemas.openxmlformats.org/officeDocument/2006/relationships/image" Target="../media/image2.svg"/><Relationship Id="rId3" Type="http://schemas.openxmlformats.org/officeDocument/2006/relationships/hyperlink" Target="#Products!A1"/><Relationship Id="rId21" Type="http://schemas.openxmlformats.org/officeDocument/2006/relationships/image" Target="../media/image15.png"/><Relationship Id="rId7" Type="http://schemas.openxmlformats.org/officeDocument/2006/relationships/hyperlink" Target="#Sales!A1"/><Relationship Id="rId12" Type="http://schemas.openxmlformats.org/officeDocument/2006/relationships/image" Target="../media/image10.svg"/><Relationship Id="rId17" Type="http://schemas.openxmlformats.org/officeDocument/2006/relationships/image" Target="../media/image5.png"/><Relationship Id="rId25" Type="http://schemas.openxmlformats.org/officeDocument/2006/relationships/image" Target="../media/image1.png"/><Relationship Id="rId2" Type="http://schemas.openxmlformats.org/officeDocument/2006/relationships/hyperlink" Target="#'Customers '!A1"/><Relationship Id="rId16" Type="http://schemas.openxmlformats.org/officeDocument/2006/relationships/image" Target="../media/image24.svg"/><Relationship Id="rId20" Type="http://schemas.openxmlformats.org/officeDocument/2006/relationships/image" Target="../media/image25.svg"/><Relationship Id="rId1" Type="http://schemas.openxmlformats.org/officeDocument/2006/relationships/hyperlink" Target="#Dashboard!A1"/><Relationship Id="rId6" Type="http://schemas.openxmlformats.org/officeDocument/2006/relationships/hyperlink" Target="#Purchase!A1"/><Relationship Id="rId11" Type="http://schemas.openxmlformats.org/officeDocument/2006/relationships/image" Target="../media/image9.png"/><Relationship Id="rId24" Type="http://schemas.openxmlformats.org/officeDocument/2006/relationships/image" Target="../media/image27.svg"/><Relationship Id="rId5" Type="http://schemas.openxmlformats.org/officeDocument/2006/relationships/hyperlink" Target="#'New Entry'!A1"/><Relationship Id="rId15" Type="http://schemas.openxmlformats.org/officeDocument/2006/relationships/image" Target="../media/image11.png"/><Relationship Id="rId23" Type="http://schemas.openxmlformats.org/officeDocument/2006/relationships/image" Target="../media/image17.png"/><Relationship Id="rId10" Type="http://schemas.openxmlformats.org/officeDocument/2006/relationships/image" Target="../media/image20.svg"/><Relationship Id="rId19" Type="http://schemas.openxmlformats.org/officeDocument/2006/relationships/image" Target="../media/image13.png"/><Relationship Id="rId4" Type="http://schemas.openxmlformats.org/officeDocument/2006/relationships/hyperlink" Target="#Vendors!A1"/><Relationship Id="rId9" Type="http://schemas.openxmlformats.org/officeDocument/2006/relationships/image" Target="../media/image19.png"/><Relationship Id="rId14" Type="http://schemas.openxmlformats.org/officeDocument/2006/relationships/image" Target="../media/image32.svg"/><Relationship Id="rId22" Type="http://schemas.openxmlformats.org/officeDocument/2006/relationships/image" Target="../media/image26.sv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Inventory!A1"/><Relationship Id="rId13" Type="http://schemas.openxmlformats.org/officeDocument/2006/relationships/image" Target="../media/image7.png"/><Relationship Id="rId18" Type="http://schemas.openxmlformats.org/officeDocument/2006/relationships/image" Target="../media/image28.svg"/><Relationship Id="rId26" Type="http://schemas.openxmlformats.org/officeDocument/2006/relationships/image" Target="../media/image2.svg"/><Relationship Id="rId3" Type="http://schemas.openxmlformats.org/officeDocument/2006/relationships/hyperlink" Target="#Products!A1"/><Relationship Id="rId21" Type="http://schemas.openxmlformats.org/officeDocument/2006/relationships/image" Target="../media/image17.png"/><Relationship Id="rId7" Type="http://schemas.openxmlformats.org/officeDocument/2006/relationships/hyperlink" Target="#Sales!A1"/><Relationship Id="rId12" Type="http://schemas.openxmlformats.org/officeDocument/2006/relationships/image" Target="../media/image10.svg"/><Relationship Id="rId17" Type="http://schemas.openxmlformats.org/officeDocument/2006/relationships/image" Target="../media/image5.png"/><Relationship Id="rId25" Type="http://schemas.openxmlformats.org/officeDocument/2006/relationships/image" Target="../media/image1.png"/><Relationship Id="rId2" Type="http://schemas.openxmlformats.org/officeDocument/2006/relationships/hyperlink" Target="#Customers!A1"/><Relationship Id="rId16" Type="http://schemas.openxmlformats.org/officeDocument/2006/relationships/image" Target="../media/image34.svg"/><Relationship Id="rId20" Type="http://schemas.openxmlformats.org/officeDocument/2006/relationships/image" Target="../media/image25.svg"/><Relationship Id="rId1" Type="http://schemas.openxmlformats.org/officeDocument/2006/relationships/hyperlink" Target="#Dashboard!A1"/><Relationship Id="rId6" Type="http://schemas.openxmlformats.org/officeDocument/2006/relationships/hyperlink" Target="#Purchase!A1"/><Relationship Id="rId11" Type="http://schemas.openxmlformats.org/officeDocument/2006/relationships/image" Target="../media/image9.png"/><Relationship Id="rId24" Type="http://schemas.openxmlformats.org/officeDocument/2006/relationships/image" Target="../media/image26.svg"/><Relationship Id="rId5" Type="http://schemas.openxmlformats.org/officeDocument/2006/relationships/hyperlink" Target="#'New Entry'!A1"/><Relationship Id="rId15" Type="http://schemas.openxmlformats.org/officeDocument/2006/relationships/image" Target="../media/image33.png"/><Relationship Id="rId23" Type="http://schemas.openxmlformats.org/officeDocument/2006/relationships/image" Target="../media/image15.png"/><Relationship Id="rId10" Type="http://schemas.openxmlformats.org/officeDocument/2006/relationships/image" Target="../media/image20.svg"/><Relationship Id="rId19" Type="http://schemas.openxmlformats.org/officeDocument/2006/relationships/image" Target="../media/image13.png"/><Relationship Id="rId4" Type="http://schemas.openxmlformats.org/officeDocument/2006/relationships/hyperlink" Target="#Vendors!A1"/><Relationship Id="rId9" Type="http://schemas.openxmlformats.org/officeDocument/2006/relationships/image" Target="../media/image19.png"/><Relationship Id="rId14" Type="http://schemas.openxmlformats.org/officeDocument/2006/relationships/image" Target="../media/image23.svg"/><Relationship Id="rId22" Type="http://schemas.openxmlformats.org/officeDocument/2006/relationships/image" Target="../media/image27.sv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Inventory!A1"/><Relationship Id="rId13" Type="http://schemas.openxmlformats.org/officeDocument/2006/relationships/image" Target="../media/image7.png"/><Relationship Id="rId18" Type="http://schemas.openxmlformats.org/officeDocument/2006/relationships/image" Target="../media/image28.svg"/><Relationship Id="rId26" Type="http://schemas.openxmlformats.org/officeDocument/2006/relationships/image" Target="../media/image2.svg"/><Relationship Id="rId3" Type="http://schemas.openxmlformats.org/officeDocument/2006/relationships/hyperlink" Target="#Products!A1"/><Relationship Id="rId21" Type="http://schemas.openxmlformats.org/officeDocument/2006/relationships/image" Target="../media/image15.png"/><Relationship Id="rId7" Type="http://schemas.openxmlformats.org/officeDocument/2006/relationships/hyperlink" Target="#Sales!A1"/><Relationship Id="rId12" Type="http://schemas.openxmlformats.org/officeDocument/2006/relationships/image" Target="../media/image10.svg"/><Relationship Id="rId17" Type="http://schemas.openxmlformats.org/officeDocument/2006/relationships/image" Target="../media/image5.png"/><Relationship Id="rId25" Type="http://schemas.openxmlformats.org/officeDocument/2006/relationships/image" Target="../media/image1.png"/><Relationship Id="rId2" Type="http://schemas.openxmlformats.org/officeDocument/2006/relationships/hyperlink" Target="#Customers!A1"/><Relationship Id="rId16" Type="http://schemas.openxmlformats.org/officeDocument/2006/relationships/image" Target="../media/image24.svg"/><Relationship Id="rId20" Type="http://schemas.openxmlformats.org/officeDocument/2006/relationships/image" Target="../media/image36.svg"/><Relationship Id="rId1" Type="http://schemas.openxmlformats.org/officeDocument/2006/relationships/hyperlink" Target="#Dashboard!A1"/><Relationship Id="rId6" Type="http://schemas.openxmlformats.org/officeDocument/2006/relationships/hyperlink" Target="#Purchase!A1"/><Relationship Id="rId11" Type="http://schemas.openxmlformats.org/officeDocument/2006/relationships/image" Target="../media/image9.png"/><Relationship Id="rId24" Type="http://schemas.openxmlformats.org/officeDocument/2006/relationships/image" Target="../media/image27.svg"/><Relationship Id="rId5" Type="http://schemas.openxmlformats.org/officeDocument/2006/relationships/hyperlink" Target="#'New Entry'!A1"/><Relationship Id="rId15" Type="http://schemas.openxmlformats.org/officeDocument/2006/relationships/image" Target="../media/image11.png"/><Relationship Id="rId23" Type="http://schemas.openxmlformats.org/officeDocument/2006/relationships/image" Target="../media/image17.png"/><Relationship Id="rId10" Type="http://schemas.openxmlformats.org/officeDocument/2006/relationships/image" Target="../media/image20.svg"/><Relationship Id="rId19" Type="http://schemas.openxmlformats.org/officeDocument/2006/relationships/image" Target="../media/image35.png"/><Relationship Id="rId4" Type="http://schemas.openxmlformats.org/officeDocument/2006/relationships/hyperlink" Target="#Vendors!A1"/><Relationship Id="rId9" Type="http://schemas.openxmlformats.org/officeDocument/2006/relationships/image" Target="../media/image19.png"/><Relationship Id="rId14" Type="http://schemas.openxmlformats.org/officeDocument/2006/relationships/image" Target="../media/image23.svg"/><Relationship Id="rId22" Type="http://schemas.openxmlformats.org/officeDocument/2006/relationships/image" Target="../media/image26.sv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Inventory!A1"/><Relationship Id="rId13" Type="http://schemas.openxmlformats.org/officeDocument/2006/relationships/image" Target="../media/image7.png"/><Relationship Id="rId18" Type="http://schemas.openxmlformats.org/officeDocument/2006/relationships/image" Target="../media/image28.svg"/><Relationship Id="rId26" Type="http://schemas.openxmlformats.org/officeDocument/2006/relationships/image" Target="../media/image2.svg"/><Relationship Id="rId3" Type="http://schemas.openxmlformats.org/officeDocument/2006/relationships/hyperlink" Target="#Products!A1"/><Relationship Id="rId21" Type="http://schemas.openxmlformats.org/officeDocument/2006/relationships/image" Target="../media/image37.png"/><Relationship Id="rId7" Type="http://schemas.openxmlformats.org/officeDocument/2006/relationships/hyperlink" Target="#Sales!A1"/><Relationship Id="rId12" Type="http://schemas.openxmlformats.org/officeDocument/2006/relationships/image" Target="../media/image10.svg"/><Relationship Id="rId17" Type="http://schemas.openxmlformats.org/officeDocument/2006/relationships/image" Target="../media/image5.png"/><Relationship Id="rId25" Type="http://schemas.openxmlformats.org/officeDocument/2006/relationships/image" Target="../media/image1.png"/><Relationship Id="rId2" Type="http://schemas.openxmlformats.org/officeDocument/2006/relationships/hyperlink" Target="#Customers!A1"/><Relationship Id="rId16" Type="http://schemas.openxmlformats.org/officeDocument/2006/relationships/image" Target="../media/image24.svg"/><Relationship Id="rId20" Type="http://schemas.openxmlformats.org/officeDocument/2006/relationships/image" Target="../media/image25.svg"/><Relationship Id="rId1" Type="http://schemas.openxmlformats.org/officeDocument/2006/relationships/hyperlink" Target="#Dashboard!A1"/><Relationship Id="rId6" Type="http://schemas.openxmlformats.org/officeDocument/2006/relationships/hyperlink" Target="#Purchase!A1"/><Relationship Id="rId11" Type="http://schemas.openxmlformats.org/officeDocument/2006/relationships/image" Target="../media/image9.png"/><Relationship Id="rId24" Type="http://schemas.openxmlformats.org/officeDocument/2006/relationships/image" Target="../media/image27.svg"/><Relationship Id="rId5" Type="http://schemas.openxmlformats.org/officeDocument/2006/relationships/hyperlink" Target="#'New Entry'!A1"/><Relationship Id="rId15" Type="http://schemas.openxmlformats.org/officeDocument/2006/relationships/image" Target="../media/image11.png"/><Relationship Id="rId23" Type="http://schemas.openxmlformats.org/officeDocument/2006/relationships/image" Target="../media/image17.png"/><Relationship Id="rId10" Type="http://schemas.openxmlformats.org/officeDocument/2006/relationships/image" Target="../media/image20.svg"/><Relationship Id="rId19" Type="http://schemas.openxmlformats.org/officeDocument/2006/relationships/image" Target="../media/image13.png"/><Relationship Id="rId4" Type="http://schemas.openxmlformats.org/officeDocument/2006/relationships/hyperlink" Target="#Vendors!A1"/><Relationship Id="rId9" Type="http://schemas.openxmlformats.org/officeDocument/2006/relationships/image" Target="../media/image19.png"/><Relationship Id="rId14" Type="http://schemas.openxmlformats.org/officeDocument/2006/relationships/image" Target="../media/image23.svg"/><Relationship Id="rId22" Type="http://schemas.openxmlformats.org/officeDocument/2006/relationships/image" Target="../media/image38.sv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Inventory!A1"/><Relationship Id="rId13" Type="http://schemas.openxmlformats.org/officeDocument/2006/relationships/image" Target="../media/image7.png"/><Relationship Id="rId18" Type="http://schemas.openxmlformats.org/officeDocument/2006/relationships/image" Target="../media/image28.svg"/><Relationship Id="rId26" Type="http://schemas.openxmlformats.org/officeDocument/2006/relationships/image" Target="../media/image2.svg"/><Relationship Id="rId3" Type="http://schemas.openxmlformats.org/officeDocument/2006/relationships/hyperlink" Target="#Products!A1"/><Relationship Id="rId21" Type="http://schemas.openxmlformats.org/officeDocument/2006/relationships/image" Target="../media/image15.png"/><Relationship Id="rId7" Type="http://schemas.openxmlformats.org/officeDocument/2006/relationships/hyperlink" Target="#Sales!A1"/><Relationship Id="rId12" Type="http://schemas.openxmlformats.org/officeDocument/2006/relationships/image" Target="../media/image10.svg"/><Relationship Id="rId17" Type="http://schemas.openxmlformats.org/officeDocument/2006/relationships/image" Target="../media/image5.png"/><Relationship Id="rId25" Type="http://schemas.openxmlformats.org/officeDocument/2006/relationships/image" Target="../media/image1.png"/><Relationship Id="rId2" Type="http://schemas.openxmlformats.org/officeDocument/2006/relationships/hyperlink" Target="#Customers!A1"/><Relationship Id="rId16" Type="http://schemas.openxmlformats.org/officeDocument/2006/relationships/image" Target="../media/image24.svg"/><Relationship Id="rId20" Type="http://schemas.openxmlformats.org/officeDocument/2006/relationships/image" Target="../media/image25.svg"/><Relationship Id="rId1" Type="http://schemas.openxmlformats.org/officeDocument/2006/relationships/hyperlink" Target="#Dashboard!A1"/><Relationship Id="rId6" Type="http://schemas.openxmlformats.org/officeDocument/2006/relationships/hyperlink" Target="#Purchase!A1"/><Relationship Id="rId11" Type="http://schemas.openxmlformats.org/officeDocument/2006/relationships/image" Target="../media/image9.png"/><Relationship Id="rId24" Type="http://schemas.openxmlformats.org/officeDocument/2006/relationships/image" Target="../media/image40.svg"/><Relationship Id="rId5" Type="http://schemas.openxmlformats.org/officeDocument/2006/relationships/hyperlink" Target="#'New Entry'!A1"/><Relationship Id="rId15" Type="http://schemas.openxmlformats.org/officeDocument/2006/relationships/image" Target="../media/image11.png"/><Relationship Id="rId23" Type="http://schemas.openxmlformats.org/officeDocument/2006/relationships/image" Target="../media/image39.png"/><Relationship Id="rId10" Type="http://schemas.openxmlformats.org/officeDocument/2006/relationships/image" Target="../media/image20.svg"/><Relationship Id="rId19" Type="http://schemas.openxmlformats.org/officeDocument/2006/relationships/image" Target="../media/image13.png"/><Relationship Id="rId4" Type="http://schemas.openxmlformats.org/officeDocument/2006/relationships/hyperlink" Target="#Vendors!A1"/><Relationship Id="rId9" Type="http://schemas.openxmlformats.org/officeDocument/2006/relationships/image" Target="../media/image19.png"/><Relationship Id="rId14" Type="http://schemas.openxmlformats.org/officeDocument/2006/relationships/image" Target="../media/image23.svg"/><Relationship Id="rId22" Type="http://schemas.openxmlformats.org/officeDocument/2006/relationships/image" Target="../media/image26.sv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425316</xdr:colOff>
      <xdr:row>1</xdr:row>
      <xdr:rowOff>84667</xdr:rowOff>
    </xdr:from>
    <xdr:to>
      <xdr:col>1</xdr:col>
      <xdr:colOff>1115629</xdr:colOff>
      <xdr:row>4</xdr:row>
      <xdr:rowOff>127000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090C678B-F4F0-4BDD-A25F-97F8162CA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6466" y="268817"/>
          <a:ext cx="690313" cy="594783"/>
        </a:xfrm>
        <a:prstGeom prst="rect">
          <a:avLst/>
        </a:prstGeom>
      </xdr:spPr>
    </xdr:pic>
    <xdr:clientData/>
  </xdr:twoCellAnchor>
  <xdr:twoCellAnchor>
    <xdr:from>
      <xdr:col>1</xdr:col>
      <xdr:colOff>51859</xdr:colOff>
      <xdr:row>4</xdr:row>
      <xdr:rowOff>31751</xdr:rowOff>
    </xdr:from>
    <xdr:to>
      <xdr:col>2</xdr:col>
      <xdr:colOff>58209</xdr:colOff>
      <xdr:row>6</xdr:row>
      <xdr:rowOff>144993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BB4BE82-ADA2-6C18-2043-53ABCF413244}"/>
            </a:ext>
          </a:extLst>
        </xdr:cNvPr>
        <xdr:cNvSpPr/>
      </xdr:nvSpPr>
      <xdr:spPr>
        <a:xfrm>
          <a:off x="363009" y="768351"/>
          <a:ext cx="1530350" cy="4815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Inventory Management System</a:t>
          </a:r>
        </a:p>
      </xdr:txBody>
    </xdr:sp>
    <xdr:clientData/>
  </xdr:twoCellAnchor>
  <xdr:twoCellAnchor>
    <xdr:from>
      <xdr:col>1</xdr:col>
      <xdr:colOff>344522</xdr:colOff>
      <xdr:row>6</xdr:row>
      <xdr:rowOff>146050</xdr:rowOff>
    </xdr:from>
    <xdr:to>
      <xdr:col>1</xdr:col>
      <xdr:colOff>1455772</xdr:colOff>
      <xdr:row>8</xdr:row>
      <xdr:rowOff>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F33CD3C-8F05-E565-5E4D-D850E091A8E3}"/>
            </a:ext>
          </a:extLst>
        </xdr:cNvPr>
        <xdr:cNvSpPr/>
      </xdr:nvSpPr>
      <xdr:spPr>
        <a:xfrm>
          <a:off x="654860" y="1263268"/>
          <a:ext cx="1111250" cy="226356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tx1"/>
              </a:solidFill>
            </a:rPr>
            <a:t>Dashboard</a:t>
          </a:r>
        </a:p>
      </xdr:txBody>
    </xdr:sp>
    <xdr:clientData/>
  </xdr:twoCellAnchor>
  <xdr:twoCellAnchor>
    <xdr:from>
      <xdr:col>1</xdr:col>
      <xdr:colOff>349814</xdr:colOff>
      <xdr:row>7</xdr:row>
      <xdr:rowOff>157849</xdr:rowOff>
    </xdr:from>
    <xdr:to>
      <xdr:col>1</xdr:col>
      <xdr:colOff>1461064</xdr:colOff>
      <xdr:row>9</xdr:row>
      <xdr:rowOff>9746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7077796-0CAF-29B1-92C8-20D268FEE343}"/>
            </a:ext>
          </a:extLst>
        </xdr:cNvPr>
        <xdr:cNvSpPr/>
      </xdr:nvSpPr>
      <xdr:spPr>
        <a:xfrm>
          <a:off x="662022" y="1454307"/>
          <a:ext cx="1111250" cy="222314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2">
                  <a:lumMod val="50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344522</xdr:colOff>
      <xdr:row>8</xdr:row>
      <xdr:rowOff>167595</xdr:rowOff>
    </xdr:from>
    <xdr:to>
      <xdr:col>1</xdr:col>
      <xdr:colOff>1455772</xdr:colOff>
      <xdr:row>10</xdr:row>
      <xdr:rowOff>19492</xdr:rowOff>
    </xdr:to>
    <xdr:sp macro="" textlink="">
      <xdr:nvSpPr>
        <xdr:cNvPr id="7" name="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86081C6-9E7F-A8C0-2B1D-58C0A3B4DBB2}"/>
            </a:ext>
          </a:extLst>
        </xdr:cNvPr>
        <xdr:cNvSpPr/>
      </xdr:nvSpPr>
      <xdr:spPr>
        <a:xfrm>
          <a:off x="654860" y="1657219"/>
          <a:ext cx="1111250" cy="224303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2">
                  <a:lumMod val="50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339230</xdr:colOff>
      <xdr:row>9</xdr:row>
      <xdr:rowOff>177341</xdr:rowOff>
    </xdr:from>
    <xdr:to>
      <xdr:col>1</xdr:col>
      <xdr:colOff>1450480</xdr:colOff>
      <xdr:row>11</xdr:row>
      <xdr:rowOff>29238</xdr:rowOff>
    </xdr:to>
    <xdr:sp macro="" textlink="">
      <xdr:nvSpPr>
        <xdr:cNvPr id="8" name="Rectangle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66709E2-B962-1C62-CD00-F5D2F5AF8112}"/>
            </a:ext>
          </a:extLst>
        </xdr:cNvPr>
        <xdr:cNvSpPr/>
      </xdr:nvSpPr>
      <xdr:spPr>
        <a:xfrm>
          <a:off x="651438" y="1844216"/>
          <a:ext cx="1111250" cy="222314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2">
                  <a:lumMod val="50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344522</xdr:colOff>
      <xdr:row>11</xdr:row>
      <xdr:rowOff>884</xdr:rowOff>
    </xdr:from>
    <xdr:to>
      <xdr:col>1</xdr:col>
      <xdr:colOff>1455772</xdr:colOff>
      <xdr:row>12</xdr:row>
      <xdr:rowOff>38984</xdr:rowOff>
    </xdr:to>
    <xdr:sp macro="" textlink="">
      <xdr:nvSpPr>
        <xdr:cNvPr id="9" name="Rectangle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CBB0437-EFDD-01D7-5DFD-F55D5273063C}"/>
            </a:ext>
          </a:extLst>
        </xdr:cNvPr>
        <xdr:cNvSpPr/>
      </xdr:nvSpPr>
      <xdr:spPr>
        <a:xfrm>
          <a:off x="656730" y="2038176"/>
          <a:ext cx="1111250" cy="223308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2">
                  <a:lumMod val="50000"/>
                </a:schemeClr>
              </a:solidFill>
            </a:rPr>
            <a:t>New</a:t>
          </a:r>
          <a:r>
            <a:rPr lang="en-US" sz="1100" baseline="0">
              <a:solidFill>
                <a:schemeClr val="bg2">
                  <a:lumMod val="50000"/>
                </a:schemeClr>
              </a:solidFill>
            </a:rPr>
            <a:t> Entry</a:t>
          </a:r>
          <a:endParaRPr lang="en-US" sz="1100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344522</xdr:colOff>
      <xdr:row>12</xdr:row>
      <xdr:rowOff>15921</xdr:rowOff>
    </xdr:from>
    <xdr:to>
      <xdr:col>1</xdr:col>
      <xdr:colOff>1455772</xdr:colOff>
      <xdr:row>13</xdr:row>
      <xdr:rowOff>54021</xdr:rowOff>
    </xdr:to>
    <xdr:sp macro="" textlink="">
      <xdr:nvSpPr>
        <xdr:cNvPr id="10" name="Rectangle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F43E486-E4D8-0F38-9D82-975706DCF1B3}"/>
            </a:ext>
          </a:extLst>
        </xdr:cNvPr>
        <xdr:cNvSpPr/>
      </xdr:nvSpPr>
      <xdr:spPr>
        <a:xfrm>
          <a:off x="656730" y="2238421"/>
          <a:ext cx="1111250" cy="223308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2">
                  <a:lumMod val="50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344522</xdr:colOff>
      <xdr:row>13</xdr:row>
      <xdr:rowOff>20376</xdr:rowOff>
    </xdr:from>
    <xdr:to>
      <xdr:col>1</xdr:col>
      <xdr:colOff>1455772</xdr:colOff>
      <xdr:row>14</xdr:row>
      <xdr:rowOff>58476</xdr:rowOff>
    </xdr:to>
    <xdr:sp macro="" textlink="">
      <xdr:nvSpPr>
        <xdr:cNvPr id="11" name="Rectangle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9326D6C-4745-D213-B53F-346E807A5A44}"/>
            </a:ext>
          </a:extLst>
        </xdr:cNvPr>
        <xdr:cNvSpPr/>
      </xdr:nvSpPr>
      <xdr:spPr>
        <a:xfrm>
          <a:off x="654860" y="2441015"/>
          <a:ext cx="1111250" cy="224303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2">
                  <a:lumMod val="50000"/>
                </a:schemeClr>
              </a:solidFill>
            </a:rPr>
            <a:t>Sales</a:t>
          </a:r>
        </a:p>
      </xdr:txBody>
    </xdr:sp>
    <xdr:clientData/>
  </xdr:twoCellAnchor>
  <xdr:twoCellAnchor>
    <xdr:from>
      <xdr:col>1</xdr:col>
      <xdr:colOff>328647</xdr:colOff>
      <xdr:row>14</xdr:row>
      <xdr:rowOff>30125</xdr:rowOff>
    </xdr:from>
    <xdr:to>
      <xdr:col>1</xdr:col>
      <xdr:colOff>1439897</xdr:colOff>
      <xdr:row>15</xdr:row>
      <xdr:rowOff>68225</xdr:rowOff>
    </xdr:to>
    <xdr:sp macro="" textlink="">
      <xdr:nvSpPr>
        <xdr:cNvPr id="12" name="Rectangle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BB94D22-5E77-88ED-A85A-51115A1F9B1E}"/>
            </a:ext>
          </a:extLst>
        </xdr:cNvPr>
        <xdr:cNvSpPr/>
      </xdr:nvSpPr>
      <xdr:spPr>
        <a:xfrm>
          <a:off x="640855" y="2623042"/>
          <a:ext cx="1111250" cy="223308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2">
                  <a:lumMod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180975</xdr:colOff>
      <xdr:row>6</xdr:row>
      <xdr:rowOff>165098</xdr:rowOff>
    </xdr:from>
    <xdr:to>
      <xdr:col>1</xdr:col>
      <xdr:colOff>363855</xdr:colOff>
      <xdr:row>8</xdr:row>
      <xdr:rowOff>97879</xdr:rowOff>
    </xdr:to>
    <xdr:pic>
      <xdr:nvPicPr>
        <xdr:cNvPr id="19" name="Graphic 18" descr="Presentation with bar chart with solid fill">
          <a:extLst>
            <a:ext uri="{FF2B5EF4-FFF2-40B4-BE49-F238E27FC236}">
              <a16:creationId xmlns:a16="http://schemas.microsoft.com/office/drawing/2014/main" id="{D0A7CB64-971D-4BA0-8D6A-F42B0E028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92125" y="1269998"/>
          <a:ext cx="182880" cy="301081"/>
        </a:xfrm>
        <a:prstGeom prst="rect">
          <a:avLst/>
        </a:prstGeom>
      </xdr:spPr>
    </xdr:pic>
    <xdr:clientData/>
  </xdr:twoCellAnchor>
  <xdr:twoCellAnchor editAs="absolute">
    <xdr:from>
      <xdr:col>1</xdr:col>
      <xdr:colOff>148166</xdr:colOff>
      <xdr:row>8</xdr:row>
      <xdr:rowOff>31748</xdr:rowOff>
    </xdr:from>
    <xdr:to>
      <xdr:col>1</xdr:col>
      <xdr:colOff>387874</xdr:colOff>
      <xdr:row>9</xdr:row>
      <xdr:rowOff>33866</xdr:rowOff>
    </xdr:to>
    <xdr:pic>
      <xdr:nvPicPr>
        <xdr:cNvPr id="20" name="Graphic 19" descr="User with solid fill">
          <a:extLst>
            <a:ext uri="{FF2B5EF4-FFF2-40B4-BE49-F238E27FC236}">
              <a16:creationId xmlns:a16="http://schemas.microsoft.com/office/drawing/2014/main" id="{58A6B6DF-DC3D-44C1-B5B5-F7D22ADF1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460374" y="1513415"/>
          <a:ext cx="239708" cy="206376"/>
        </a:xfrm>
        <a:prstGeom prst="rect">
          <a:avLst/>
        </a:prstGeom>
      </xdr:spPr>
    </xdr:pic>
    <xdr:clientData/>
  </xdr:twoCellAnchor>
  <xdr:twoCellAnchor editAs="absolute">
    <xdr:from>
      <xdr:col>1</xdr:col>
      <xdr:colOff>153457</xdr:colOff>
      <xdr:row>10</xdr:row>
      <xdr:rowOff>17993</xdr:rowOff>
    </xdr:from>
    <xdr:to>
      <xdr:col>1</xdr:col>
      <xdr:colOff>412657</xdr:colOff>
      <xdr:row>11</xdr:row>
      <xdr:rowOff>23284</xdr:rowOff>
    </xdr:to>
    <xdr:pic>
      <xdr:nvPicPr>
        <xdr:cNvPr id="21" name="Graphic 20" descr="User outline">
          <a:extLst>
            <a:ext uri="{FF2B5EF4-FFF2-40B4-BE49-F238E27FC236}">
              <a16:creationId xmlns:a16="http://schemas.microsoft.com/office/drawing/2014/main" id="{EB647FE5-2EA1-4531-8ACC-DF8A864CF6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465665" y="1889126"/>
          <a:ext cx="259200" cy="190500"/>
        </a:xfrm>
        <a:prstGeom prst="rect">
          <a:avLst/>
        </a:prstGeom>
      </xdr:spPr>
    </xdr:pic>
    <xdr:clientData/>
  </xdr:twoCellAnchor>
  <xdr:twoCellAnchor editAs="absolute">
    <xdr:from>
      <xdr:col>1</xdr:col>
      <xdr:colOff>153458</xdr:colOff>
      <xdr:row>9</xdr:row>
      <xdr:rowOff>33865</xdr:rowOff>
    </xdr:from>
    <xdr:to>
      <xdr:col>1</xdr:col>
      <xdr:colOff>380874</xdr:colOff>
      <xdr:row>10</xdr:row>
      <xdr:rowOff>44450</xdr:rowOff>
    </xdr:to>
    <xdr:pic>
      <xdr:nvPicPr>
        <xdr:cNvPr id="22" name="Graphic 21" descr="Inventory outline">
          <a:extLst>
            <a:ext uri="{FF2B5EF4-FFF2-40B4-BE49-F238E27FC236}">
              <a16:creationId xmlns:a16="http://schemas.microsoft.com/office/drawing/2014/main" id="{E65342D0-7FDE-4F59-B86D-6DF3B6781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465666" y="1719790"/>
          <a:ext cx="227416" cy="195793"/>
        </a:xfrm>
        <a:prstGeom prst="rect">
          <a:avLst/>
        </a:prstGeom>
      </xdr:spPr>
    </xdr:pic>
    <xdr:clientData/>
  </xdr:twoCellAnchor>
  <xdr:twoCellAnchor editAs="absolute">
    <xdr:from>
      <xdr:col>1</xdr:col>
      <xdr:colOff>132290</xdr:colOff>
      <xdr:row>10</xdr:row>
      <xdr:rowOff>175682</xdr:rowOff>
    </xdr:from>
    <xdr:to>
      <xdr:col>1</xdr:col>
      <xdr:colOff>390925</xdr:colOff>
      <xdr:row>12</xdr:row>
      <xdr:rowOff>12700</xdr:rowOff>
    </xdr:to>
    <xdr:pic>
      <xdr:nvPicPr>
        <xdr:cNvPr id="23" name="Graphic 22" descr="Full Brick Wall with solid fill">
          <a:extLst>
            <a:ext uri="{FF2B5EF4-FFF2-40B4-BE49-F238E27FC236}">
              <a16:creationId xmlns:a16="http://schemas.microsoft.com/office/drawing/2014/main" id="{65263A36-B8A8-42C0-B75C-CBBDCAA0F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444498" y="2047874"/>
          <a:ext cx="258635" cy="206376"/>
        </a:xfrm>
        <a:prstGeom prst="rect">
          <a:avLst/>
        </a:prstGeom>
      </xdr:spPr>
    </xdr:pic>
    <xdr:clientData/>
  </xdr:twoCellAnchor>
  <xdr:twoCellAnchor editAs="absolute">
    <xdr:from>
      <xdr:col>1</xdr:col>
      <xdr:colOff>153457</xdr:colOff>
      <xdr:row>12</xdr:row>
      <xdr:rowOff>12700</xdr:rowOff>
    </xdr:from>
    <xdr:to>
      <xdr:col>1</xdr:col>
      <xdr:colOff>405457</xdr:colOff>
      <xdr:row>13</xdr:row>
      <xdr:rowOff>23283</xdr:rowOff>
    </xdr:to>
    <xdr:pic>
      <xdr:nvPicPr>
        <xdr:cNvPr id="24" name="Graphic 23" descr="Receipt with solid fill">
          <a:extLst>
            <a:ext uri="{FF2B5EF4-FFF2-40B4-BE49-F238E27FC236}">
              <a16:creationId xmlns:a16="http://schemas.microsoft.com/office/drawing/2014/main" id="{037D1212-1330-47ED-A751-58B6D1BF0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465665" y="2254250"/>
          <a:ext cx="252000" cy="195791"/>
        </a:xfrm>
        <a:prstGeom prst="rect">
          <a:avLst/>
        </a:prstGeom>
      </xdr:spPr>
    </xdr:pic>
    <xdr:clientData/>
  </xdr:twoCellAnchor>
  <xdr:twoCellAnchor editAs="absolute">
    <xdr:from>
      <xdr:col>1</xdr:col>
      <xdr:colOff>164040</xdr:colOff>
      <xdr:row>13</xdr:row>
      <xdr:rowOff>17991</xdr:rowOff>
    </xdr:from>
    <xdr:to>
      <xdr:col>1</xdr:col>
      <xdr:colOff>416040</xdr:colOff>
      <xdr:row>14</xdr:row>
      <xdr:rowOff>39158</xdr:rowOff>
    </xdr:to>
    <xdr:pic>
      <xdr:nvPicPr>
        <xdr:cNvPr id="25" name="Graphic 24" descr="Register with solid fill">
          <a:extLst>
            <a:ext uri="{FF2B5EF4-FFF2-40B4-BE49-F238E27FC236}">
              <a16:creationId xmlns:a16="http://schemas.microsoft.com/office/drawing/2014/main" id="{CBB5BCB9-C018-4011-BFC0-579E1C78D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476248" y="2444749"/>
          <a:ext cx="252000" cy="206376"/>
        </a:xfrm>
        <a:prstGeom prst="rect">
          <a:avLst/>
        </a:prstGeom>
      </xdr:spPr>
    </xdr:pic>
    <xdr:clientData/>
  </xdr:twoCellAnchor>
  <xdr:twoCellAnchor editAs="absolute">
    <xdr:from>
      <xdr:col>1</xdr:col>
      <xdr:colOff>164040</xdr:colOff>
      <xdr:row>14</xdr:row>
      <xdr:rowOff>44450</xdr:rowOff>
    </xdr:from>
    <xdr:to>
      <xdr:col>1</xdr:col>
      <xdr:colOff>402165</xdr:colOff>
      <xdr:row>15</xdr:row>
      <xdr:rowOff>69255</xdr:rowOff>
    </xdr:to>
    <xdr:pic>
      <xdr:nvPicPr>
        <xdr:cNvPr id="26" name="Graphic 25" descr="Clipboard Partially Checked with solid fill">
          <a:extLst>
            <a:ext uri="{FF2B5EF4-FFF2-40B4-BE49-F238E27FC236}">
              <a16:creationId xmlns:a16="http://schemas.microsoft.com/office/drawing/2014/main" id="{1AD336B3-F547-4F7C-8888-F91017815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476248" y="2656417"/>
          <a:ext cx="238125" cy="210013"/>
        </a:xfrm>
        <a:prstGeom prst="rect">
          <a:avLst/>
        </a:prstGeom>
      </xdr:spPr>
    </xdr:pic>
    <xdr:clientData/>
  </xdr:twoCellAnchor>
  <xdr:twoCellAnchor editAs="absolute">
    <xdr:from>
      <xdr:col>2</xdr:col>
      <xdr:colOff>112184</xdr:colOff>
      <xdr:row>0</xdr:row>
      <xdr:rowOff>73025</xdr:rowOff>
    </xdr:from>
    <xdr:to>
      <xdr:col>17</xdr:col>
      <xdr:colOff>361950</xdr:colOff>
      <xdr:row>3</xdr:row>
      <xdr:rowOff>101601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CA46C8BA-EF5B-229E-76A4-A5F78686E909}"/>
            </a:ext>
          </a:extLst>
        </xdr:cNvPr>
        <xdr:cNvSpPr/>
      </xdr:nvSpPr>
      <xdr:spPr>
        <a:xfrm>
          <a:off x="1947334" y="73025"/>
          <a:ext cx="9622366" cy="581026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2400" b="1">
              <a:solidFill>
                <a:schemeClr val="tx1"/>
              </a:solidFill>
            </a:rPr>
            <a:t>    Inventory Management System</a:t>
          </a:r>
        </a:p>
      </xdr:txBody>
    </xdr:sp>
    <xdr:clientData/>
  </xdr:twoCellAnchor>
  <xdr:twoCellAnchor>
    <xdr:from>
      <xdr:col>2</xdr:col>
      <xdr:colOff>153458</xdr:colOff>
      <xdr:row>4</xdr:row>
      <xdr:rowOff>31750</xdr:rowOff>
    </xdr:from>
    <xdr:to>
      <xdr:col>4</xdr:col>
      <xdr:colOff>69850</xdr:colOff>
      <xdr:row>7</xdr:row>
      <xdr:rowOff>88900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3C29EED7-4A98-B7E7-8AAE-8D407A1D1AE2}"/>
            </a:ext>
          </a:extLst>
        </xdr:cNvPr>
        <xdr:cNvSpPr/>
      </xdr:nvSpPr>
      <xdr:spPr>
        <a:xfrm>
          <a:off x="1988608" y="768350"/>
          <a:ext cx="1364192" cy="60960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 Customers</a:t>
          </a:r>
        </a:p>
      </xdr:txBody>
    </xdr:sp>
    <xdr:clientData/>
  </xdr:twoCellAnchor>
  <xdr:twoCellAnchor editAs="absolute">
    <xdr:from>
      <xdr:col>9</xdr:col>
      <xdr:colOff>134409</xdr:colOff>
      <xdr:row>4</xdr:row>
      <xdr:rowOff>38100</xdr:rowOff>
    </xdr:from>
    <xdr:to>
      <xdr:col>11</xdr:col>
      <xdr:colOff>311150</xdr:colOff>
      <xdr:row>7</xdr:row>
      <xdr:rowOff>82550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F6A5B485-7604-34B6-221C-D621072C6ECE}"/>
            </a:ext>
          </a:extLst>
        </xdr:cNvPr>
        <xdr:cNvSpPr/>
      </xdr:nvSpPr>
      <xdr:spPr>
        <a:xfrm>
          <a:off x="6465359" y="774700"/>
          <a:ext cx="1395941" cy="59690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 Sales</a:t>
          </a:r>
          <a:r>
            <a:rPr lang="en-US" sz="1400" baseline="0">
              <a:solidFill>
                <a:schemeClr val="tx1"/>
              </a:solidFill>
            </a:rPr>
            <a:t> Amt.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2</xdr:col>
      <xdr:colOff>164042</xdr:colOff>
      <xdr:row>4</xdr:row>
      <xdr:rowOff>19050</xdr:rowOff>
    </xdr:from>
    <xdr:to>
      <xdr:col>2</xdr:col>
      <xdr:colOff>279400</xdr:colOff>
      <xdr:row>7</xdr:row>
      <xdr:rowOff>88900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2C8E02F1-3004-CA2D-CFEF-1B67207F7F23}"/>
            </a:ext>
          </a:extLst>
        </xdr:cNvPr>
        <xdr:cNvSpPr/>
      </xdr:nvSpPr>
      <xdr:spPr>
        <a:xfrm>
          <a:off x="1999192" y="755650"/>
          <a:ext cx="115358" cy="6223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6</xdr:col>
      <xdr:colOff>422275</xdr:colOff>
      <xdr:row>4</xdr:row>
      <xdr:rowOff>31751</xdr:rowOff>
    </xdr:from>
    <xdr:to>
      <xdr:col>8</xdr:col>
      <xdr:colOff>584200</xdr:colOff>
      <xdr:row>7</xdr:row>
      <xdr:rowOff>95251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4BD32AB3-1FDA-E0A1-8A44-A0BBBB26BA88}"/>
            </a:ext>
          </a:extLst>
        </xdr:cNvPr>
        <xdr:cNvSpPr/>
      </xdr:nvSpPr>
      <xdr:spPr>
        <a:xfrm>
          <a:off x="4924425" y="768351"/>
          <a:ext cx="1381125" cy="6159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 Purchase</a:t>
          </a:r>
          <a:r>
            <a:rPr lang="en-US" sz="1400" baseline="0">
              <a:solidFill>
                <a:schemeClr val="tx1"/>
              </a:solidFill>
            </a:rPr>
            <a:t> Amt.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6</xdr:col>
      <xdr:colOff>445558</xdr:colOff>
      <xdr:row>4</xdr:row>
      <xdr:rowOff>19050</xdr:rowOff>
    </xdr:from>
    <xdr:to>
      <xdr:col>6</xdr:col>
      <xdr:colOff>546100</xdr:colOff>
      <xdr:row>7</xdr:row>
      <xdr:rowOff>88900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93C436FD-D355-B890-E6C6-F3043A8F868C}"/>
            </a:ext>
          </a:extLst>
        </xdr:cNvPr>
        <xdr:cNvSpPr/>
      </xdr:nvSpPr>
      <xdr:spPr>
        <a:xfrm>
          <a:off x="4947708" y="755650"/>
          <a:ext cx="100542" cy="6223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4</xdr:col>
      <xdr:colOff>180976</xdr:colOff>
      <xdr:row>4</xdr:row>
      <xdr:rowOff>31750</xdr:rowOff>
    </xdr:from>
    <xdr:to>
      <xdr:col>6</xdr:col>
      <xdr:colOff>285750</xdr:colOff>
      <xdr:row>7</xdr:row>
      <xdr:rowOff>95250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0AB4D9D5-A7FD-F1D0-20BD-D82DF8C0B980}"/>
            </a:ext>
          </a:extLst>
        </xdr:cNvPr>
        <xdr:cNvSpPr/>
      </xdr:nvSpPr>
      <xdr:spPr>
        <a:xfrm>
          <a:off x="3463926" y="768350"/>
          <a:ext cx="1323974" cy="6159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 Products</a:t>
          </a:r>
        </a:p>
      </xdr:txBody>
    </xdr:sp>
    <xdr:clientData/>
  </xdr:twoCellAnchor>
  <xdr:twoCellAnchor editAs="absolute">
    <xdr:from>
      <xdr:col>11</xdr:col>
      <xdr:colOff>416984</xdr:colOff>
      <xdr:row>4</xdr:row>
      <xdr:rowOff>38101</xdr:rowOff>
    </xdr:from>
    <xdr:to>
      <xdr:col>13</xdr:col>
      <xdr:colOff>577850</xdr:colOff>
      <xdr:row>7</xdr:row>
      <xdr:rowOff>88900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E98EB5ED-5062-DBA8-6189-BFAF811793A6}"/>
            </a:ext>
          </a:extLst>
        </xdr:cNvPr>
        <xdr:cNvSpPr/>
      </xdr:nvSpPr>
      <xdr:spPr>
        <a:xfrm>
          <a:off x="7967134" y="774701"/>
          <a:ext cx="1380066" cy="603249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 Stock</a:t>
          </a:r>
          <a:r>
            <a:rPr lang="en-US" sz="1400" baseline="0">
              <a:solidFill>
                <a:schemeClr val="tx1"/>
              </a:solidFill>
            </a:rPr>
            <a:t> Amt.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4</xdr:col>
      <xdr:colOff>198967</xdr:colOff>
      <xdr:row>4</xdr:row>
      <xdr:rowOff>19051</xdr:rowOff>
    </xdr:from>
    <xdr:to>
      <xdr:col>4</xdr:col>
      <xdr:colOff>298450</xdr:colOff>
      <xdr:row>7</xdr:row>
      <xdr:rowOff>95251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CF8273DD-73E3-3627-2707-131D6FA02243}"/>
            </a:ext>
          </a:extLst>
        </xdr:cNvPr>
        <xdr:cNvSpPr/>
      </xdr:nvSpPr>
      <xdr:spPr>
        <a:xfrm>
          <a:off x="3481917" y="755651"/>
          <a:ext cx="99483" cy="62865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2</xdr:col>
      <xdr:colOff>444500</xdr:colOff>
      <xdr:row>5</xdr:row>
      <xdr:rowOff>133349</xdr:rowOff>
    </xdr:from>
    <xdr:to>
      <xdr:col>4</xdr:col>
      <xdr:colOff>46566</xdr:colOff>
      <xdr:row>7</xdr:row>
      <xdr:rowOff>43392</xdr:rowOff>
    </xdr:to>
    <xdr:sp macro="" textlink="Pivots!C3">
      <xdr:nvSpPr>
        <xdr:cNvPr id="93" name="Rectangle 92">
          <a:extLst>
            <a:ext uri="{FF2B5EF4-FFF2-40B4-BE49-F238E27FC236}">
              <a16:creationId xmlns:a16="http://schemas.microsoft.com/office/drawing/2014/main" id="{6AEBD86F-6859-6252-406D-064388938028}"/>
            </a:ext>
          </a:extLst>
        </xdr:cNvPr>
        <xdr:cNvSpPr/>
      </xdr:nvSpPr>
      <xdr:spPr>
        <a:xfrm>
          <a:off x="2279650" y="1054099"/>
          <a:ext cx="1049866" cy="27834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C630940D-A689-4F1A-B88A-19F2416664DC}" type="TxLink">
            <a:rPr lang="en-US" sz="1400" b="1" i="0" u="none" strike="noStrike">
              <a:solidFill>
                <a:srgbClr val="000000"/>
              </a:solidFill>
              <a:latin typeface="Aptos Narrow"/>
            </a:rPr>
            <a:pPr algn="l"/>
            <a:t>7</a:t>
          </a:fld>
          <a:endParaRPr lang="en-US" sz="1400" b="1"/>
        </a:p>
      </xdr:txBody>
    </xdr:sp>
    <xdr:clientData/>
  </xdr:twoCellAnchor>
  <xdr:twoCellAnchor editAs="absolute">
    <xdr:from>
      <xdr:col>4</xdr:col>
      <xdr:colOff>400050</xdr:colOff>
      <xdr:row>5</xdr:row>
      <xdr:rowOff>121707</xdr:rowOff>
    </xdr:from>
    <xdr:to>
      <xdr:col>6</xdr:col>
      <xdr:colOff>229658</xdr:colOff>
      <xdr:row>7</xdr:row>
      <xdr:rowOff>31750</xdr:rowOff>
    </xdr:to>
    <xdr:sp macro="" textlink="Pivots!C6">
      <xdr:nvSpPr>
        <xdr:cNvPr id="94" name="Rectangle 93">
          <a:extLst>
            <a:ext uri="{FF2B5EF4-FFF2-40B4-BE49-F238E27FC236}">
              <a16:creationId xmlns:a16="http://schemas.microsoft.com/office/drawing/2014/main" id="{A0E116C9-7E9B-707A-E916-C2F755499BB3}"/>
            </a:ext>
          </a:extLst>
        </xdr:cNvPr>
        <xdr:cNvSpPr/>
      </xdr:nvSpPr>
      <xdr:spPr>
        <a:xfrm>
          <a:off x="3683000" y="1042457"/>
          <a:ext cx="1048808" cy="27834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0725D8AC-CA97-407D-AF37-BBD10495120E}" type="TxLink">
            <a:rPr lang="en-US" sz="1400" b="1" i="0" u="none" strike="noStrike">
              <a:solidFill>
                <a:srgbClr val="000000"/>
              </a:solidFill>
              <a:latin typeface="Aptos Narrow"/>
            </a:rPr>
            <a:pPr algn="l"/>
            <a:t>10</a:t>
          </a:fld>
          <a:endParaRPr lang="en-US" sz="1400" b="1"/>
        </a:p>
      </xdr:txBody>
    </xdr:sp>
    <xdr:clientData/>
  </xdr:twoCellAnchor>
  <xdr:twoCellAnchor editAs="absolute">
    <xdr:from>
      <xdr:col>7</xdr:col>
      <xdr:colOff>22224</xdr:colOff>
      <xdr:row>5</xdr:row>
      <xdr:rowOff>118533</xdr:rowOff>
    </xdr:from>
    <xdr:to>
      <xdr:col>8</xdr:col>
      <xdr:colOff>508000</xdr:colOff>
      <xdr:row>6</xdr:row>
      <xdr:rowOff>158751</xdr:rowOff>
    </xdr:to>
    <xdr:sp macro="" textlink="Pivots!C9">
      <xdr:nvSpPr>
        <xdr:cNvPr id="95" name="Rectangle 94">
          <a:extLst>
            <a:ext uri="{FF2B5EF4-FFF2-40B4-BE49-F238E27FC236}">
              <a16:creationId xmlns:a16="http://schemas.microsoft.com/office/drawing/2014/main" id="{939C8D68-E513-3B81-9D7F-6108BC9757B5}"/>
            </a:ext>
          </a:extLst>
        </xdr:cNvPr>
        <xdr:cNvSpPr/>
      </xdr:nvSpPr>
      <xdr:spPr>
        <a:xfrm>
          <a:off x="5133974" y="1039283"/>
          <a:ext cx="1095376" cy="224368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33034E88-52CC-4CD6-B5A6-5AB98CBC403E}" type="TxLink">
            <a:rPr lang="en-US" sz="1400" b="1" i="0" u="none" strike="noStrike">
              <a:solidFill>
                <a:srgbClr val="000000"/>
              </a:solidFill>
              <a:latin typeface="Aptos Narrow"/>
            </a:rPr>
            <a:pPr algn="l"/>
            <a:t>₹4,462,970</a:t>
          </a:fld>
          <a:endParaRPr lang="en-US" sz="1400" b="1"/>
        </a:p>
      </xdr:txBody>
    </xdr:sp>
    <xdr:clientData/>
  </xdr:twoCellAnchor>
  <xdr:twoCellAnchor editAs="absolute">
    <xdr:from>
      <xdr:col>9</xdr:col>
      <xdr:colOff>424391</xdr:colOff>
      <xdr:row>5</xdr:row>
      <xdr:rowOff>123823</xdr:rowOff>
    </xdr:from>
    <xdr:to>
      <xdr:col>11</xdr:col>
      <xdr:colOff>255058</xdr:colOff>
      <xdr:row>7</xdr:row>
      <xdr:rowOff>33866</xdr:rowOff>
    </xdr:to>
    <xdr:sp macro="" textlink="Pivots!C12">
      <xdr:nvSpPr>
        <xdr:cNvPr id="1024" name="Rectangle 1023">
          <a:extLst>
            <a:ext uri="{FF2B5EF4-FFF2-40B4-BE49-F238E27FC236}">
              <a16:creationId xmlns:a16="http://schemas.microsoft.com/office/drawing/2014/main" id="{E0907511-FB08-9215-105D-712443B990D6}"/>
            </a:ext>
          </a:extLst>
        </xdr:cNvPr>
        <xdr:cNvSpPr/>
      </xdr:nvSpPr>
      <xdr:spPr>
        <a:xfrm>
          <a:off x="6755341" y="1044573"/>
          <a:ext cx="1049867" cy="27834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14EA336D-B5AD-45EA-9E75-20C2C8F5A4AE}" type="TxLink">
            <a:rPr lang="en-US" sz="1400" b="1" i="0" u="none" strike="noStrike">
              <a:solidFill>
                <a:srgbClr val="000000"/>
              </a:solidFill>
              <a:latin typeface="Aptos Narrow"/>
            </a:rPr>
            <a:pPr algn="l"/>
            <a:t>₹660,292</a:t>
          </a:fld>
          <a:endParaRPr lang="en-US" sz="1400" b="1"/>
        </a:p>
      </xdr:txBody>
    </xdr:sp>
    <xdr:clientData/>
  </xdr:twoCellAnchor>
  <xdr:twoCellAnchor editAs="absolute">
    <xdr:from>
      <xdr:col>12</xdr:col>
      <xdr:colOff>74083</xdr:colOff>
      <xdr:row>5</xdr:row>
      <xdr:rowOff>120650</xdr:rowOff>
    </xdr:from>
    <xdr:to>
      <xdr:col>13</xdr:col>
      <xdr:colOff>527050</xdr:colOff>
      <xdr:row>7</xdr:row>
      <xdr:rowOff>35983</xdr:rowOff>
    </xdr:to>
    <xdr:sp macro="" textlink="Pivots!C15">
      <xdr:nvSpPr>
        <xdr:cNvPr id="1025" name="Rectangle 1024">
          <a:extLst>
            <a:ext uri="{FF2B5EF4-FFF2-40B4-BE49-F238E27FC236}">
              <a16:creationId xmlns:a16="http://schemas.microsoft.com/office/drawing/2014/main" id="{13EE93E1-B0C4-4A0B-C7F7-8E9AA72E3A3C}"/>
            </a:ext>
          </a:extLst>
        </xdr:cNvPr>
        <xdr:cNvSpPr/>
      </xdr:nvSpPr>
      <xdr:spPr>
        <a:xfrm>
          <a:off x="8233833" y="1041400"/>
          <a:ext cx="1062567" cy="28363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7381ECEB-3DD9-43ED-BD45-ABBCF78C0679}" type="TxLink">
            <a:rPr lang="en-US" sz="1400" b="1" i="0" u="none" strike="noStrike">
              <a:solidFill>
                <a:srgbClr val="000000"/>
              </a:solidFill>
              <a:latin typeface="Aptos Narrow"/>
            </a:rPr>
            <a:pPr algn="l"/>
            <a:t>₹3,912,727</a:t>
          </a:fld>
          <a:endParaRPr lang="en-US" sz="1400" b="1"/>
        </a:p>
      </xdr:txBody>
    </xdr:sp>
    <xdr:clientData/>
  </xdr:twoCellAnchor>
  <xdr:twoCellAnchor editAs="absolute">
    <xdr:from>
      <xdr:col>14</xdr:col>
      <xdr:colOff>96308</xdr:colOff>
      <xdr:row>4</xdr:row>
      <xdr:rowOff>44450</xdr:rowOff>
    </xdr:from>
    <xdr:to>
      <xdr:col>16</xdr:col>
      <xdr:colOff>241300</xdr:colOff>
      <xdr:row>7</xdr:row>
      <xdr:rowOff>95250</xdr:rowOff>
    </xdr:to>
    <xdr:sp macro="" textlink="">
      <xdr:nvSpPr>
        <xdr:cNvPr id="1028" name="Rectangle 1027">
          <a:extLst>
            <a:ext uri="{FF2B5EF4-FFF2-40B4-BE49-F238E27FC236}">
              <a16:creationId xmlns:a16="http://schemas.microsoft.com/office/drawing/2014/main" id="{62598AFA-39D3-E8B6-16B3-DC431B931691}"/>
            </a:ext>
          </a:extLst>
        </xdr:cNvPr>
        <xdr:cNvSpPr/>
      </xdr:nvSpPr>
      <xdr:spPr>
        <a:xfrm>
          <a:off x="9475258" y="781050"/>
          <a:ext cx="1364192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 Profit/Loss</a:t>
          </a:r>
        </a:p>
      </xdr:txBody>
    </xdr:sp>
    <xdr:clientData/>
  </xdr:twoCellAnchor>
  <xdr:twoCellAnchor editAs="absolute">
    <xdr:from>
      <xdr:col>11</xdr:col>
      <xdr:colOff>433810</xdr:colOff>
      <xdr:row>4</xdr:row>
      <xdr:rowOff>25400</xdr:rowOff>
    </xdr:from>
    <xdr:to>
      <xdr:col>11</xdr:col>
      <xdr:colOff>552450</xdr:colOff>
      <xdr:row>7</xdr:row>
      <xdr:rowOff>88900</xdr:rowOff>
    </xdr:to>
    <xdr:sp macro="" textlink="">
      <xdr:nvSpPr>
        <xdr:cNvPr id="1029" name="Rectangle 1028">
          <a:extLst>
            <a:ext uri="{FF2B5EF4-FFF2-40B4-BE49-F238E27FC236}">
              <a16:creationId xmlns:a16="http://schemas.microsoft.com/office/drawing/2014/main" id="{B204A676-A94B-041C-ADFD-56ED164E59DE}"/>
            </a:ext>
          </a:extLst>
        </xdr:cNvPr>
        <xdr:cNvSpPr/>
      </xdr:nvSpPr>
      <xdr:spPr>
        <a:xfrm flipH="1">
          <a:off x="7983960" y="762000"/>
          <a:ext cx="118640" cy="615950"/>
        </a:xfrm>
        <a:prstGeom prst="rect">
          <a:avLst/>
        </a:prstGeom>
        <a:solidFill>
          <a:srgbClr val="8949D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14</xdr:col>
      <xdr:colOff>312207</xdr:colOff>
      <xdr:row>5</xdr:row>
      <xdr:rowOff>110066</xdr:rowOff>
    </xdr:from>
    <xdr:to>
      <xdr:col>16</xdr:col>
      <xdr:colOff>31750</xdr:colOff>
      <xdr:row>7</xdr:row>
      <xdr:rowOff>25399</xdr:rowOff>
    </xdr:to>
    <xdr:sp macro="" textlink="Pivots!C18">
      <xdr:nvSpPr>
        <xdr:cNvPr id="1030" name="Rectangle 1029">
          <a:extLst>
            <a:ext uri="{FF2B5EF4-FFF2-40B4-BE49-F238E27FC236}">
              <a16:creationId xmlns:a16="http://schemas.microsoft.com/office/drawing/2014/main" id="{926BFDB7-4685-E360-9D3A-E943E93495C7}"/>
            </a:ext>
          </a:extLst>
        </xdr:cNvPr>
        <xdr:cNvSpPr/>
      </xdr:nvSpPr>
      <xdr:spPr>
        <a:xfrm>
          <a:off x="9691157" y="1030816"/>
          <a:ext cx="938743" cy="28363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5E2C5192-EA85-4F16-B015-E9D9200E6A3F}" type="TxLink">
            <a:rPr lang="en-US" sz="1400" b="1" i="0" u="none" strike="noStrike">
              <a:solidFill>
                <a:srgbClr val="000000"/>
              </a:solidFill>
              <a:latin typeface="Aptos Narrow"/>
            </a:rPr>
            <a:pPr algn="l"/>
            <a:t>₹110,049</a:t>
          </a:fld>
          <a:endParaRPr lang="en-US" sz="1400" b="1"/>
        </a:p>
      </xdr:txBody>
    </xdr:sp>
    <xdr:clientData/>
  </xdr:twoCellAnchor>
  <xdr:twoCellAnchor>
    <xdr:from>
      <xdr:col>2</xdr:col>
      <xdr:colOff>111126</xdr:colOff>
      <xdr:row>7</xdr:row>
      <xdr:rowOff>152400</xdr:rowOff>
    </xdr:from>
    <xdr:to>
      <xdr:col>7</xdr:col>
      <xdr:colOff>177800</xdr:colOff>
      <xdr:row>17</xdr:row>
      <xdr:rowOff>120650</xdr:rowOff>
    </xdr:to>
    <xdr:graphicFrame macro="">
      <xdr:nvGraphicFramePr>
        <xdr:cNvPr id="1031" name="Chart 1030">
          <a:extLst>
            <a:ext uri="{FF2B5EF4-FFF2-40B4-BE49-F238E27FC236}">
              <a16:creationId xmlns:a16="http://schemas.microsoft.com/office/drawing/2014/main" id="{31B3A9C3-76E6-4C75-A20D-8902CB6704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7</xdr:col>
      <xdr:colOff>247650</xdr:colOff>
      <xdr:row>7</xdr:row>
      <xdr:rowOff>158750</xdr:rowOff>
    </xdr:from>
    <xdr:to>
      <xdr:col>12</xdr:col>
      <xdr:colOff>501650</xdr:colOff>
      <xdr:row>17</xdr:row>
      <xdr:rowOff>127000</xdr:rowOff>
    </xdr:to>
    <xdr:graphicFrame macro="">
      <xdr:nvGraphicFramePr>
        <xdr:cNvPr id="1032" name="Chart 1031">
          <a:extLst>
            <a:ext uri="{FF2B5EF4-FFF2-40B4-BE49-F238E27FC236}">
              <a16:creationId xmlns:a16="http://schemas.microsoft.com/office/drawing/2014/main" id="{6DC05760-17F2-4275-B08C-1908D8A914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2</xdr:col>
      <xdr:colOff>592855</xdr:colOff>
      <xdr:row>17</xdr:row>
      <xdr:rowOff>139700</xdr:rowOff>
    </xdr:from>
    <xdr:to>
      <xdr:col>12</xdr:col>
      <xdr:colOff>165100</xdr:colOff>
      <xdr:row>29</xdr:row>
      <xdr:rowOff>158750</xdr:rowOff>
    </xdr:to>
    <xdr:graphicFrame macro="">
      <xdr:nvGraphicFramePr>
        <xdr:cNvPr id="1033" name="Chart 1032">
          <a:extLst>
            <a:ext uri="{FF2B5EF4-FFF2-40B4-BE49-F238E27FC236}">
              <a16:creationId xmlns:a16="http://schemas.microsoft.com/office/drawing/2014/main" id="{E0544C52-55A0-4DA2-A90A-C64159090E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 editAs="absolute">
    <xdr:from>
      <xdr:col>14</xdr:col>
      <xdr:colOff>107950</xdr:colOff>
      <xdr:row>4</xdr:row>
      <xdr:rowOff>19050</xdr:rowOff>
    </xdr:from>
    <xdr:to>
      <xdr:col>14</xdr:col>
      <xdr:colOff>203200</xdr:colOff>
      <xdr:row>7</xdr:row>
      <xdr:rowOff>88900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2EB653E-BFAC-0BFD-3232-19EFBADC05BF}"/>
            </a:ext>
          </a:extLst>
        </xdr:cNvPr>
        <xdr:cNvSpPr/>
      </xdr:nvSpPr>
      <xdr:spPr>
        <a:xfrm flipH="1">
          <a:off x="9486900" y="755650"/>
          <a:ext cx="95250" cy="6223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9</xdr:col>
      <xdr:colOff>144991</xdr:colOff>
      <xdr:row>4</xdr:row>
      <xdr:rowOff>19050</xdr:rowOff>
    </xdr:from>
    <xdr:to>
      <xdr:col>9</xdr:col>
      <xdr:colOff>254000</xdr:colOff>
      <xdr:row>7</xdr:row>
      <xdr:rowOff>76200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E556C4C-6DC2-1F7F-04DA-4B99FA1789FE}"/>
            </a:ext>
          </a:extLst>
        </xdr:cNvPr>
        <xdr:cNvSpPr/>
      </xdr:nvSpPr>
      <xdr:spPr>
        <a:xfrm>
          <a:off x="6475941" y="755650"/>
          <a:ext cx="109009" cy="609600"/>
        </a:xfrm>
        <a:prstGeom prst="rect">
          <a:avLst/>
        </a:prstGeom>
        <a:solidFill>
          <a:srgbClr val="64C4C4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109008</xdr:colOff>
      <xdr:row>4</xdr:row>
      <xdr:rowOff>25399</xdr:rowOff>
    </xdr:from>
    <xdr:to>
      <xdr:col>2</xdr:col>
      <xdr:colOff>115358</xdr:colOff>
      <xdr:row>6</xdr:row>
      <xdr:rowOff>139699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C1664DC4-536A-4E7B-A65E-E1AF00106EF6}"/>
            </a:ext>
          </a:extLst>
        </xdr:cNvPr>
        <xdr:cNvSpPr/>
      </xdr:nvSpPr>
      <xdr:spPr>
        <a:xfrm>
          <a:off x="421216" y="766232"/>
          <a:ext cx="1477434" cy="4847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Inventory</a:t>
          </a:r>
          <a:r>
            <a:rPr lang="en-US" sz="1050" b="1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Management System</a:t>
          </a:r>
        </a:p>
      </xdr:txBody>
    </xdr:sp>
    <xdr:clientData/>
  </xdr:twoCellAnchor>
  <xdr:twoCellAnchor>
    <xdr:from>
      <xdr:col>1</xdr:col>
      <xdr:colOff>344522</xdr:colOff>
      <xdr:row>6</xdr:row>
      <xdr:rowOff>146050</xdr:rowOff>
    </xdr:from>
    <xdr:to>
      <xdr:col>1</xdr:col>
      <xdr:colOff>1455772</xdr:colOff>
      <xdr:row>8</xdr:row>
      <xdr:rowOff>0</xdr:rowOff>
    </xdr:to>
    <xdr:sp macro="" textlink="">
      <xdr:nvSpPr>
        <xdr:cNvPr id="41" name="Rectangle 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7692D0-0DE5-40D3-BD78-E20E3D560507}"/>
            </a:ext>
          </a:extLst>
        </xdr:cNvPr>
        <xdr:cNvSpPr/>
      </xdr:nvSpPr>
      <xdr:spPr>
        <a:xfrm>
          <a:off x="655672" y="1250950"/>
          <a:ext cx="1111250" cy="22225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2">
                  <a:lumMod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349814</xdr:colOff>
      <xdr:row>7</xdr:row>
      <xdr:rowOff>157849</xdr:rowOff>
    </xdr:from>
    <xdr:to>
      <xdr:col>1</xdr:col>
      <xdr:colOff>1461064</xdr:colOff>
      <xdr:row>9</xdr:row>
      <xdr:rowOff>9746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9C5EA384-5D9E-4351-BB84-8FB4156A5317}"/>
            </a:ext>
          </a:extLst>
        </xdr:cNvPr>
        <xdr:cNvSpPr/>
      </xdr:nvSpPr>
      <xdr:spPr>
        <a:xfrm>
          <a:off x="660964" y="1446899"/>
          <a:ext cx="1111250" cy="220197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Customers</a:t>
          </a:r>
        </a:p>
      </xdr:txBody>
    </xdr:sp>
    <xdr:clientData/>
  </xdr:twoCellAnchor>
  <xdr:twoCellAnchor>
    <xdr:from>
      <xdr:col>1</xdr:col>
      <xdr:colOff>344522</xdr:colOff>
      <xdr:row>8</xdr:row>
      <xdr:rowOff>167595</xdr:rowOff>
    </xdr:from>
    <xdr:to>
      <xdr:col>1</xdr:col>
      <xdr:colOff>1455772</xdr:colOff>
      <xdr:row>10</xdr:row>
      <xdr:rowOff>19492</xdr:rowOff>
    </xdr:to>
    <xdr:sp macro="" textlink="">
      <xdr:nvSpPr>
        <xdr:cNvPr id="43" name="Rectangle 4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02D26EC-C166-4783-A07B-155D563871BF}"/>
            </a:ext>
          </a:extLst>
        </xdr:cNvPr>
        <xdr:cNvSpPr/>
      </xdr:nvSpPr>
      <xdr:spPr>
        <a:xfrm>
          <a:off x="655672" y="1640795"/>
          <a:ext cx="1111250" cy="220197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2">
                  <a:lumMod val="50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344522</xdr:colOff>
      <xdr:row>9</xdr:row>
      <xdr:rowOff>177341</xdr:rowOff>
    </xdr:from>
    <xdr:to>
      <xdr:col>1</xdr:col>
      <xdr:colOff>1455772</xdr:colOff>
      <xdr:row>11</xdr:row>
      <xdr:rowOff>29238</xdr:rowOff>
    </xdr:to>
    <xdr:sp macro="" textlink="">
      <xdr:nvSpPr>
        <xdr:cNvPr id="44" name="Rectangle 4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02C27DF-D08A-4522-98FB-13BAFACC76A4}"/>
            </a:ext>
          </a:extLst>
        </xdr:cNvPr>
        <xdr:cNvSpPr/>
      </xdr:nvSpPr>
      <xdr:spPr>
        <a:xfrm>
          <a:off x="655672" y="1834691"/>
          <a:ext cx="1111250" cy="220197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2">
                  <a:lumMod val="50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344522</xdr:colOff>
      <xdr:row>11</xdr:row>
      <xdr:rowOff>884</xdr:rowOff>
    </xdr:from>
    <xdr:to>
      <xdr:col>1</xdr:col>
      <xdr:colOff>1455772</xdr:colOff>
      <xdr:row>12</xdr:row>
      <xdr:rowOff>38984</xdr:rowOff>
    </xdr:to>
    <xdr:sp macro="" textlink="">
      <xdr:nvSpPr>
        <xdr:cNvPr id="45" name="Rectangle 4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8C1A849-2F79-4DB7-97EE-5EB3E4A17272}"/>
            </a:ext>
          </a:extLst>
        </xdr:cNvPr>
        <xdr:cNvSpPr/>
      </xdr:nvSpPr>
      <xdr:spPr>
        <a:xfrm>
          <a:off x="655672" y="2026534"/>
          <a:ext cx="1111250" cy="22225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2">
                  <a:lumMod val="50000"/>
                </a:schemeClr>
              </a:solidFill>
            </a:rPr>
            <a:t>New</a:t>
          </a:r>
          <a:r>
            <a:rPr lang="en-US" sz="1100" baseline="0">
              <a:solidFill>
                <a:schemeClr val="bg2">
                  <a:lumMod val="50000"/>
                </a:schemeClr>
              </a:solidFill>
            </a:rPr>
            <a:t> Entry</a:t>
          </a:r>
          <a:endParaRPr lang="en-US" sz="1100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344522</xdr:colOff>
      <xdr:row>12</xdr:row>
      <xdr:rowOff>15921</xdr:rowOff>
    </xdr:from>
    <xdr:to>
      <xdr:col>1</xdr:col>
      <xdr:colOff>1455772</xdr:colOff>
      <xdr:row>13</xdr:row>
      <xdr:rowOff>54021</xdr:rowOff>
    </xdr:to>
    <xdr:sp macro="" textlink="">
      <xdr:nvSpPr>
        <xdr:cNvPr id="46" name="Rectangle 4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B625986-D81F-4091-A597-28EE6B4131D1}"/>
            </a:ext>
          </a:extLst>
        </xdr:cNvPr>
        <xdr:cNvSpPr/>
      </xdr:nvSpPr>
      <xdr:spPr>
        <a:xfrm>
          <a:off x="655672" y="2225721"/>
          <a:ext cx="1111250" cy="22225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2">
                  <a:lumMod val="50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344522</xdr:colOff>
      <xdr:row>13</xdr:row>
      <xdr:rowOff>20376</xdr:rowOff>
    </xdr:from>
    <xdr:to>
      <xdr:col>1</xdr:col>
      <xdr:colOff>1455772</xdr:colOff>
      <xdr:row>14</xdr:row>
      <xdr:rowOff>58476</xdr:rowOff>
    </xdr:to>
    <xdr:sp macro="" textlink="">
      <xdr:nvSpPr>
        <xdr:cNvPr id="47" name="Rectangle 4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A446E96-C5A8-4F07-8466-1E8327EE6724}"/>
            </a:ext>
          </a:extLst>
        </xdr:cNvPr>
        <xdr:cNvSpPr/>
      </xdr:nvSpPr>
      <xdr:spPr>
        <a:xfrm>
          <a:off x="655672" y="2414326"/>
          <a:ext cx="1111250" cy="22225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2">
                  <a:lumMod val="50000"/>
                </a:schemeClr>
              </a:solidFill>
            </a:rPr>
            <a:t>Sales</a:t>
          </a:r>
        </a:p>
      </xdr:txBody>
    </xdr:sp>
    <xdr:clientData/>
  </xdr:twoCellAnchor>
  <xdr:twoCellAnchor>
    <xdr:from>
      <xdr:col>1</xdr:col>
      <xdr:colOff>328647</xdr:colOff>
      <xdr:row>14</xdr:row>
      <xdr:rowOff>30125</xdr:rowOff>
    </xdr:from>
    <xdr:to>
      <xdr:col>1</xdr:col>
      <xdr:colOff>1439897</xdr:colOff>
      <xdr:row>15</xdr:row>
      <xdr:rowOff>68225</xdr:rowOff>
    </xdr:to>
    <xdr:sp macro="" textlink="">
      <xdr:nvSpPr>
        <xdr:cNvPr id="48" name="Rectangle 4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7D2A7FA-BD19-4B1E-8F1E-B65B2DE5913B}"/>
            </a:ext>
          </a:extLst>
        </xdr:cNvPr>
        <xdr:cNvSpPr/>
      </xdr:nvSpPr>
      <xdr:spPr>
        <a:xfrm>
          <a:off x="639797" y="2608225"/>
          <a:ext cx="1111250" cy="22225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2">
                  <a:lumMod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2</xdr:col>
      <xdr:colOff>167217</xdr:colOff>
      <xdr:row>1</xdr:row>
      <xdr:rowOff>9525</xdr:rowOff>
    </xdr:from>
    <xdr:to>
      <xdr:col>12</xdr:col>
      <xdr:colOff>140760</xdr:colOff>
      <xdr:row>3</xdr:row>
      <xdr:rowOff>110067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255C98B3-3288-4355-A448-759794F5069A}"/>
            </a:ext>
          </a:extLst>
        </xdr:cNvPr>
        <xdr:cNvSpPr/>
      </xdr:nvSpPr>
      <xdr:spPr>
        <a:xfrm>
          <a:off x="1951567" y="193675"/>
          <a:ext cx="6043084" cy="468842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2400" b="1">
              <a:solidFill>
                <a:schemeClr val="tx1"/>
              </a:solidFill>
            </a:rPr>
            <a:t>    Customers</a:t>
          </a:r>
        </a:p>
      </xdr:txBody>
    </xdr:sp>
    <xdr:clientData/>
  </xdr:twoCellAnchor>
  <xdr:twoCellAnchor editAs="absolute">
    <xdr:from>
      <xdr:col>1</xdr:col>
      <xdr:colOff>374650</xdr:colOff>
      <xdr:row>1</xdr:row>
      <xdr:rowOff>69850</xdr:rowOff>
    </xdr:from>
    <xdr:to>
      <xdr:col>1</xdr:col>
      <xdr:colOff>988191</xdr:colOff>
      <xdr:row>4</xdr:row>
      <xdr:rowOff>49210</xdr:rowOff>
    </xdr:to>
    <xdr:pic>
      <xdr:nvPicPr>
        <xdr:cNvPr id="59" name="Graphic 58" descr="Search Inventory with solid fill">
          <a:extLst>
            <a:ext uri="{FF2B5EF4-FFF2-40B4-BE49-F238E27FC236}">
              <a16:creationId xmlns:a16="http://schemas.microsoft.com/office/drawing/2014/main" id="{535156AB-FF63-47C4-AEF0-2553F2FF6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685800" y="254000"/>
          <a:ext cx="613541" cy="531810"/>
        </a:xfrm>
        <a:prstGeom prst="rect">
          <a:avLst/>
        </a:prstGeom>
      </xdr:spPr>
    </xdr:pic>
    <xdr:clientData/>
  </xdr:twoCellAnchor>
  <xdr:twoCellAnchor editAs="absolute">
    <xdr:from>
      <xdr:col>1</xdr:col>
      <xdr:colOff>179917</xdr:colOff>
      <xdr:row>6</xdr:row>
      <xdr:rowOff>121709</xdr:rowOff>
    </xdr:from>
    <xdr:to>
      <xdr:col>1</xdr:col>
      <xdr:colOff>362797</xdr:colOff>
      <xdr:row>8</xdr:row>
      <xdr:rowOff>62049</xdr:rowOff>
    </xdr:to>
    <xdr:pic>
      <xdr:nvPicPr>
        <xdr:cNvPr id="60" name="Graphic 59" descr="Presentation with bar chart with solid fill">
          <a:extLst>
            <a:ext uri="{FF2B5EF4-FFF2-40B4-BE49-F238E27FC236}">
              <a16:creationId xmlns:a16="http://schemas.microsoft.com/office/drawing/2014/main" id="{D2E064C6-2EF1-48B3-892D-0C961B516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92125" y="1232959"/>
          <a:ext cx="182880" cy="310757"/>
        </a:xfrm>
        <a:prstGeom prst="rect">
          <a:avLst/>
        </a:prstGeom>
      </xdr:spPr>
    </xdr:pic>
    <xdr:clientData/>
  </xdr:twoCellAnchor>
  <xdr:twoCellAnchor editAs="absolute">
    <xdr:from>
      <xdr:col>1</xdr:col>
      <xdr:colOff>179917</xdr:colOff>
      <xdr:row>8</xdr:row>
      <xdr:rowOff>14363</xdr:rowOff>
    </xdr:from>
    <xdr:to>
      <xdr:col>1</xdr:col>
      <xdr:colOff>419625</xdr:colOff>
      <xdr:row>9</xdr:row>
      <xdr:rowOff>39311</xdr:rowOff>
    </xdr:to>
    <xdr:pic>
      <xdr:nvPicPr>
        <xdr:cNvPr id="61" name="Graphic 60" descr="User with solid fill">
          <a:extLst>
            <a:ext uri="{FF2B5EF4-FFF2-40B4-BE49-F238E27FC236}">
              <a16:creationId xmlns:a16="http://schemas.microsoft.com/office/drawing/2014/main" id="{BFCDA994-271D-4813-89DA-DB21A9C967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492125" y="1496030"/>
          <a:ext cx="239708" cy="210156"/>
        </a:xfrm>
        <a:prstGeom prst="rect">
          <a:avLst/>
        </a:prstGeom>
      </xdr:spPr>
    </xdr:pic>
    <xdr:clientData/>
  </xdr:twoCellAnchor>
  <xdr:twoCellAnchor editAs="absolute">
    <xdr:from>
      <xdr:col>1</xdr:col>
      <xdr:colOff>179917</xdr:colOff>
      <xdr:row>9</xdr:row>
      <xdr:rowOff>42333</xdr:rowOff>
    </xdr:from>
    <xdr:to>
      <xdr:col>1</xdr:col>
      <xdr:colOff>407333</xdr:colOff>
      <xdr:row>10</xdr:row>
      <xdr:rowOff>56699</xdr:rowOff>
    </xdr:to>
    <xdr:pic>
      <xdr:nvPicPr>
        <xdr:cNvPr id="62" name="Graphic 61" descr="Inventory outline">
          <a:extLst>
            <a:ext uri="{FF2B5EF4-FFF2-40B4-BE49-F238E27FC236}">
              <a16:creationId xmlns:a16="http://schemas.microsoft.com/office/drawing/2014/main" id="{BB8AD9A7-E8A9-46D6-948D-70F7A3007E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492125" y="1709208"/>
          <a:ext cx="227416" cy="199574"/>
        </a:xfrm>
        <a:prstGeom prst="rect">
          <a:avLst/>
        </a:prstGeom>
      </xdr:spPr>
    </xdr:pic>
    <xdr:clientData/>
  </xdr:twoCellAnchor>
  <xdr:twoCellAnchor editAs="absolute">
    <xdr:from>
      <xdr:col>1</xdr:col>
      <xdr:colOff>179917</xdr:colOff>
      <xdr:row>10</xdr:row>
      <xdr:rowOff>47624</xdr:rowOff>
    </xdr:from>
    <xdr:to>
      <xdr:col>1</xdr:col>
      <xdr:colOff>439117</xdr:colOff>
      <xdr:row>11</xdr:row>
      <xdr:rowOff>56695</xdr:rowOff>
    </xdr:to>
    <xdr:pic>
      <xdr:nvPicPr>
        <xdr:cNvPr id="63" name="Graphic 62" descr="User outline">
          <a:extLst>
            <a:ext uri="{FF2B5EF4-FFF2-40B4-BE49-F238E27FC236}">
              <a16:creationId xmlns:a16="http://schemas.microsoft.com/office/drawing/2014/main" id="{9355095A-1150-4D2B-8CE0-E56A3B4C0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492125" y="1899707"/>
          <a:ext cx="259200" cy="194280"/>
        </a:xfrm>
        <a:prstGeom prst="rect">
          <a:avLst/>
        </a:prstGeom>
      </xdr:spPr>
    </xdr:pic>
    <xdr:clientData/>
  </xdr:twoCellAnchor>
  <xdr:twoCellAnchor editAs="absolute">
    <xdr:from>
      <xdr:col>1</xdr:col>
      <xdr:colOff>179917</xdr:colOff>
      <xdr:row>11</xdr:row>
      <xdr:rowOff>58207</xdr:rowOff>
    </xdr:from>
    <xdr:to>
      <xdr:col>1</xdr:col>
      <xdr:colOff>438552</xdr:colOff>
      <xdr:row>12</xdr:row>
      <xdr:rowOff>83156</xdr:rowOff>
    </xdr:to>
    <xdr:pic>
      <xdr:nvPicPr>
        <xdr:cNvPr id="64" name="Graphic 63" descr="Full Brick Wall with solid fill">
          <a:extLst>
            <a:ext uri="{FF2B5EF4-FFF2-40B4-BE49-F238E27FC236}">
              <a16:creationId xmlns:a16="http://schemas.microsoft.com/office/drawing/2014/main" id="{150695D2-871F-4995-B373-93334E544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96DAC541-7B7A-43D3-8B79-37D633B846F1}">
              <asvg:svgBlip xmlns:asvg="http://schemas.microsoft.com/office/drawing/2016/SVG/main" r:embed="rId19"/>
            </a:ext>
          </a:extLst>
        </a:blip>
        <a:stretch>
          <a:fillRect/>
        </a:stretch>
      </xdr:blipFill>
      <xdr:spPr>
        <a:xfrm>
          <a:off x="492125" y="2095499"/>
          <a:ext cx="258635" cy="210157"/>
        </a:xfrm>
        <a:prstGeom prst="rect">
          <a:avLst/>
        </a:prstGeom>
      </xdr:spPr>
    </xdr:pic>
    <xdr:clientData/>
  </xdr:twoCellAnchor>
  <xdr:twoCellAnchor editAs="absolute">
    <xdr:from>
      <xdr:col>1</xdr:col>
      <xdr:colOff>179917</xdr:colOff>
      <xdr:row>12</xdr:row>
      <xdr:rowOff>52917</xdr:rowOff>
    </xdr:from>
    <xdr:to>
      <xdr:col>1</xdr:col>
      <xdr:colOff>431917</xdr:colOff>
      <xdr:row>13</xdr:row>
      <xdr:rowOff>63500</xdr:rowOff>
    </xdr:to>
    <xdr:pic>
      <xdr:nvPicPr>
        <xdr:cNvPr id="65" name="Graphic 64" descr="Receipt with solid fill">
          <a:extLst>
            <a:ext uri="{FF2B5EF4-FFF2-40B4-BE49-F238E27FC236}">
              <a16:creationId xmlns:a16="http://schemas.microsoft.com/office/drawing/2014/main" id="{C5B01634-0D67-46F2-9B8C-2B9AFC7D4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96DAC541-7B7A-43D3-8B79-37D633B846F1}">
              <asvg:svgBlip xmlns:asvg="http://schemas.microsoft.com/office/drawing/2016/SVG/main" r:embed="rId21"/>
            </a:ext>
          </a:extLst>
        </a:blip>
        <a:stretch>
          <a:fillRect/>
        </a:stretch>
      </xdr:blipFill>
      <xdr:spPr>
        <a:xfrm>
          <a:off x="492125" y="2275417"/>
          <a:ext cx="252000" cy="195791"/>
        </a:xfrm>
        <a:prstGeom prst="rect">
          <a:avLst/>
        </a:prstGeom>
      </xdr:spPr>
    </xdr:pic>
    <xdr:clientData/>
  </xdr:twoCellAnchor>
  <xdr:twoCellAnchor editAs="absolute">
    <xdr:from>
      <xdr:col>1</xdr:col>
      <xdr:colOff>179917</xdr:colOff>
      <xdr:row>13</xdr:row>
      <xdr:rowOff>52917</xdr:rowOff>
    </xdr:from>
    <xdr:to>
      <xdr:col>1</xdr:col>
      <xdr:colOff>431917</xdr:colOff>
      <xdr:row>14</xdr:row>
      <xdr:rowOff>74084</xdr:rowOff>
    </xdr:to>
    <xdr:pic>
      <xdr:nvPicPr>
        <xdr:cNvPr id="66" name="Graphic 65" descr="Register with solid fill">
          <a:extLst>
            <a:ext uri="{FF2B5EF4-FFF2-40B4-BE49-F238E27FC236}">
              <a16:creationId xmlns:a16="http://schemas.microsoft.com/office/drawing/2014/main" id="{A74E5124-6832-474A-8AC4-BD25440C3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96DAC541-7B7A-43D3-8B79-37D633B846F1}">
              <asvg:svgBlip xmlns:asvg="http://schemas.microsoft.com/office/drawing/2016/SVG/main" r:embed="rId23"/>
            </a:ext>
          </a:extLst>
        </a:blip>
        <a:stretch>
          <a:fillRect/>
        </a:stretch>
      </xdr:blipFill>
      <xdr:spPr>
        <a:xfrm>
          <a:off x="492125" y="2460625"/>
          <a:ext cx="252000" cy="206376"/>
        </a:xfrm>
        <a:prstGeom prst="rect">
          <a:avLst/>
        </a:prstGeom>
      </xdr:spPr>
    </xdr:pic>
    <xdr:clientData/>
  </xdr:twoCellAnchor>
  <xdr:twoCellAnchor editAs="absolute">
    <xdr:from>
      <xdr:col>1</xdr:col>
      <xdr:colOff>179917</xdr:colOff>
      <xdr:row>14</xdr:row>
      <xdr:rowOff>63499</xdr:rowOff>
    </xdr:from>
    <xdr:to>
      <xdr:col>1</xdr:col>
      <xdr:colOff>418042</xdr:colOff>
      <xdr:row>15</xdr:row>
      <xdr:rowOff>88304</xdr:rowOff>
    </xdr:to>
    <xdr:pic>
      <xdr:nvPicPr>
        <xdr:cNvPr id="67" name="Graphic 66" descr="Clipboard Partially Checked with solid fill">
          <a:extLst>
            <a:ext uri="{FF2B5EF4-FFF2-40B4-BE49-F238E27FC236}">
              <a16:creationId xmlns:a16="http://schemas.microsoft.com/office/drawing/2014/main" id="{74A1449A-682B-4501-9429-57E054F24E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96DAC541-7B7A-43D3-8B79-37D633B846F1}">
              <asvg:svgBlip xmlns:asvg="http://schemas.microsoft.com/office/drawing/2016/SVG/main" r:embed="rId25"/>
            </a:ext>
          </a:extLst>
        </a:blip>
        <a:stretch>
          <a:fillRect/>
        </a:stretch>
      </xdr:blipFill>
      <xdr:spPr>
        <a:xfrm>
          <a:off x="492125" y="2656416"/>
          <a:ext cx="238125" cy="21001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87842</xdr:colOff>
      <xdr:row>4</xdr:row>
      <xdr:rowOff>25400</xdr:rowOff>
    </xdr:from>
    <xdr:to>
      <xdr:col>2</xdr:col>
      <xdr:colOff>94192</xdr:colOff>
      <xdr:row>6</xdr:row>
      <xdr:rowOff>139700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A8EECC2-DA83-4B58-BEED-D5ABB94F5A1F}"/>
            </a:ext>
          </a:extLst>
        </xdr:cNvPr>
        <xdr:cNvSpPr/>
      </xdr:nvSpPr>
      <xdr:spPr>
        <a:xfrm>
          <a:off x="400050" y="766233"/>
          <a:ext cx="1477434" cy="4847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50" b="1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Inventory Management System</a:t>
          </a:r>
        </a:p>
      </xdr:txBody>
    </xdr:sp>
    <xdr:clientData/>
  </xdr:twoCellAnchor>
  <xdr:twoCellAnchor>
    <xdr:from>
      <xdr:col>1</xdr:col>
      <xdr:colOff>344522</xdr:colOff>
      <xdr:row>6</xdr:row>
      <xdr:rowOff>146050</xdr:rowOff>
    </xdr:from>
    <xdr:to>
      <xdr:col>1</xdr:col>
      <xdr:colOff>1455772</xdr:colOff>
      <xdr:row>8</xdr:row>
      <xdr:rowOff>0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3C8782-1676-4718-800C-4DED7735D2D7}"/>
            </a:ext>
          </a:extLst>
        </xdr:cNvPr>
        <xdr:cNvSpPr/>
      </xdr:nvSpPr>
      <xdr:spPr>
        <a:xfrm>
          <a:off x="655672" y="1250950"/>
          <a:ext cx="1111250" cy="22225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2">
                  <a:lumMod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349814</xdr:colOff>
      <xdr:row>7</xdr:row>
      <xdr:rowOff>157849</xdr:rowOff>
    </xdr:from>
    <xdr:to>
      <xdr:col>1</xdr:col>
      <xdr:colOff>1461064</xdr:colOff>
      <xdr:row>9</xdr:row>
      <xdr:rowOff>9746</xdr:rowOff>
    </xdr:to>
    <xdr:sp macro="" textlink="">
      <xdr:nvSpPr>
        <xdr:cNvPr id="4" name="Rectangl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E247D02-417E-4FF9-8529-87DB0EF7E24E}"/>
            </a:ext>
          </a:extLst>
        </xdr:cNvPr>
        <xdr:cNvSpPr/>
      </xdr:nvSpPr>
      <xdr:spPr>
        <a:xfrm>
          <a:off x="660964" y="1446899"/>
          <a:ext cx="1111250" cy="220197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2">
                  <a:lumMod val="50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344522</xdr:colOff>
      <xdr:row>8</xdr:row>
      <xdr:rowOff>167595</xdr:rowOff>
    </xdr:from>
    <xdr:to>
      <xdr:col>1</xdr:col>
      <xdr:colOff>1455772</xdr:colOff>
      <xdr:row>10</xdr:row>
      <xdr:rowOff>19492</xdr:rowOff>
    </xdr:to>
    <xdr:sp macro="" textlink="">
      <xdr:nvSpPr>
        <xdr:cNvPr id="5" name="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EBBBE40-14D7-42BF-8888-80DFCB109C88}"/>
            </a:ext>
          </a:extLst>
        </xdr:cNvPr>
        <xdr:cNvSpPr/>
      </xdr:nvSpPr>
      <xdr:spPr>
        <a:xfrm>
          <a:off x="655672" y="1640795"/>
          <a:ext cx="1111250" cy="220197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Products</a:t>
          </a:r>
        </a:p>
      </xdr:txBody>
    </xdr:sp>
    <xdr:clientData/>
  </xdr:twoCellAnchor>
  <xdr:twoCellAnchor>
    <xdr:from>
      <xdr:col>1</xdr:col>
      <xdr:colOff>344522</xdr:colOff>
      <xdr:row>9</xdr:row>
      <xdr:rowOff>177341</xdr:rowOff>
    </xdr:from>
    <xdr:to>
      <xdr:col>1</xdr:col>
      <xdr:colOff>1455772</xdr:colOff>
      <xdr:row>11</xdr:row>
      <xdr:rowOff>29238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28ADA7E-4F29-468C-B149-4D99EFA95434}"/>
            </a:ext>
          </a:extLst>
        </xdr:cNvPr>
        <xdr:cNvSpPr/>
      </xdr:nvSpPr>
      <xdr:spPr>
        <a:xfrm>
          <a:off x="655672" y="1834691"/>
          <a:ext cx="1111250" cy="220197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2">
                  <a:lumMod val="50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344522</xdr:colOff>
      <xdr:row>11</xdr:row>
      <xdr:rowOff>884</xdr:rowOff>
    </xdr:from>
    <xdr:to>
      <xdr:col>1</xdr:col>
      <xdr:colOff>1455772</xdr:colOff>
      <xdr:row>12</xdr:row>
      <xdr:rowOff>38984</xdr:rowOff>
    </xdr:to>
    <xdr:sp macro="" textlink="">
      <xdr:nvSpPr>
        <xdr:cNvPr id="7" name="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5E8FB96-F148-4759-BB9E-4CD775DFCB38}"/>
            </a:ext>
          </a:extLst>
        </xdr:cNvPr>
        <xdr:cNvSpPr/>
      </xdr:nvSpPr>
      <xdr:spPr>
        <a:xfrm>
          <a:off x="655672" y="2026534"/>
          <a:ext cx="1111250" cy="22225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2">
                  <a:lumMod val="50000"/>
                </a:schemeClr>
              </a:solidFill>
            </a:rPr>
            <a:t>New</a:t>
          </a:r>
          <a:r>
            <a:rPr lang="en-US" sz="1100" baseline="0">
              <a:solidFill>
                <a:schemeClr val="bg2">
                  <a:lumMod val="50000"/>
                </a:schemeClr>
              </a:solidFill>
            </a:rPr>
            <a:t> Entry</a:t>
          </a:r>
          <a:endParaRPr lang="en-US" sz="1100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344522</xdr:colOff>
      <xdr:row>12</xdr:row>
      <xdr:rowOff>15921</xdr:rowOff>
    </xdr:from>
    <xdr:to>
      <xdr:col>1</xdr:col>
      <xdr:colOff>1455772</xdr:colOff>
      <xdr:row>13</xdr:row>
      <xdr:rowOff>54021</xdr:rowOff>
    </xdr:to>
    <xdr:sp macro="" textlink="">
      <xdr:nvSpPr>
        <xdr:cNvPr id="8" name="Rectangle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28EA574-CC58-42A8-95C3-F61D005400BB}"/>
            </a:ext>
          </a:extLst>
        </xdr:cNvPr>
        <xdr:cNvSpPr/>
      </xdr:nvSpPr>
      <xdr:spPr>
        <a:xfrm>
          <a:off x="655672" y="2225721"/>
          <a:ext cx="1111250" cy="22225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2">
                  <a:lumMod val="50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344522</xdr:colOff>
      <xdr:row>13</xdr:row>
      <xdr:rowOff>20376</xdr:rowOff>
    </xdr:from>
    <xdr:to>
      <xdr:col>1</xdr:col>
      <xdr:colOff>1455772</xdr:colOff>
      <xdr:row>14</xdr:row>
      <xdr:rowOff>58476</xdr:rowOff>
    </xdr:to>
    <xdr:sp macro="" textlink="">
      <xdr:nvSpPr>
        <xdr:cNvPr id="9" name="Rectangle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E060787-C0CD-4992-A9E2-C1A1698D8046}"/>
            </a:ext>
          </a:extLst>
        </xdr:cNvPr>
        <xdr:cNvSpPr/>
      </xdr:nvSpPr>
      <xdr:spPr>
        <a:xfrm>
          <a:off x="655672" y="2414326"/>
          <a:ext cx="1111250" cy="22225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2">
                  <a:lumMod val="50000"/>
                </a:schemeClr>
              </a:solidFill>
            </a:rPr>
            <a:t>Sales</a:t>
          </a:r>
        </a:p>
      </xdr:txBody>
    </xdr:sp>
    <xdr:clientData/>
  </xdr:twoCellAnchor>
  <xdr:twoCellAnchor>
    <xdr:from>
      <xdr:col>1</xdr:col>
      <xdr:colOff>328647</xdr:colOff>
      <xdr:row>14</xdr:row>
      <xdr:rowOff>30125</xdr:rowOff>
    </xdr:from>
    <xdr:to>
      <xdr:col>1</xdr:col>
      <xdr:colOff>1439897</xdr:colOff>
      <xdr:row>15</xdr:row>
      <xdr:rowOff>68225</xdr:rowOff>
    </xdr:to>
    <xdr:sp macro="" textlink="">
      <xdr:nvSpPr>
        <xdr:cNvPr id="10" name="Rectangle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98950AD-1028-4628-A8D0-6CF4433A6EBB}"/>
            </a:ext>
          </a:extLst>
        </xdr:cNvPr>
        <xdr:cNvSpPr/>
      </xdr:nvSpPr>
      <xdr:spPr>
        <a:xfrm>
          <a:off x="639797" y="2608225"/>
          <a:ext cx="1111250" cy="22225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2">
                  <a:lumMod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3</xdr:col>
      <xdr:colOff>15876</xdr:colOff>
      <xdr:row>1</xdr:row>
      <xdr:rowOff>15875</xdr:rowOff>
    </xdr:from>
    <xdr:to>
      <xdr:col>10</xdr:col>
      <xdr:colOff>587376</xdr:colOff>
      <xdr:row>3</xdr:row>
      <xdr:rowOff>116417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BB247A7-A301-4474-BD3D-A0CA3A559AAD}"/>
            </a:ext>
          </a:extLst>
        </xdr:cNvPr>
        <xdr:cNvSpPr/>
      </xdr:nvSpPr>
      <xdr:spPr>
        <a:xfrm>
          <a:off x="1932517" y="200025"/>
          <a:ext cx="6043084" cy="468842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2400" b="1">
              <a:solidFill>
                <a:schemeClr val="tx1"/>
              </a:solidFill>
            </a:rPr>
            <a:t>   Products</a:t>
          </a:r>
        </a:p>
      </xdr:txBody>
    </xdr:sp>
    <xdr:clientData/>
  </xdr:twoCellAnchor>
  <xdr:twoCellAnchor editAs="absolute">
    <xdr:from>
      <xdr:col>1</xdr:col>
      <xdr:colOff>206376</xdr:colOff>
      <xdr:row>6</xdr:row>
      <xdr:rowOff>132292</xdr:rowOff>
    </xdr:from>
    <xdr:to>
      <xdr:col>1</xdr:col>
      <xdr:colOff>389256</xdr:colOff>
      <xdr:row>8</xdr:row>
      <xdr:rowOff>66131</xdr:rowOff>
    </xdr:to>
    <xdr:pic>
      <xdr:nvPicPr>
        <xdr:cNvPr id="12" name="Graphic 11" descr="Presentation with bar chart with solid fill">
          <a:extLst>
            <a:ext uri="{FF2B5EF4-FFF2-40B4-BE49-F238E27FC236}">
              <a16:creationId xmlns:a16="http://schemas.microsoft.com/office/drawing/2014/main" id="{4E793F1D-4A0C-4BC4-9D75-902A1BF0AB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518584" y="1243542"/>
          <a:ext cx="182880" cy="304256"/>
        </a:xfrm>
        <a:prstGeom prst="rect">
          <a:avLst/>
        </a:prstGeom>
      </xdr:spPr>
    </xdr:pic>
    <xdr:clientData/>
  </xdr:twoCellAnchor>
  <xdr:twoCellAnchor editAs="absolute">
    <xdr:from>
      <xdr:col>1</xdr:col>
      <xdr:colOff>169334</xdr:colOff>
      <xdr:row>8</xdr:row>
      <xdr:rowOff>22225</xdr:rowOff>
    </xdr:from>
    <xdr:to>
      <xdr:col>1</xdr:col>
      <xdr:colOff>409042</xdr:colOff>
      <xdr:row>9</xdr:row>
      <xdr:rowOff>44451</xdr:rowOff>
    </xdr:to>
    <xdr:pic>
      <xdr:nvPicPr>
        <xdr:cNvPr id="13" name="Graphic 12" descr="User with solid fill">
          <a:extLst>
            <a:ext uri="{FF2B5EF4-FFF2-40B4-BE49-F238E27FC236}">
              <a16:creationId xmlns:a16="http://schemas.microsoft.com/office/drawing/2014/main" id="{84E4029C-41F0-4D93-A82B-C3967E7E1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81542" y="1503892"/>
          <a:ext cx="239708" cy="207434"/>
        </a:xfrm>
        <a:prstGeom prst="rect">
          <a:avLst/>
        </a:prstGeom>
      </xdr:spPr>
    </xdr:pic>
    <xdr:clientData/>
  </xdr:twoCellAnchor>
  <xdr:twoCellAnchor editAs="absolute">
    <xdr:from>
      <xdr:col>1</xdr:col>
      <xdr:colOff>185209</xdr:colOff>
      <xdr:row>9</xdr:row>
      <xdr:rowOff>26459</xdr:rowOff>
    </xdr:from>
    <xdr:to>
      <xdr:col>1</xdr:col>
      <xdr:colOff>412625</xdr:colOff>
      <xdr:row>10</xdr:row>
      <xdr:rowOff>38102</xdr:rowOff>
    </xdr:to>
    <xdr:pic>
      <xdr:nvPicPr>
        <xdr:cNvPr id="14" name="Graphic 13" descr="Inventory outline">
          <a:extLst>
            <a:ext uri="{FF2B5EF4-FFF2-40B4-BE49-F238E27FC236}">
              <a16:creationId xmlns:a16="http://schemas.microsoft.com/office/drawing/2014/main" id="{460DACE8-DD84-42DD-BA23-856D03F45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497417" y="1693334"/>
          <a:ext cx="227416" cy="196851"/>
        </a:xfrm>
        <a:prstGeom prst="rect">
          <a:avLst/>
        </a:prstGeom>
      </xdr:spPr>
    </xdr:pic>
    <xdr:clientData/>
  </xdr:twoCellAnchor>
  <xdr:twoCellAnchor editAs="absolute">
    <xdr:from>
      <xdr:col>1</xdr:col>
      <xdr:colOff>169334</xdr:colOff>
      <xdr:row>10</xdr:row>
      <xdr:rowOff>37041</xdr:rowOff>
    </xdr:from>
    <xdr:to>
      <xdr:col>1</xdr:col>
      <xdr:colOff>428534</xdr:colOff>
      <xdr:row>11</xdr:row>
      <xdr:rowOff>43391</xdr:rowOff>
    </xdr:to>
    <xdr:pic>
      <xdr:nvPicPr>
        <xdr:cNvPr id="15" name="Graphic 14" descr="User outline">
          <a:extLst>
            <a:ext uri="{FF2B5EF4-FFF2-40B4-BE49-F238E27FC236}">
              <a16:creationId xmlns:a16="http://schemas.microsoft.com/office/drawing/2014/main" id="{9E14A748-BE61-40E5-9932-B3787519F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481542" y="1889124"/>
          <a:ext cx="259200" cy="191559"/>
        </a:xfrm>
        <a:prstGeom prst="rect">
          <a:avLst/>
        </a:prstGeom>
      </xdr:spPr>
    </xdr:pic>
    <xdr:clientData/>
  </xdr:twoCellAnchor>
  <xdr:twoCellAnchor editAs="absolute">
    <xdr:from>
      <xdr:col>1</xdr:col>
      <xdr:colOff>169334</xdr:colOff>
      <xdr:row>11</xdr:row>
      <xdr:rowOff>42333</xdr:rowOff>
    </xdr:from>
    <xdr:to>
      <xdr:col>1</xdr:col>
      <xdr:colOff>427969</xdr:colOff>
      <xdr:row>12</xdr:row>
      <xdr:rowOff>64559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id="{8C28AC8C-BBB9-4D5D-AE03-8465289A7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481542" y="2079625"/>
          <a:ext cx="258635" cy="207434"/>
        </a:xfrm>
        <a:prstGeom prst="rect">
          <a:avLst/>
        </a:prstGeom>
      </xdr:spPr>
    </xdr:pic>
    <xdr:clientData/>
  </xdr:twoCellAnchor>
  <xdr:twoCellAnchor editAs="absolute">
    <xdr:from>
      <xdr:col>1</xdr:col>
      <xdr:colOff>169334</xdr:colOff>
      <xdr:row>12</xdr:row>
      <xdr:rowOff>52917</xdr:rowOff>
    </xdr:from>
    <xdr:to>
      <xdr:col>1</xdr:col>
      <xdr:colOff>421334</xdr:colOff>
      <xdr:row>13</xdr:row>
      <xdr:rowOff>63500</xdr:rowOff>
    </xdr:to>
    <xdr:pic>
      <xdr:nvPicPr>
        <xdr:cNvPr id="17" name="Graphic 16" descr="Receipt with solid fill">
          <a:extLst>
            <a:ext uri="{FF2B5EF4-FFF2-40B4-BE49-F238E27FC236}">
              <a16:creationId xmlns:a16="http://schemas.microsoft.com/office/drawing/2014/main" id="{4C7086E8-E7E5-453F-9A00-5A2516253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481542" y="2275417"/>
          <a:ext cx="252000" cy="195791"/>
        </a:xfrm>
        <a:prstGeom prst="rect">
          <a:avLst/>
        </a:prstGeom>
      </xdr:spPr>
    </xdr:pic>
    <xdr:clientData/>
  </xdr:twoCellAnchor>
  <xdr:twoCellAnchor editAs="absolute">
    <xdr:from>
      <xdr:col>1</xdr:col>
      <xdr:colOff>169334</xdr:colOff>
      <xdr:row>13</xdr:row>
      <xdr:rowOff>58208</xdr:rowOff>
    </xdr:from>
    <xdr:to>
      <xdr:col>1</xdr:col>
      <xdr:colOff>421334</xdr:colOff>
      <xdr:row>14</xdr:row>
      <xdr:rowOff>79375</xdr:rowOff>
    </xdr:to>
    <xdr:pic>
      <xdr:nvPicPr>
        <xdr:cNvPr id="18" name="Graphic 17" descr="Register with solid fill">
          <a:extLst>
            <a:ext uri="{FF2B5EF4-FFF2-40B4-BE49-F238E27FC236}">
              <a16:creationId xmlns:a16="http://schemas.microsoft.com/office/drawing/2014/main" id="{03688B8E-6A99-4510-863F-7DD9D3725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481542" y="2465916"/>
          <a:ext cx="252000" cy="206376"/>
        </a:xfrm>
        <a:prstGeom prst="rect">
          <a:avLst/>
        </a:prstGeom>
      </xdr:spPr>
    </xdr:pic>
    <xdr:clientData/>
  </xdr:twoCellAnchor>
  <xdr:twoCellAnchor editAs="absolute">
    <xdr:from>
      <xdr:col>1</xdr:col>
      <xdr:colOff>169334</xdr:colOff>
      <xdr:row>14</xdr:row>
      <xdr:rowOff>52917</xdr:rowOff>
    </xdr:from>
    <xdr:to>
      <xdr:col>1</xdr:col>
      <xdr:colOff>407459</xdr:colOff>
      <xdr:row>15</xdr:row>
      <xdr:rowOff>77722</xdr:rowOff>
    </xdr:to>
    <xdr:pic>
      <xdr:nvPicPr>
        <xdr:cNvPr id="19" name="Graphic 18" descr="Clipboard Partially Checked with solid fill">
          <a:extLst>
            <a:ext uri="{FF2B5EF4-FFF2-40B4-BE49-F238E27FC236}">
              <a16:creationId xmlns:a16="http://schemas.microsoft.com/office/drawing/2014/main" id="{2C5D46CB-923E-4081-9165-558B051E4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481542" y="2645834"/>
          <a:ext cx="238125" cy="210013"/>
        </a:xfrm>
        <a:prstGeom prst="rect">
          <a:avLst/>
        </a:prstGeom>
      </xdr:spPr>
    </xdr:pic>
    <xdr:clientData/>
  </xdr:twoCellAnchor>
  <xdr:twoCellAnchor editAs="absolute">
    <xdr:from>
      <xdr:col>1</xdr:col>
      <xdr:colOff>312209</xdr:colOff>
      <xdr:row>1</xdr:row>
      <xdr:rowOff>21167</xdr:rowOff>
    </xdr:from>
    <xdr:to>
      <xdr:col>1</xdr:col>
      <xdr:colOff>925750</xdr:colOff>
      <xdr:row>4</xdr:row>
      <xdr:rowOff>527</xdr:rowOff>
    </xdr:to>
    <xdr:pic>
      <xdr:nvPicPr>
        <xdr:cNvPr id="20" name="Graphic 19" descr="Search Inventory with solid fill">
          <a:extLst>
            <a:ext uri="{FF2B5EF4-FFF2-40B4-BE49-F238E27FC236}">
              <a16:creationId xmlns:a16="http://schemas.microsoft.com/office/drawing/2014/main" id="{9BEB7647-B13D-4AFE-AE6E-623E3016D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624417" y="206375"/>
          <a:ext cx="613541" cy="53498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98425</xdr:colOff>
      <xdr:row>4</xdr:row>
      <xdr:rowOff>4234</xdr:rowOff>
    </xdr:from>
    <xdr:to>
      <xdr:col>2</xdr:col>
      <xdr:colOff>104775</xdr:colOff>
      <xdr:row>6</xdr:row>
      <xdr:rowOff>118534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3E79193-B8AE-4BD2-8B47-B6A4BDE9D417}"/>
            </a:ext>
          </a:extLst>
        </xdr:cNvPr>
        <xdr:cNvSpPr/>
      </xdr:nvSpPr>
      <xdr:spPr>
        <a:xfrm>
          <a:off x="410633" y="745067"/>
          <a:ext cx="1477434" cy="4847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50" b="1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Inventory Management System</a:t>
          </a:r>
        </a:p>
      </xdr:txBody>
    </xdr:sp>
    <xdr:clientData/>
  </xdr:twoCellAnchor>
  <xdr:twoCellAnchor>
    <xdr:from>
      <xdr:col>1</xdr:col>
      <xdr:colOff>344522</xdr:colOff>
      <xdr:row>6</xdr:row>
      <xdr:rowOff>146050</xdr:rowOff>
    </xdr:from>
    <xdr:to>
      <xdr:col>1</xdr:col>
      <xdr:colOff>1455772</xdr:colOff>
      <xdr:row>8</xdr:row>
      <xdr:rowOff>0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26D91B-9104-4946-8C0C-27773D4BE3BF}"/>
            </a:ext>
          </a:extLst>
        </xdr:cNvPr>
        <xdr:cNvSpPr/>
      </xdr:nvSpPr>
      <xdr:spPr>
        <a:xfrm>
          <a:off x="655672" y="1250950"/>
          <a:ext cx="1111250" cy="22225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2">
                  <a:lumMod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349814</xdr:colOff>
      <xdr:row>7</xdr:row>
      <xdr:rowOff>157849</xdr:rowOff>
    </xdr:from>
    <xdr:to>
      <xdr:col>1</xdr:col>
      <xdr:colOff>1461064</xdr:colOff>
      <xdr:row>9</xdr:row>
      <xdr:rowOff>9746</xdr:rowOff>
    </xdr:to>
    <xdr:sp macro="" textlink="">
      <xdr:nvSpPr>
        <xdr:cNvPr id="4" name="Rectangl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2637F6C-D38A-4FDD-A03A-337D3692BD9B}"/>
            </a:ext>
          </a:extLst>
        </xdr:cNvPr>
        <xdr:cNvSpPr/>
      </xdr:nvSpPr>
      <xdr:spPr>
        <a:xfrm>
          <a:off x="660964" y="1446899"/>
          <a:ext cx="1111250" cy="220197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2">
                  <a:lumMod val="50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344522</xdr:colOff>
      <xdr:row>8</xdr:row>
      <xdr:rowOff>167595</xdr:rowOff>
    </xdr:from>
    <xdr:to>
      <xdr:col>1</xdr:col>
      <xdr:colOff>1455772</xdr:colOff>
      <xdr:row>10</xdr:row>
      <xdr:rowOff>19492</xdr:rowOff>
    </xdr:to>
    <xdr:sp macro="" textlink="">
      <xdr:nvSpPr>
        <xdr:cNvPr id="5" name="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A0A772C-3A24-4F63-89C3-AF07D7AF26FA}"/>
            </a:ext>
          </a:extLst>
        </xdr:cNvPr>
        <xdr:cNvSpPr/>
      </xdr:nvSpPr>
      <xdr:spPr>
        <a:xfrm>
          <a:off x="655672" y="1640795"/>
          <a:ext cx="1111250" cy="220197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2">
                  <a:lumMod val="50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344522</xdr:colOff>
      <xdr:row>9</xdr:row>
      <xdr:rowOff>177341</xdr:rowOff>
    </xdr:from>
    <xdr:to>
      <xdr:col>1</xdr:col>
      <xdr:colOff>1455772</xdr:colOff>
      <xdr:row>11</xdr:row>
      <xdr:rowOff>29238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B458646-8B72-4332-8094-5A4521D3608E}"/>
            </a:ext>
          </a:extLst>
        </xdr:cNvPr>
        <xdr:cNvSpPr/>
      </xdr:nvSpPr>
      <xdr:spPr>
        <a:xfrm>
          <a:off x="655672" y="1834691"/>
          <a:ext cx="1111250" cy="220197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Vendors</a:t>
          </a:r>
        </a:p>
      </xdr:txBody>
    </xdr:sp>
    <xdr:clientData/>
  </xdr:twoCellAnchor>
  <xdr:twoCellAnchor>
    <xdr:from>
      <xdr:col>1</xdr:col>
      <xdr:colOff>344522</xdr:colOff>
      <xdr:row>11</xdr:row>
      <xdr:rowOff>884</xdr:rowOff>
    </xdr:from>
    <xdr:to>
      <xdr:col>1</xdr:col>
      <xdr:colOff>1455772</xdr:colOff>
      <xdr:row>12</xdr:row>
      <xdr:rowOff>38984</xdr:rowOff>
    </xdr:to>
    <xdr:sp macro="" textlink="">
      <xdr:nvSpPr>
        <xdr:cNvPr id="7" name="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AB26AD3-B3E0-4116-8D20-0091FE8FBAF8}"/>
            </a:ext>
          </a:extLst>
        </xdr:cNvPr>
        <xdr:cNvSpPr/>
      </xdr:nvSpPr>
      <xdr:spPr>
        <a:xfrm>
          <a:off x="655672" y="2026534"/>
          <a:ext cx="1111250" cy="22225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2">
                  <a:lumMod val="50000"/>
                </a:schemeClr>
              </a:solidFill>
            </a:rPr>
            <a:t>New</a:t>
          </a:r>
          <a:r>
            <a:rPr lang="en-US" sz="1100" baseline="0">
              <a:solidFill>
                <a:schemeClr val="bg2">
                  <a:lumMod val="50000"/>
                </a:schemeClr>
              </a:solidFill>
            </a:rPr>
            <a:t> Entry</a:t>
          </a:r>
          <a:endParaRPr lang="en-US" sz="1100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344522</xdr:colOff>
      <xdr:row>12</xdr:row>
      <xdr:rowOff>15921</xdr:rowOff>
    </xdr:from>
    <xdr:to>
      <xdr:col>1</xdr:col>
      <xdr:colOff>1455772</xdr:colOff>
      <xdr:row>13</xdr:row>
      <xdr:rowOff>54021</xdr:rowOff>
    </xdr:to>
    <xdr:sp macro="" textlink="">
      <xdr:nvSpPr>
        <xdr:cNvPr id="8" name="Rectangle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754F5C9-A0B0-4586-A6A5-D10C26E637C7}"/>
            </a:ext>
          </a:extLst>
        </xdr:cNvPr>
        <xdr:cNvSpPr/>
      </xdr:nvSpPr>
      <xdr:spPr>
        <a:xfrm>
          <a:off x="655672" y="2225721"/>
          <a:ext cx="1111250" cy="22225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2">
                  <a:lumMod val="50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344522</xdr:colOff>
      <xdr:row>13</xdr:row>
      <xdr:rowOff>20376</xdr:rowOff>
    </xdr:from>
    <xdr:to>
      <xdr:col>1</xdr:col>
      <xdr:colOff>1455772</xdr:colOff>
      <xdr:row>14</xdr:row>
      <xdr:rowOff>58476</xdr:rowOff>
    </xdr:to>
    <xdr:sp macro="" textlink="">
      <xdr:nvSpPr>
        <xdr:cNvPr id="9" name="Rectangle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32DB48F-345A-4469-87D0-10B19689C4D9}"/>
            </a:ext>
          </a:extLst>
        </xdr:cNvPr>
        <xdr:cNvSpPr/>
      </xdr:nvSpPr>
      <xdr:spPr>
        <a:xfrm>
          <a:off x="655672" y="2414326"/>
          <a:ext cx="1111250" cy="22225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2">
                  <a:lumMod val="50000"/>
                </a:schemeClr>
              </a:solidFill>
            </a:rPr>
            <a:t>Sales</a:t>
          </a:r>
        </a:p>
      </xdr:txBody>
    </xdr:sp>
    <xdr:clientData/>
  </xdr:twoCellAnchor>
  <xdr:twoCellAnchor>
    <xdr:from>
      <xdr:col>1</xdr:col>
      <xdr:colOff>328647</xdr:colOff>
      <xdr:row>14</xdr:row>
      <xdr:rowOff>30125</xdr:rowOff>
    </xdr:from>
    <xdr:to>
      <xdr:col>1</xdr:col>
      <xdr:colOff>1439897</xdr:colOff>
      <xdr:row>15</xdr:row>
      <xdr:rowOff>68225</xdr:rowOff>
    </xdr:to>
    <xdr:sp macro="" textlink="">
      <xdr:nvSpPr>
        <xdr:cNvPr id="10" name="Rectangle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3DC5C35-23CC-4540-A925-978766B568DB}"/>
            </a:ext>
          </a:extLst>
        </xdr:cNvPr>
        <xdr:cNvSpPr/>
      </xdr:nvSpPr>
      <xdr:spPr>
        <a:xfrm>
          <a:off x="639797" y="2608225"/>
          <a:ext cx="1111250" cy="22225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2">
                  <a:lumMod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3</xdr:col>
      <xdr:colOff>1</xdr:colOff>
      <xdr:row>1</xdr:row>
      <xdr:rowOff>15875</xdr:rowOff>
    </xdr:from>
    <xdr:to>
      <xdr:col>8</xdr:col>
      <xdr:colOff>359834</xdr:colOff>
      <xdr:row>3</xdr:row>
      <xdr:rowOff>116417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16217B7-47B1-4448-A73A-2944742CBDA6}"/>
            </a:ext>
          </a:extLst>
        </xdr:cNvPr>
        <xdr:cNvSpPr/>
      </xdr:nvSpPr>
      <xdr:spPr>
        <a:xfrm>
          <a:off x="1932517" y="200025"/>
          <a:ext cx="6043084" cy="468842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2400" b="1">
              <a:solidFill>
                <a:schemeClr val="tx1"/>
              </a:solidFill>
            </a:rPr>
            <a:t>    Vendors</a:t>
          </a:r>
        </a:p>
      </xdr:txBody>
    </xdr:sp>
    <xdr:clientData/>
  </xdr:twoCellAnchor>
  <xdr:twoCellAnchor editAs="absolute">
    <xdr:from>
      <xdr:col>1</xdr:col>
      <xdr:colOff>233892</xdr:colOff>
      <xdr:row>6</xdr:row>
      <xdr:rowOff>121708</xdr:rowOff>
    </xdr:from>
    <xdr:to>
      <xdr:col>1</xdr:col>
      <xdr:colOff>416772</xdr:colOff>
      <xdr:row>8</xdr:row>
      <xdr:rowOff>56606</xdr:rowOff>
    </xdr:to>
    <xdr:pic>
      <xdr:nvPicPr>
        <xdr:cNvPr id="12" name="Graphic 11" descr="Presentation with bar chart with solid fill">
          <a:extLst>
            <a:ext uri="{FF2B5EF4-FFF2-40B4-BE49-F238E27FC236}">
              <a16:creationId xmlns:a16="http://schemas.microsoft.com/office/drawing/2014/main" id="{704C08CA-2EA8-495B-BF0A-0E7E1300A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546100" y="1232958"/>
          <a:ext cx="182880" cy="305315"/>
        </a:xfrm>
        <a:prstGeom prst="rect">
          <a:avLst/>
        </a:prstGeom>
      </xdr:spPr>
    </xdr:pic>
    <xdr:clientData/>
  </xdr:twoCellAnchor>
  <xdr:twoCellAnchor editAs="absolute">
    <xdr:from>
      <xdr:col>1</xdr:col>
      <xdr:colOff>165100</xdr:colOff>
      <xdr:row>9</xdr:row>
      <xdr:rowOff>12700</xdr:rowOff>
    </xdr:from>
    <xdr:to>
      <xdr:col>1</xdr:col>
      <xdr:colOff>392516</xdr:colOff>
      <xdr:row>10</xdr:row>
      <xdr:rowOff>24343</xdr:rowOff>
    </xdr:to>
    <xdr:pic>
      <xdr:nvPicPr>
        <xdr:cNvPr id="13" name="Graphic 12" descr="Inventory outline">
          <a:extLst>
            <a:ext uri="{FF2B5EF4-FFF2-40B4-BE49-F238E27FC236}">
              <a16:creationId xmlns:a16="http://schemas.microsoft.com/office/drawing/2014/main" id="{D38BAEBA-CC1B-4706-A43D-B427E13B9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77308" y="1679575"/>
          <a:ext cx="227416" cy="196851"/>
        </a:xfrm>
        <a:prstGeom prst="rect">
          <a:avLst/>
        </a:prstGeom>
      </xdr:spPr>
    </xdr:pic>
    <xdr:clientData/>
  </xdr:twoCellAnchor>
  <xdr:twoCellAnchor editAs="absolute">
    <xdr:from>
      <xdr:col>1</xdr:col>
      <xdr:colOff>165100</xdr:colOff>
      <xdr:row>10</xdr:row>
      <xdr:rowOff>24342</xdr:rowOff>
    </xdr:from>
    <xdr:to>
      <xdr:col>1</xdr:col>
      <xdr:colOff>424300</xdr:colOff>
      <xdr:row>11</xdr:row>
      <xdr:rowOff>30692</xdr:rowOff>
    </xdr:to>
    <xdr:pic>
      <xdr:nvPicPr>
        <xdr:cNvPr id="14" name="Graphic 13" descr="User outline">
          <a:extLst>
            <a:ext uri="{FF2B5EF4-FFF2-40B4-BE49-F238E27FC236}">
              <a16:creationId xmlns:a16="http://schemas.microsoft.com/office/drawing/2014/main" id="{B534032A-0A6E-41BD-B53A-212EE7C71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477308" y="1876425"/>
          <a:ext cx="259200" cy="191559"/>
        </a:xfrm>
        <a:prstGeom prst="rect">
          <a:avLst/>
        </a:prstGeom>
      </xdr:spPr>
    </xdr:pic>
    <xdr:clientData/>
  </xdr:twoCellAnchor>
  <xdr:twoCellAnchor editAs="absolute">
    <xdr:from>
      <xdr:col>1</xdr:col>
      <xdr:colOff>177800</xdr:colOff>
      <xdr:row>11</xdr:row>
      <xdr:rowOff>44450</xdr:rowOff>
    </xdr:from>
    <xdr:to>
      <xdr:col>1</xdr:col>
      <xdr:colOff>436435</xdr:colOff>
      <xdr:row>12</xdr:row>
      <xdr:rowOff>66676</xdr:rowOff>
    </xdr:to>
    <xdr:pic>
      <xdr:nvPicPr>
        <xdr:cNvPr id="15" name="Graphic 14" descr="Full Brick Wall with solid fill">
          <a:extLst>
            <a:ext uri="{FF2B5EF4-FFF2-40B4-BE49-F238E27FC236}">
              <a16:creationId xmlns:a16="http://schemas.microsoft.com/office/drawing/2014/main" id="{6300C324-AD1E-432D-A7AA-A488E9955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488950" y="2070100"/>
          <a:ext cx="258635" cy="206376"/>
        </a:xfrm>
        <a:prstGeom prst="rect">
          <a:avLst/>
        </a:prstGeom>
      </xdr:spPr>
    </xdr:pic>
    <xdr:clientData/>
  </xdr:twoCellAnchor>
  <xdr:twoCellAnchor editAs="absolute">
    <xdr:from>
      <xdr:col>1</xdr:col>
      <xdr:colOff>200124</xdr:colOff>
      <xdr:row>7</xdr:row>
      <xdr:rowOff>177800</xdr:rowOff>
    </xdr:from>
    <xdr:to>
      <xdr:col>1</xdr:col>
      <xdr:colOff>446384</xdr:colOff>
      <xdr:row>9</xdr:row>
      <xdr:rowOff>25400</xdr:rowOff>
    </xdr:to>
    <xdr:pic>
      <xdr:nvPicPr>
        <xdr:cNvPr id="16" name="Graphic 15" descr="User with solid fill">
          <a:extLst>
            <a:ext uri="{FF2B5EF4-FFF2-40B4-BE49-F238E27FC236}">
              <a16:creationId xmlns:a16="http://schemas.microsoft.com/office/drawing/2014/main" id="{1EAC4BB8-A182-4A96-9443-8B709907C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 flipH="1">
          <a:off x="511274" y="1466850"/>
          <a:ext cx="246260" cy="215900"/>
        </a:xfrm>
        <a:prstGeom prst="rect">
          <a:avLst/>
        </a:prstGeom>
      </xdr:spPr>
    </xdr:pic>
    <xdr:clientData/>
  </xdr:twoCellAnchor>
  <xdr:twoCellAnchor editAs="absolute">
    <xdr:from>
      <xdr:col>1</xdr:col>
      <xdr:colOff>165100</xdr:colOff>
      <xdr:row>12</xdr:row>
      <xdr:rowOff>47624</xdr:rowOff>
    </xdr:from>
    <xdr:to>
      <xdr:col>1</xdr:col>
      <xdr:colOff>417100</xdr:colOff>
      <xdr:row>13</xdr:row>
      <xdr:rowOff>59266</xdr:rowOff>
    </xdr:to>
    <xdr:pic>
      <xdr:nvPicPr>
        <xdr:cNvPr id="17" name="Graphic 16" descr="Receipt with solid fill">
          <a:extLst>
            <a:ext uri="{FF2B5EF4-FFF2-40B4-BE49-F238E27FC236}">
              <a16:creationId xmlns:a16="http://schemas.microsoft.com/office/drawing/2014/main" id="{B52A2C71-8FCB-491A-90A1-7FCFF679C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477308" y="2270124"/>
          <a:ext cx="252000" cy="196850"/>
        </a:xfrm>
        <a:prstGeom prst="rect">
          <a:avLst/>
        </a:prstGeom>
      </xdr:spPr>
    </xdr:pic>
    <xdr:clientData/>
  </xdr:twoCellAnchor>
  <xdr:twoCellAnchor editAs="absolute">
    <xdr:from>
      <xdr:col>1</xdr:col>
      <xdr:colOff>182034</xdr:colOff>
      <xdr:row>13</xdr:row>
      <xdr:rowOff>57150</xdr:rowOff>
    </xdr:from>
    <xdr:to>
      <xdr:col>1</xdr:col>
      <xdr:colOff>434034</xdr:colOff>
      <xdr:row>14</xdr:row>
      <xdr:rowOff>79376</xdr:rowOff>
    </xdr:to>
    <xdr:pic>
      <xdr:nvPicPr>
        <xdr:cNvPr id="18" name="Graphic 17" descr="Register with solid fill">
          <a:extLst>
            <a:ext uri="{FF2B5EF4-FFF2-40B4-BE49-F238E27FC236}">
              <a16:creationId xmlns:a16="http://schemas.microsoft.com/office/drawing/2014/main" id="{F7A0DA6A-0CC8-4F35-B646-66E62A408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494242" y="2464858"/>
          <a:ext cx="252000" cy="207435"/>
        </a:xfrm>
        <a:prstGeom prst="rect">
          <a:avLst/>
        </a:prstGeom>
      </xdr:spPr>
    </xdr:pic>
    <xdr:clientData/>
  </xdr:twoCellAnchor>
  <xdr:twoCellAnchor editAs="absolute">
    <xdr:from>
      <xdr:col>1</xdr:col>
      <xdr:colOff>165100</xdr:colOff>
      <xdr:row>14</xdr:row>
      <xdr:rowOff>84666</xdr:rowOff>
    </xdr:from>
    <xdr:to>
      <xdr:col>1</xdr:col>
      <xdr:colOff>403225</xdr:colOff>
      <xdr:row>15</xdr:row>
      <xdr:rowOff>110529</xdr:rowOff>
    </xdr:to>
    <xdr:pic>
      <xdr:nvPicPr>
        <xdr:cNvPr id="19" name="Graphic 18" descr="Clipboard Partially Checked with solid fill">
          <a:extLst>
            <a:ext uri="{FF2B5EF4-FFF2-40B4-BE49-F238E27FC236}">
              <a16:creationId xmlns:a16="http://schemas.microsoft.com/office/drawing/2014/main" id="{4E20B01A-85FB-4268-8277-3B5EC41DA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477308" y="2677583"/>
          <a:ext cx="238125" cy="211071"/>
        </a:xfrm>
        <a:prstGeom prst="rect">
          <a:avLst/>
        </a:prstGeom>
      </xdr:spPr>
    </xdr:pic>
    <xdr:clientData/>
  </xdr:twoCellAnchor>
  <xdr:twoCellAnchor editAs="absolute">
    <xdr:from>
      <xdr:col>1</xdr:col>
      <xdr:colOff>275167</xdr:colOff>
      <xdr:row>1</xdr:row>
      <xdr:rowOff>58208</xdr:rowOff>
    </xdr:from>
    <xdr:to>
      <xdr:col>1</xdr:col>
      <xdr:colOff>888708</xdr:colOff>
      <xdr:row>4</xdr:row>
      <xdr:rowOff>37568</xdr:rowOff>
    </xdr:to>
    <xdr:pic>
      <xdr:nvPicPr>
        <xdr:cNvPr id="20" name="Graphic 19" descr="Search Inventory with solid fill">
          <a:extLst>
            <a:ext uri="{FF2B5EF4-FFF2-40B4-BE49-F238E27FC236}">
              <a16:creationId xmlns:a16="http://schemas.microsoft.com/office/drawing/2014/main" id="{1E0831EF-9595-4598-8129-0FE7234CB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587375" y="243416"/>
          <a:ext cx="613541" cy="53498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93134</xdr:colOff>
      <xdr:row>4</xdr:row>
      <xdr:rowOff>25400</xdr:rowOff>
    </xdr:from>
    <xdr:to>
      <xdr:col>2</xdr:col>
      <xdr:colOff>99484</xdr:colOff>
      <xdr:row>6</xdr:row>
      <xdr:rowOff>139700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41F651B-6FA7-4E74-A4EF-9B8DB043BDA9}"/>
            </a:ext>
          </a:extLst>
        </xdr:cNvPr>
        <xdr:cNvSpPr/>
      </xdr:nvSpPr>
      <xdr:spPr>
        <a:xfrm>
          <a:off x="405342" y="766233"/>
          <a:ext cx="1477434" cy="4847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50" b="1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Inventory Management System</a:t>
          </a:r>
        </a:p>
      </xdr:txBody>
    </xdr:sp>
    <xdr:clientData/>
  </xdr:twoCellAnchor>
  <xdr:twoCellAnchor>
    <xdr:from>
      <xdr:col>1</xdr:col>
      <xdr:colOff>344522</xdr:colOff>
      <xdr:row>6</xdr:row>
      <xdr:rowOff>146050</xdr:rowOff>
    </xdr:from>
    <xdr:to>
      <xdr:col>1</xdr:col>
      <xdr:colOff>1455772</xdr:colOff>
      <xdr:row>8</xdr:row>
      <xdr:rowOff>0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2E8138-0902-48B0-A121-04CC434B6E40}"/>
            </a:ext>
          </a:extLst>
        </xdr:cNvPr>
        <xdr:cNvSpPr/>
      </xdr:nvSpPr>
      <xdr:spPr>
        <a:xfrm>
          <a:off x="656730" y="1257300"/>
          <a:ext cx="1111250" cy="224367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2">
                  <a:lumMod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349814</xdr:colOff>
      <xdr:row>7</xdr:row>
      <xdr:rowOff>157849</xdr:rowOff>
    </xdr:from>
    <xdr:to>
      <xdr:col>1</xdr:col>
      <xdr:colOff>1461064</xdr:colOff>
      <xdr:row>9</xdr:row>
      <xdr:rowOff>9746</xdr:rowOff>
    </xdr:to>
    <xdr:sp macro="" textlink="">
      <xdr:nvSpPr>
        <xdr:cNvPr id="4" name="Rectangl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1C2D29A-2329-4C50-821F-E59C97280500}"/>
            </a:ext>
          </a:extLst>
        </xdr:cNvPr>
        <xdr:cNvSpPr/>
      </xdr:nvSpPr>
      <xdr:spPr>
        <a:xfrm>
          <a:off x="660964" y="1446899"/>
          <a:ext cx="1111250" cy="220197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2">
                  <a:lumMod val="50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344522</xdr:colOff>
      <xdr:row>8</xdr:row>
      <xdr:rowOff>167595</xdr:rowOff>
    </xdr:from>
    <xdr:to>
      <xdr:col>1</xdr:col>
      <xdr:colOff>1455772</xdr:colOff>
      <xdr:row>10</xdr:row>
      <xdr:rowOff>19492</xdr:rowOff>
    </xdr:to>
    <xdr:sp macro="" textlink="">
      <xdr:nvSpPr>
        <xdr:cNvPr id="5" name="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42FFB9B-E991-46EA-8F62-25D61A660403}"/>
            </a:ext>
          </a:extLst>
        </xdr:cNvPr>
        <xdr:cNvSpPr/>
      </xdr:nvSpPr>
      <xdr:spPr>
        <a:xfrm>
          <a:off x="655672" y="1640795"/>
          <a:ext cx="1111250" cy="220197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2">
                  <a:lumMod val="50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344522</xdr:colOff>
      <xdr:row>9</xdr:row>
      <xdr:rowOff>177341</xdr:rowOff>
    </xdr:from>
    <xdr:to>
      <xdr:col>1</xdr:col>
      <xdr:colOff>1455772</xdr:colOff>
      <xdr:row>11</xdr:row>
      <xdr:rowOff>29238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70DB881-F57A-4798-A9E9-E65CE9A68271}"/>
            </a:ext>
          </a:extLst>
        </xdr:cNvPr>
        <xdr:cNvSpPr/>
      </xdr:nvSpPr>
      <xdr:spPr>
        <a:xfrm>
          <a:off x="655672" y="1834691"/>
          <a:ext cx="1111250" cy="220197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2">
                  <a:lumMod val="50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344522</xdr:colOff>
      <xdr:row>11</xdr:row>
      <xdr:rowOff>884</xdr:rowOff>
    </xdr:from>
    <xdr:to>
      <xdr:col>1</xdr:col>
      <xdr:colOff>1455772</xdr:colOff>
      <xdr:row>12</xdr:row>
      <xdr:rowOff>38984</xdr:rowOff>
    </xdr:to>
    <xdr:sp macro="" textlink="">
      <xdr:nvSpPr>
        <xdr:cNvPr id="7" name="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B805A24-11BC-49DF-988E-665BDF407199}"/>
            </a:ext>
          </a:extLst>
        </xdr:cNvPr>
        <xdr:cNvSpPr/>
      </xdr:nvSpPr>
      <xdr:spPr>
        <a:xfrm>
          <a:off x="655672" y="2026534"/>
          <a:ext cx="1111250" cy="22225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New</a:t>
          </a:r>
          <a:r>
            <a:rPr lang="en-US" sz="1100" b="1" baseline="0">
              <a:solidFill>
                <a:sysClr val="windowText" lastClr="000000"/>
              </a:solidFill>
            </a:rPr>
            <a:t> Entry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344522</xdr:colOff>
      <xdr:row>12</xdr:row>
      <xdr:rowOff>15921</xdr:rowOff>
    </xdr:from>
    <xdr:to>
      <xdr:col>1</xdr:col>
      <xdr:colOff>1455772</xdr:colOff>
      <xdr:row>13</xdr:row>
      <xdr:rowOff>54021</xdr:rowOff>
    </xdr:to>
    <xdr:sp macro="" textlink="">
      <xdr:nvSpPr>
        <xdr:cNvPr id="8" name="Rectangle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57F0F0B-4B27-43C1-81AC-81EDECA5C8BE}"/>
            </a:ext>
          </a:extLst>
        </xdr:cNvPr>
        <xdr:cNvSpPr/>
      </xdr:nvSpPr>
      <xdr:spPr>
        <a:xfrm>
          <a:off x="655672" y="2225721"/>
          <a:ext cx="1111250" cy="22225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2">
                  <a:lumMod val="50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344522</xdr:colOff>
      <xdr:row>13</xdr:row>
      <xdr:rowOff>20376</xdr:rowOff>
    </xdr:from>
    <xdr:to>
      <xdr:col>1</xdr:col>
      <xdr:colOff>1455772</xdr:colOff>
      <xdr:row>14</xdr:row>
      <xdr:rowOff>58476</xdr:rowOff>
    </xdr:to>
    <xdr:sp macro="" textlink="">
      <xdr:nvSpPr>
        <xdr:cNvPr id="9" name="Rectangle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E7C1791-CBB8-4BAC-B373-41516C7C20AA}"/>
            </a:ext>
          </a:extLst>
        </xdr:cNvPr>
        <xdr:cNvSpPr/>
      </xdr:nvSpPr>
      <xdr:spPr>
        <a:xfrm>
          <a:off x="655672" y="2414326"/>
          <a:ext cx="1111250" cy="22225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2">
                  <a:lumMod val="50000"/>
                </a:schemeClr>
              </a:solidFill>
            </a:rPr>
            <a:t>Sales</a:t>
          </a:r>
        </a:p>
      </xdr:txBody>
    </xdr:sp>
    <xdr:clientData/>
  </xdr:twoCellAnchor>
  <xdr:twoCellAnchor>
    <xdr:from>
      <xdr:col>1</xdr:col>
      <xdr:colOff>328647</xdr:colOff>
      <xdr:row>14</xdr:row>
      <xdr:rowOff>30125</xdr:rowOff>
    </xdr:from>
    <xdr:to>
      <xdr:col>1</xdr:col>
      <xdr:colOff>1439897</xdr:colOff>
      <xdr:row>15</xdr:row>
      <xdr:rowOff>68225</xdr:rowOff>
    </xdr:to>
    <xdr:sp macro="" textlink="">
      <xdr:nvSpPr>
        <xdr:cNvPr id="10" name="Rectangle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6EA2366-7811-4288-9451-2AA4662CF72A}"/>
            </a:ext>
          </a:extLst>
        </xdr:cNvPr>
        <xdr:cNvSpPr/>
      </xdr:nvSpPr>
      <xdr:spPr>
        <a:xfrm>
          <a:off x="639797" y="2608225"/>
          <a:ext cx="1111250" cy="22225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2">
                  <a:lumMod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3</xdr:col>
      <xdr:colOff>10584</xdr:colOff>
      <xdr:row>1</xdr:row>
      <xdr:rowOff>15875</xdr:rowOff>
    </xdr:from>
    <xdr:to>
      <xdr:col>12</xdr:col>
      <xdr:colOff>566209</xdr:colOff>
      <xdr:row>3</xdr:row>
      <xdr:rowOff>116417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A7B87172-4CE5-4DB7-8134-A9F568838C9E}"/>
            </a:ext>
          </a:extLst>
        </xdr:cNvPr>
        <xdr:cNvSpPr/>
      </xdr:nvSpPr>
      <xdr:spPr>
        <a:xfrm>
          <a:off x="1932517" y="200025"/>
          <a:ext cx="6043084" cy="468842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2400" b="1">
              <a:solidFill>
                <a:schemeClr val="tx1"/>
              </a:solidFill>
            </a:rPr>
            <a:t>    New</a:t>
          </a:r>
          <a:r>
            <a:rPr lang="en-US" sz="2400" b="1" baseline="0">
              <a:solidFill>
                <a:schemeClr val="tx1"/>
              </a:solidFill>
            </a:rPr>
            <a:t> Entry</a:t>
          </a:r>
          <a:endParaRPr lang="en-US" sz="24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222250</xdr:colOff>
      <xdr:row>6</xdr:row>
      <xdr:rowOff>133350</xdr:rowOff>
    </xdr:from>
    <xdr:to>
      <xdr:col>1</xdr:col>
      <xdr:colOff>405130</xdr:colOff>
      <xdr:row>8</xdr:row>
      <xdr:rowOff>68248</xdr:rowOff>
    </xdr:to>
    <xdr:pic>
      <xdr:nvPicPr>
        <xdr:cNvPr id="12" name="Graphic 11" descr="Presentation with bar chart with solid fill">
          <a:extLst>
            <a:ext uri="{FF2B5EF4-FFF2-40B4-BE49-F238E27FC236}">
              <a16:creationId xmlns:a16="http://schemas.microsoft.com/office/drawing/2014/main" id="{7C523EBC-48FE-40D2-A000-53F5B18DD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533400" y="1238250"/>
          <a:ext cx="182880" cy="303198"/>
        </a:xfrm>
        <a:prstGeom prst="rect">
          <a:avLst/>
        </a:prstGeom>
      </xdr:spPr>
    </xdr:pic>
    <xdr:clientData/>
  </xdr:twoCellAnchor>
  <xdr:twoCellAnchor editAs="absolute">
    <xdr:from>
      <xdr:col>1</xdr:col>
      <xdr:colOff>162984</xdr:colOff>
      <xdr:row>9</xdr:row>
      <xdr:rowOff>31750</xdr:rowOff>
    </xdr:from>
    <xdr:to>
      <xdr:col>1</xdr:col>
      <xdr:colOff>390400</xdr:colOff>
      <xdr:row>10</xdr:row>
      <xdr:rowOff>43393</xdr:rowOff>
    </xdr:to>
    <xdr:pic>
      <xdr:nvPicPr>
        <xdr:cNvPr id="13" name="Graphic 12" descr="Inventory outline">
          <a:extLst>
            <a:ext uri="{FF2B5EF4-FFF2-40B4-BE49-F238E27FC236}">
              <a16:creationId xmlns:a16="http://schemas.microsoft.com/office/drawing/2014/main" id="{D5500683-2F30-4976-82A5-6812A913C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75192" y="1698625"/>
          <a:ext cx="227416" cy="196851"/>
        </a:xfrm>
        <a:prstGeom prst="rect">
          <a:avLst/>
        </a:prstGeom>
      </xdr:spPr>
    </xdr:pic>
    <xdr:clientData/>
  </xdr:twoCellAnchor>
  <xdr:twoCellAnchor editAs="absolute">
    <xdr:from>
      <xdr:col>1</xdr:col>
      <xdr:colOff>162984</xdr:colOff>
      <xdr:row>10</xdr:row>
      <xdr:rowOff>40216</xdr:rowOff>
    </xdr:from>
    <xdr:to>
      <xdr:col>1</xdr:col>
      <xdr:colOff>422184</xdr:colOff>
      <xdr:row>11</xdr:row>
      <xdr:rowOff>46566</xdr:rowOff>
    </xdr:to>
    <xdr:pic>
      <xdr:nvPicPr>
        <xdr:cNvPr id="14" name="Graphic 13" descr="User outline">
          <a:extLst>
            <a:ext uri="{FF2B5EF4-FFF2-40B4-BE49-F238E27FC236}">
              <a16:creationId xmlns:a16="http://schemas.microsoft.com/office/drawing/2014/main" id="{B50EBF4C-EE43-4256-A8DF-6B85EFED9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475192" y="1892299"/>
          <a:ext cx="259200" cy="191559"/>
        </a:xfrm>
        <a:prstGeom prst="rect">
          <a:avLst/>
        </a:prstGeom>
      </xdr:spPr>
    </xdr:pic>
    <xdr:clientData/>
  </xdr:twoCellAnchor>
  <xdr:twoCellAnchor editAs="absolute">
    <xdr:from>
      <xdr:col>1</xdr:col>
      <xdr:colOff>162984</xdr:colOff>
      <xdr:row>11</xdr:row>
      <xdr:rowOff>50800</xdr:rowOff>
    </xdr:from>
    <xdr:to>
      <xdr:col>1</xdr:col>
      <xdr:colOff>421619</xdr:colOff>
      <xdr:row>12</xdr:row>
      <xdr:rowOff>73026</xdr:rowOff>
    </xdr:to>
    <xdr:pic>
      <xdr:nvPicPr>
        <xdr:cNvPr id="15" name="Graphic 14" descr="Full Brick Wall with solid fill">
          <a:extLst>
            <a:ext uri="{FF2B5EF4-FFF2-40B4-BE49-F238E27FC236}">
              <a16:creationId xmlns:a16="http://schemas.microsoft.com/office/drawing/2014/main" id="{7E9FCC89-8FEA-4304-AFBD-F13FA02F9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475192" y="2088092"/>
          <a:ext cx="258635" cy="207434"/>
        </a:xfrm>
        <a:prstGeom prst="rect">
          <a:avLst/>
        </a:prstGeom>
      </xdr:spPr>
    </xdr:pic>
    <xdr:clientData/>
  </xdr:twoCellAnchor>
  <xdr:twoCellAnchor editAs="absolute">
    <xdr:from>
      <xdr:col>1</xdr:col>
      <xdr:colOff>198967</xdr:colOff>
      <xdr:row>8</xdr:row>
      <xdr:rowOff>28575</xdr:rowOff>
    </xdr:from>
    <xdr:to>
      <xdr:col>1</xdr:col>
      <xdr:colOff>438675</xdr:colOff>
      <xdr:row>9</xdr:row>
      <xdr:rowOff>50801</xdr:rowOff>
    </xdr:to>
    <xdr:pic>
      <xdr:nvPicPr>
        <xdr:cNvPr id="16" name="Graphic 15" descr="User with solid fill">
          <a:extLst>
            <a:ext uri="{FF2B5EF4-FFF2-40B4-BE49-F238E27FC236}">
              <a16:creationId xmlns:a16="http://schemas.microsoft.com/office/drawing/2014/main" id="{23F04E2D-958C-4EFD-ABE2-6CF1672EC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511175" y="1510242"/>
          <a:ext cx="239708" cy="207434"/>
        </a:xfrm>
        <a:prstGeom prst="rect">
          <a:avLst/>
        </a:prstGeom>
      </xdr:spPr>
    </xdr:pic>
    <xdr:clientData/>
  </xdr:twoCellAnchor>
  <xdr:twoCellAnchor editAs="absolute">
    <xdr:from>
      <xdr:col>1</xdr:col>
      <xdr:colOff>184150</xdr:colOff>
      <xdr:row>12</xdr:row>
      <xdr:rowOff>76200</xdr:rowOff>
    </xdr:from>
    <xdr:to>
      <xdr:col>1</xdr:col>
      <xdr:colOff>436150</xdr:colOff>
      <xdr:row>13</xdr:row>
      <xdr:rowOff>87841</xdr:rowOff>
    </xdr:to>
    <xdr:pic>
      <xdr:nvPicPr>
        <xdr:cNvPr id="17" name="Graphic 16" descr="Receipt with solid fill">
          <a:extLst>
            <a:ext uri="{FF2B5EF4-FFF2-40B4-BE49-F238E27FC236}">
              <a16:creationId xmlns:a16="http://schemas.microsoft.com/office/drawing/2014/main" id="{8F639EA1-E21B-4106-A88F-0471FA472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495300" y="2286000"/>
          <a:ext cx="252000" cy="195791"/>
        </a:xfrm>
        <a:prstGeom prst="rect">
          <a:avLst/>
        </a:prstGeom>
      </xdr:spPr>
    </xdr:pic>
    <xdr:clientData/>
  </xdr:twoCellAnchor>
  <xdr:twoCellAnchor editAs="absolute">
    <xdr:from>
      <xdr:col>1</xdr:col>
      <xdr:colOff>162984</xdr:colOff>
      <xdr:row>14</xdr:row>
      <xdr:rowOff>82550</xdr:rowOff>
    </xdr:from>
    <xdr:to>
      <xdr:col>1</xdr:col>
      <xdr:colOff>401109</xdr:colOff>
      <xdr:row>15</xdr:row>
      <xdr:rowOff>108413</xdr:rowOff>
    </xdr:to>
    <xdr:pic>
      <xdr:nvPicPr>
        <xdr:cNvPr id="18" name="Graphic 17" descr="Clipboard Partially Checked with solid fill">
          <a:extLst>
            <a:ext uri="{FF2B5EF4-FFF2-40B4-BE49-F238E27FC236}">
              <a16:creationId xmlns:a16="http://schemas.microsoft.com/office/drawing/2014/main" id="{99FF0378-15B9-4712-9392-6BB95EEBA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475192" y="2675467"/>
          <a:ext cx="238125" cy="211071"/>
        </a:xfrm>
        <a:prstGeom prst="rect">
          <a:avLst/>
        </a:prstGeom>
      </xdr:spPr>
    </xdr:pic>
    <xdr:clientData/>
  </xdr:twoCellAnchor>
  <xdr:twoCellAnchor editAs="absolute">
    <xdr:from>
      <xdr:col>1</xdr:col>
      <xdr:colOff>177800</xdr:colOff>
      <xdr:row>13</xdr:row>
      <xdr:rowOff>69850</xdr:rowOff>
    </xdr:from>
    <xdr:to>
      <xdr:col>1</xdr:col>
      <xdr:colOff>429800</xdr:colOff>
      <xdr:row>14</xdr:row>
      <xdr:rowOff>92076</xdr:rowOff>
    </xdr:to>
    <xdr:pic>
      <xdr:nvPicPr>
        <xdr:cNvPr id="19" name="Graphic 18" descr="Register with solid fill">
          <a:extLst>
            <a:ext uri="{FF2B5EF4-FFF2-40B4-BE49-F238E27FC236}">
              <a16:creationId xmlns:a16="http://schemas.microsoft.com/office/drawing/2014/main" id="{6C2C76B2-954A-4A5A-B6D9-C9EEBA925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488950" y="2463800"/>
          <a:ext cx="252000" cy="206376"/>
        </a:xfrm>
        <a:prstGeom prst="rect">
          <a:avLst/>
        </a:prstGeom>
      </xdr:spPr>
    </xdr:pic>
    <xdr:clientData/>
  </xdr:twoCellAnchor>
  <xdr:twoCellAnchor editAs="absolute">
    <xdr:from>
      <xdr:col>1</xdr:col>
      <xdr:colOff>306917</xdr:colOff>
      <xdr:row>1</xdr:row>
      <xdr:rowOff>26459</xdr:rowOff>
    </xdr:from>
    <xdr:to>
      <xdr:col>1</xdr:col>
      <xdr:colOff>920458</xdr:colOff>
      <xdr:row>4</xdr:row>
      <xdr:rowOff>5819</xdr:rowOff>
    </xdr:to>
    <xdr:pic>
      <xdr:nvPicPr>
        <xdr:cNvPr id="20" name="Graphic 19" descr="Search Inventory with solid fill">
          <a:extLst>
            <a:ext uri="{FF2B5EF4-FFF2-40B4-BE49-F238E27FC236}">
              <a16:creationId xmlns:a16="http://schemas.microsoft.com/office/drawing/2014/main" id="{B4948482-F861-4242-9D0C-9631DAD8E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619125" y="211667"/>
          <a:ext cx="613541" cy="53498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294217</xdr:colOff>
      <xdr:row>4</xdr:row>
      <xdr:rowOff>4233</xdr:rowOff>
    </xdr:from>
    <xdr:to>
      <xdr:col>1</xdr:col>
      <xdr:colOff>1459443</xdr:colOff>
      <xdr:row>6</xdr:row>
      <xdr:rowOff>118533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8186A4F-E4E5-4EE4-A18F-C9EF3DE0B6B6}"/>
            </a:ext>
          </a:extLst>
        </xdr:cNvPr>
        <xdr:cNvSpPr/>
      </xdr:nvSpPr>
      <xdr:spPr>
        <a:xfrm>
          <a:off x="294217" y="745066"/>
          <a:ext cx="1477434" cy="4847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50" b="1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Inventory Management System</a:t>
          </a:r>
        </a:p>
      </xdr:txBody>
    </xdr:sp>
    <xdr:clientData/>
  </xdr:twoCellAnchor>
  <xdr:twoCellAnchor>
    <xdr:from>
      <xdr:col>1</xdr:col>
      <xdr:colOff>344522</xdr:colOff>
      <xdr:row>6</xdr:row>
      <xdr:rowOff>146050</xdr:rowOff>
    </xdr:from>
    <xdr:to>
      <xdr:col>1</xdr:col>
      <xdr:colOff>1455772</xdr:colOff>
      <xdr:row>8</xdr:row>
      <xdr:rowOff>0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BC93B0-7E81-4D76-9883-7385A86A6354}"/>
            </a:ext>
          </a:extLst>
        </xdr:cNvPr>
        <xdr:cNvSpPr/>
      </xdr:nvSpPr>
      <xdr:spPr>
        <a:xfrm>
          <a:off x="655672" y="1250950"/>
          <a:ext cx="1111250" cy="22225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2">
                  <a:lumMod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349814</xdr:colOff>
      <xdr:row>7</xdr:row>
      <xdr:rowOff>157849</xdr:rowOff>
    </xdr:from>
    <xdr:to>
      <xdr:col>1</xdr:col>
      <xdr:colOff>1461064</xdr:colOff>
      <xdr:row>9</xdr:row>
      <xdr:rowOff>9746</xdr:rowOff>
    </xdr:to>
    <xdr:sp macro="" textlink="">
      <xdr:nvSpPr>
        <xdr:cNvPr id="4" name="Rectangl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BBE86F7-4B61-4C9A-B61B-5A54578AA661}"/>
            </a:ext>
          </a:extLst>
        </xdr:cNvPr>
        <xdr:cNvSpPr/>
      </xdr:nvSpPr>
      <xdr:spPr>
        <a:xfrm>
          <a:off x="660964" y="1446899"/>
          <a:ext cx="1111250" cy="220197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2">
                  <a:lumMod val="50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344522</xdr:colOff>
      <xdr:row>8</xdr:row>
      <xdr:rowOff>167595</xdr:rowOff>
    </xdr:from>
    <xdr:to>
      <xdr:col>1</xdr:col>
      <xdr:colOff>1455772</xdr:colOff>
      <xdr:row>10</xdr:row>
      <xdr:rowOff>19492</xdr:rowOff>
    </xdr:to>
    <xdr:sp macro="" textlink="">
      <xdr:nvSpPr>
        <xdr:cNvPr id="5" name="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4A4F326-9563-45F7-9D48-CCDA9F26CAC1}"/>
            </a:ext>
          </a:extLst>
        </xdr:cNvPr>
        <xdr:cNvSpPr/>
      </xdr:nvSpPr>
      <xdr:spPr>
        <a:xfrm>
          <a:off x="655672" y="1640795"/>
          <a:ext cx="1111250" cy="220197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2">
                  <a:lumMod val="50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344522</xdr:colOff>
      <xdr:row>9</xdr:row>
      <xdr:rowOff>177341</xdr:rowOff>
    </xdr:from>
    <xdr:to>
      <xdr:col>1</xdr:col>
      <xdr:colOff>1455772</xdr:colOff>
      <xdr:row>11</xdr:row>
      <xdr:rowOff>29238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6F8D490-E7D7-49F0-8ED6-6EFF1FE9046B}"/>
            </a:ext>
          </a:extLst>
        </xdr:cNvPr>
        <xdr:cNvSpPr/>
      </xdr:nvSpPr>
      <xdr:spPr>
        <a:xfrm>
          <a:off x="655672" y="1834691"/>
          <a:ext cx="1111250" cy="220197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2">
                  <a:lumMod val="50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344522</xdr:colOff>
      <xdr:row>11</xdr:row>
      <xdr:rowOff>884</xdr:rowOff>
    </xdr:from>
    <xdr:to>
      <xdr:col>1</xdr:col>
      <xdr:colOff>1455772</xdr:colOff>
      <xdr:row>12</xdr:row>
      <xdr:rowOff>38984</xdr:rowOff>
    </xdr:to>
    <xdr:sp macro="" textlink="">
      <xdr:nvSpPr>
        <xdr:cNvPr id="7" name="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C25B513-3D85-45AA-B208-54311D32B812}"/>
            </a:ext>
          </a:extLst>
        </xdr:cNvPr>
        <xdr:cNvSpPr/>
      </xdr:nvSpPr>
      <xdr:spPr>
        <a:xfrm>
          <a:off x="655672" y="2026534"/>
          <a:ext cx="1111250" cy="22225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2">
                  <a:lumMod val="50000"/>
                </a:schemeClr>
              </a:solidFill>
            </a:rPr>
            <a:t>New</a:t>
          </a:r>
          <a:r>
            <a:rPr lang="en-US" sz="1100" baseline="0">
              <a:solidFill>
                <a:schemeClr val="bg2">
                  <a:lumMod val="50000"/>
                </a:schemeClr>
              </a:solidFill>
            </a:rPr>
            <a:t> Entry</a:t>
          </a:r>
          <a:endParaRPr lang="en-US" sz="1100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344522</xdr:colOff>
      <xdr:row>12</xdr:row>
      <xdr:rowOff>15920</xdr:rowOff>
    </xdr:from>
    <xdr:to>
      <xdr:col>1</xdr:col>
      <xdr:colOff>1455772</xdr:colOff>
      <xdr:row>13</xdr:row>
      <xdr:rowOff>54020</xdr:rowOff>
    </xdr:to>
    <xdr:sp macro="" textlink="">
      <xdr:nvSpPr>
        <xdr:cNvPr id="8" name="Rectangle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DB68CBC-7165-43E7-BC5B-39BF0DA7FA35}"/>
            </a:ext>
          </a:extLst>
        </xdr:cNvPr>
        <xdr:cNvSpPr/>
      </xdr:nvSpPr>
      <xdr:spPr>
        <a:xfrm>
          <a:off x="656730" y="2238420"/>
          <a:ext cx="1111250" cy="223308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Purchase</a:t>
          </a:r>
        </a:p>
      </xdr:txBody>
    </xdr:sp>
    <xdr:clientData/>
  </xdr:twoCellAnchor>
  <xdr:twoCellAnchor>
    <xdr:from>
      <xdr:col>1</xdr:col>
      <xdr:colOff>344522</xdr:colOff>
      <xdr:row>13</xdr:row>
      <xdr:rowOff>20376</xdr:rowOff>
    </xdr:from>
    <xdr:to>
      <xdr:col>1</xdr:col>
      <xdr:colOff>1455772</xdr:colOff>
      <xdr:row>14</xdr:row>
      <xdr:rowOff>58476</xdr:rowOff>
    </xdr:to>
    <xdr:sp macro="" textlink="">
      <xdr:nvSpPr>
        <xdr:cNvPr id="9" name="Rectangle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7EFE894-CDD4-4271-8E98-79E740142816}"/>
            </a:ext>
          </a:extLst>
        </xdr:cNvPr>
        <xdr:cNvSpPr/>
      </xdr:nvSpPr>
      <xdr:spPr>
        <a:xfrm>
          <a:off x="655672" y="2414326"/>
          <a:ext cx="1111250" cy="22225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2">
                  <a:lumMod val="50000"/>
                </a:schemeClr>
              </a:solidFill>
            </a:rPr>
            <a:t>Sales</a:t>
          </a:r>
        </a:p>
      </xdr:txBody>
    </xdr:sp>
    <xdr:clientData/>
  </xdr:twoCellAnchor>
  <xdr:twoCellAnchor>
    <xdr:from>
      <xdr:col>1</xdr:col>
      <xdr:colOff>328647</xdr:colOff>
      <xdr:row>14</xdr:row>
      <xdr:rowOff>30125</xdr:rowOff>
    </xdr:from>
    <xdr:to>
      <xdr:col>1</xdr:col>
      <xdr:colOff>1439897</xdr:colOff>
      <xdr:row>15</xdr:row>
      <xdr:rowOff>68225</xdr:rowOff>
    </xdr:to>
    <xdr:sp macro="" textlink="">
      <xdr:nvSpPr>
        <xdr:cNvPr id="10" name="Rectangle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E290A55-82A9-467B-B3F8-2158618BB13F}"/>
            </a:ext>
          </a:extLst>
        </xdr:cNvPr>
        <xdr:cNvSpPr/>
      </xdr:nvSpPr>
      <xdr:spPr>
        <a:xfrm>
          <a:off x="639797" y="2608225"/>
          <a:ext cx="1111250" cy="22225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2">
                  <a:lumMod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2</xdr:col>
      <xdr:colOff>148167</xdr:colOff>
      <xdr:row>1</xdr:row>
      <xdr:rowOff>15875</xdr:rowOff>
    </xdr:from>
    <xdr:to>
      <xdr:col>10</xdr:col>
      <xdr:colOff>677334</xdr:colOff>
      <xdr:row>3</xdr:row>
      <xdr:rowOff>116417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401E2CBC-AC33-4FCA-9442-A7FE27B624C5}"/>
            </a:ext>
          </a:extLst>
        </xdr:cNvPr>
        <xdr:cNvSpPr/>
      </xdr:nvSpPr>
      <xdr:spPr>
        <a:xfrm>
          <a:off x="1932517" y="200025"/>
          <a:ext cx="6043084" cy="468842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2400" b="1">
              <a:solidFill>
                <a:schemeClr val="tx1"/>
              </a:solidFill>
            </a:rPr>
            <a:t>    Purchase</a:t>
          </a:r>
        </a:p>
      </xdr:txBody>
    </xdr:sp>
    <xdr:clientData/>
  </xdr:twoCellAnchor>
  <xdr:twoCellAnchor editAs="absolute">
    <xdr:from>
      <xdr:col>1</xdr:col>
      <xdr:colOff>207433</xdr:colOff>
      <xdr:row>6</xdr:row>
      <xdr:rowOff>133350</xdr:rowOff>
    </xdr:from>
    <xdr:to>
      <xdr:col>1</xdr:col>
      <xdr:colOff>390313</xdr:colOff>
      <xdr:row>8</xdr:row>
      <xdr:rowOff>68248</xdr:rowOff>
    </xdr:to>
    <xdr:pic>
      <xdr:nvPicPr>
        <xdr:cNvPr id="12" name="Graphic 11" descr="Presentation with bar chart with solid fill">
          <a:extLst>
            <a:ext uri="{FF2B5EF4-FFF2-40B4-BE49-F238E27FC236}">
              <a16:creationId xmlns:a16="http://schemas.microsoft.com/office/drawing/2014/main" id="{B460C84F-50D0-4703-AB04-D6BEB0508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519641" y="1244600"/>
          <a:ext cx="182880" cy="305315"/>
        </a:xfrm>
        <a:prstGeom prst="rect">
          <a:avLst/>
        </a:prstGeom>
      </xdr:spPr>
    </xdr:pic>
    <xdr:clientData/>
  </xdr:twoCellAnchor>
  <xdr:twoCellAnchor editAs="absolute">
    <xdr:from>
      <xdr:col>1</xdr:col>
      <xdr:colOff>152400</xdr:colOff>
      <xdr:row>9</xdr:row>
      <xdr:rowOff>31750</xdr:rowOff>
    </xdr:from>
    <xdr:to>
      <xdr:col>1</xdr:col>
      <xdr:colOff>379816</xdr:colOff>
      <xdr:row>10</xdr:row>
      <xdr:rowOff>43393</xdr:rowOff>
    </xdr:to>
    <xdr:pic>
      <xdr:nvPicPr>
        <xdr:cNvPr id="13" name="Graphic 12" descr="Inventory outline">
          <a:extLst>
            <a:ext uri="{FF2B5EF4-FFF2-40B4-BE49-F238E27FC236}">
              <a16:creationId xmlns:a16="http://schemas.microsoft.com/office/drawing/2014/main" id="{ED3F9C20-18E9-494F-978A-B55525A64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64608" y="1698625"/>
          <a:ext cx="227416" cy="196851"/>
        </a:xfrm>
        <a:prstGeom prst="rect">
          <a:avLst/>
        </a:prstGeom>
      </xdr:spPr>
    </xdr:pic>
    <xdr:clientData/>
  </xdr:twoCellAnchor>
  <xdr:twoCellAnchor editAs="absolute">
    <xdr:from>
      <xdr:col>1</xdr:col>
      <xdr:colOff>152400</xdr:colOff>
      <xdr:row>10</xdr:row>
      <xdr:rowOff>50800</xdr:rowOff>
    </xdr:from>
    <xdr:to>
      <xdr:col>1</xdr:col>
      <xdr:colOff>411600</xdr:colOff>
      <xdr:row>11</xdr:row>
      <xdr:rowOff>57150</xdr:rowOff>
    </xdr:to>
    <xdr:pic>
      <xdr:nvPicPr>
        <xdr:cNvPr id="14" name="Graphic 13" descr="User outline">
          <a:extLst>
            <a:ext uri="{FF2B5EF4-FFF2-40B4-BE49-F238E27FC236}">
              <a16:creationId xmlns:a16="http://schemas.microsoft.com/office/drawing/2014/main" id="{A50320E1-2562-4445-BA01-B1AA01A2A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464608" y="1902883"/>
          <a:ext cx="259200" cy="191559"/>
        </a:xfrm>
        <a:prstGeom prst="rect">
          <a:avLst/>
        </a:prstGeom>
      </xdr:spPr>
    </xdr:pic>
    <xdr:clientData/>
  </xdr:twoCellAnchor>
  <xdr:twoCellAnchor editAs="absolute">
    <xdr:from>
      <xdr:col>1</xdr:col>
      <xdr:colOff>152400</xdr:colOff>
      <xdr:row>11</xdr:row>
      <xdr:rowOff>69850</xdr:rowOff>
    </xdr:from>
    <xdr:to>
      <xdr:col>1</xdr:col>
      <xdr:colOff>411035</xdr:colOff>
      <xdr:row>12</xdr:row>
      <xdr:rowOff>92076</xdr:rowOff>
    </xdr:to>
    <xdr:pic>
      <xdr:nvPicPr>
        <xdr:cNvPr id="15" name="Graphic 14" descr="Full Brick Wall with solid fill">
          <a:extLst>
            <a:ext uri="{FF2B5EF4-FFF2-40B4-BE49-F238E27FC236}">
              <a16:creationId xmlns:a16="http://schemas.microsoft.com/office/drawing/2014/main" id="{1EC46337-1FDF-47CC-8E53-5CEBD2A38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464608" y="2107142"/>
          <a:ext cx="258635" cy="207434"/>
        </a:xfrm>
        <a:prstGeom prst="rect">
          <a:avLst/>
        </a:prstGeom>
      </xdr:spPr>
    </xdr:pic>
    <xdr:clientData/>
  </xdr:twoCellAnchor>
  <xdr:twoCellAnchor editAs="absolute">
    <xdr:from>
      <xdr:col>1</xdr:col>
      <xdr:colOff>184150</xdr:colOff>
      <xdr:row>8</xdr:row>
      <xdr:rowOff>12700</xdr:rowOff>
    </xdr:from>
    <xdr:to>
      <xdr:col>1</xdr:col>
      <xdr:colOff>423858</xdr:colOff>
      <xdr:row>9</xdr:row>
      <xdr:rowOff>34926</xdr:rowOff>
    </xdr:to>
    <xdr:pic>
      <xdr:nvPicPr>
        <xdr:cNvPr id="16" name="Graphic 15" descr="User with solid fill">
          <a:extLst>
            <a:ext uri="{FF2B5EF4-FFF2-40B4-BE49-F238E27FC236}">
              <a16:creationId xmlns:a16="http://schemas.microsoft.com/office/drawing/2014/main" id="{93BB6C8F-BEFD-47DF-B828-DA0E1F65A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496358" y="1494367"/>
          <a:ext cx="239708" cy="207434"/>
        </a:xfrm>
        <a:prstGeom prst="rect">
          <a:avLst/>
        </a:prstGeom>
      </xdr:spPr>
    </xdr:pic>
    <xdr:clientData/>
  </xdr:twoCellAnchor>
  <xdr:twoCellAnchor editAs="absolute">
    <xdr:from>
      <xdr:col>1</xdr:col>
      <xdr:colOff>152400</xdr:colOff>
      <xdr:row>12</xdr:row>
      <xdr:rowOff>79376</xdr:rowOff>
    </xdr:from>
    <xdr:to>
      <xdr:col>1</xdr:col>
      <xdr:colOff>404400</xdr:colOff>
      <xdr:row>13</xdr:row>
      <xdr:rowOff>91017</xdr:rowOff>
    </xdr:to>
    <xdr:pic>
      <xdr:nvPicPr>
        <xdr:cNvPr id="17" name="Graphic 16" descr="Receipt with solid fill">
          <a:extLst>
            <a:ext uri="{FF2B5EF4-FFF2-40B4-BE49-F238E27FC236}">
              <a16:creationId xmlns:a16="http://schemas.microsoft.com/office/drawing/2014/main" id="{42C59816-EEB8-4465-82ED-F9D1708B0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464608" y="2301876"/>
          <a:ext cx="252000" cy="196849"/>
        </a:xfrm>
        <a:prstGeom prst="rect">
          <a:avLst/>
        </a:prstGeom>
      </xdr:spPr>
    </xdr:pic>
    <xdr:clientData/>
  </xdr:twoCellAnchor>
  <xdr:twoCellAnchor editAs="absolute">
    <xdr:from>
      <xdr:col>1</xdr:col>
      <xdr:colOff>152400</xdr:colOff>
      <xdr:row>13</xdr:row>
      <xdr:rowOff>79375</xdr:rowOff>
    </xdr:from>
    <xdr:to>
      <xdr:col>1</xdr:col>
      <xdr:colOff>404400</xdr:colOff>
      <xdr:row>14</xdr:row>
      <xdr:rowOff>101600</xdr:rowOff>
    </xdr:to>
    <xdr:pic>
      <xdr:nvPicPr>
        <xdr:cNvPr id="18" name="Graphic 17" descr="Register with solid fill">
          <a:extLst>
            <a:ext uri="{FF2B5EF4-FFF2-40B4-BE49-F238E27FC236}">
              <a16:creationId xmlns:a16="http://schemas.microsoft.com/office/drawing/2014/main" id="{EFCFEC17-24E5-44B1-A5A7-F7DAC2DF6B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464608" y="2487083"/>
          <a:ext cx="252000" cy="207434"/>
        </a:xfrm>
        <a:prstGeom prst="rect">
          <a:avLst/>
        </a:prstGeom>
      </xdr:spPr>
    </xdr:pic>
    <xdr:clientData/>
  </xdr:twoCellAnchor>
  <xdr:twoCellAnchor editAs="absolute">
    <xdr:from>
      <xdr:col>1</xdr:col>
      <xdr:colOff>179918</xdr:colOff>
      <xdr:row>14</xdr:row>
      <xdr:rowOff>105832</xdr:rowOff>
    </xdr:from>
    <xdr:to>
      <xdr:col>1</xdr:col>
      <xdr:colOff>418043</xdr:colOff>
      <xdr:row>15</xdr:row>
      <xdr:rowOff>131696</xdr:rowOff>
    </xdr:to>
    <xdr:pic>
      <xdr:nvPicPr>
        <xdr:cNvPr id="19" name="Graphic 18" descr="Clipboard Partially Checked with solid fill">
          <a:extLst>
            <a:ext uri="{FF2B5EF4-FFF2-40B4-BE49-F238E27FC236}">
              <a16:creationId xmlns:a16="http://schemas.microsoft.com/office/drawing/2014/main" id="{2EACBA96-3423-4F48-AACB-87179EEE1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492126" y="2698749"/>
          <a:ext cx="238125" cy="211072"/>
        </a:xfrm>
        <a:prstGeom prst="rect">
          <a:avLst/>
        </a:prstGeom>
      </xdr:spPr>
    </xdr:pic>
    <xdr:clientData/>
  </xdr:twoCellAnchor>
  <xdr:twoCellAnchor editAs="absolute">
    <xdr:from>
      <xdr:col>1</xdr:col>
      <xdr:colOff>285751</xdr:colOff>
      <xdr:row>1</xdr:row>
      <xdr:rowOff>0</xdr:rowOff>
    </xdr:from>
    <xdr:to>
      <xdr:col>1</xdr:col>
      <xdr:colOff>899292</xdr:colOff>
      <xdr:row>3</xdr:row>
      <xdr:rowOff>164568</xdr:rowOff>
    </xdr:to>
    <xdr:pic>
      <xdr:nvPicPr>
        <xdr:cNvPr id="20" name="Graphic 19" descr="Search Inventory with solid fill">
          <a:extLst>
            <a:ext uri="{FF2B5EF4-FFF2-40B4-BE49-F238E27FC236}">
              <a16:creationId xmlns:a16="http://schemas.microsoft.com/office/drawing/2014/main" id="{97289C26-5E15-4442-B634-F6B4545D5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597959" y="185208"/>
          <a:ext cx="613541" cy="53498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93135</xdr:colOff>
      <xdr:row>4</xdr:row>
      <xdr:rowOff>94192</xdr:rowOff>
    </xdr:from>
    <xdr:to>
      <xdr:col>2</xdr:col>
      <xdr:colOff>67735</xdr:colOff>
      <xdr:row>7</xdr:row>
      <xdr:rowOff>23284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C535B57-F86B-4756-BD40-8CA5FA86D7E1}"/>
            </a:ext>
          </a:extLst>
        </xdr:cNvPr>
        <xdr:cNvSpPr/>
      </xdr:nvSpPr>
      <xdr:spPr>
        <a:xfrm>
          <a:off x="405343" y="835025"/>
          <a:ext cx="1445684" cy="4847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50" b="1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Inventory Management System</a:t>
          </a:r>
        </a:p>
      </xdr:txBody>
    </xdr:sp>
    <xdr:clientData/>
  </xdr:twoCellAnchor>
  <xdr:twoCellAnchor>
    <xdr:from>
      <xdr:col>1</xdr:col>
      <xdr:colOff>344522</xdr:colOff>
      <xdr:row>6</xdr:row>
      <xdr:rowOff>146050</xdr:rowOff>
    </xdr:from>
    <xdr:to>
      <xdr:col>1</xdr:col>
      <xdr:colOff>1455772</xdr:colOff>
      <xdr:row>8</xdr:row>
      <xdr:rowOff>0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5CDCFF-F1D0-48CA-97C2-CA2B184F81DC}"/>
            </a:ext>
          </a:extLst>
        </xdr:cNvPr>
        <xdr:cNvSpPr/>
      </xdr:nvSpPr>
      <xdr:spPr>
        <a:xfrm>
          <a:off x="655672" y="1250950"/>
          <a:ext cx="1111250" cy="22225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2">
                  <a:lumMod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349814</xdr:colOff>
      <xdr:row>7</xdr:row>
      <xdr:rowOff>157849</xdr:rowOff>
    </xdr:from>
    <xdr:to>
      <xdr:col>1</xdr:col>
      <xdr:colOff>1461064</xdr:colOff>
      <xdr:row>9</xdr:row>
      <xdr:rowOff>9746</xdr:rowOff>
    </xdr:to>
    <xdr:sp macro="" textlink="">
      <xdr:nvSpPr>
        <xdr:cNvPr id="4" name="Rectangl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663CECC-13E6-4B14-8E40-7F86329171C4}"/>
            </a:ext>
          </a:extLst>
        </xdr:cNvPr>
        <xdr:cNvSpPr/>
      </xdr:nvSpPr>
      <xdr:spPr>
        <a:xfrm>
          <a:off x="660964" y="1446899"/>
          <a:ext cx="1111250" cy="220197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2">
                  <a:lumMod val="50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344522</xdr:colOff>
      <xdr:row>8</xdr:row>
      <xdr:rowOff>167595</xdr:rowOff>
    </xdr:from>
    <xdr:to>
      <xdr:col>1</xdr:col>
      <xdr:colOff>1455772</xdr:colOff>
      <xdr:row>10</xdr:row>
      <xdr:rowOff>19492</xdr:rowOff>
    </xdr:to>
    <xdr:sp macro="" textlink="">
      <xdr:nvSpPr>
        <xdr:cNvPr id="5" name="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AD86611-9171-4257-A360-569ABBBAA0E8}"/>
            </a:ext>
          </a:extLst>
        </xdr:cNvPr>
        <xdr:cNvSpPr/>
      </xdr:nvSpPr>
      <xdr:spPr>
        <a:xfrm>
          <a:off x="655672" y="1640795"/>
          <a:ext cx="1111250" cy="220197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2">
                  <a:lumMod val="50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344522</xdr:colOff>
      <xdr:row>9</xdr:row>
      <xdr:rowOff>177341</xdr:rowOff>
    </xdr:from>
    <xdr:to>
      <xdr:col>1</xdr:col>
      <xdr:colOff>1455772</xdr:colOff>
      <xdr:row>11</xdr:row>
      <xdr:rowOff>29238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AA4A565-5AAC-46A4-84CC-6CA03557F439}"/>
            </a:ext>
          </a:extLst>
        </xdr:cNvPr>
        <xdr:cNvSpPr/>
      </xdr:nvSpPr>
      <xdr:spPr>
        <a:xfrm>
          <a:off x="655672" y="1834691"/>
          <a:ext cx="1111250" cy="220197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2">
                  <a:lumMod val="50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344522</xdr:colOff>
      <xdr:row>11</xdr:row>
      <xdr:rowOff>884</xdr:rowOff>
    </xdr:from>
    <xdr:to>
      <xdr:col>1</xdr:col>
      <xdr:colOff>1455772</xdr:colOff>
      <xdr:row>12</xdr:row>
      <xdr:rowOff>38984</xdr:rowOff>
    </xdr:to>
    <xdr:sp macro="" textlink="">
      <xdr:nvSpPr>
        <xdr:cNvPr id="7" name="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31DBBF9-A2FC-406A-83F2-044F94BA19E6}"/>
            </a:ext>
          </a:extLst>
        </xdr:cNvPr>
        <xdr:cNvSpPr/>
      </xdr:nvSpPr>
      <xdr:spPr>
        <a:xfrm>
          <a:off x="655672" y="2026534"/>
          <a:ext cx="1111250" cy="22225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2">
                  <a:lumMod val="50000"/>
                </a:schemeClr>
              </a:solidFill>
            </a:rPr>
            <a:t>New</a:t>
          </a:r>
          <a:r>
            <a:rPr lang="en-US" sz="1100" baseline="0">
              <a:solidFill>
                <a:schemeClr val="bg2">
                  <a:lumMod val="50000"/>
                </a:schemeClr>
              </a:solidFill>
            </a:rPr>
            <a:t> Entry</a:t>
          </a:r>
          <a:endParaRPr lang="en-US" sz="1100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344522</xdr:colOff>
      <xdr:row>12</xdr:row>
      <xdr:rowOff>15921</xdr:rowOff>
    </xdr:from>
    <xdr:to>
      <xdr:col>1</xdr:col>
      <xdr:colOff>1455772</xdr:colOff>
      <xdr:row>13</xdr:row>
      <xdr:rowOff>54021</xdr:rowOff>
    </xdr:to>
    <xdr:sp macro="" textlink="">
      <xdr:nvSpPr>
        <xdr:cNvPr id="8" name="Rectangle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9816C34-BA7B-47FE-8FD1-B671215689A9}"/>
            </a:ext>
          </a:extLst>
        </xdr:cNvPr>
        <xdr:cNvSpPr/>
      </xdr:nvSpPr>
      <xdr:spPr>
        <a:xfrm>
          <a:off x="655672" y="2225721"/>
          <a:ext cx="1111250" cy="22225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2">
                  <a:lumMod val="50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344522</xdr:colOff>
      <xdr:row>13</xdr:row>
      <xdr:rowOff>20376</xdr:rowOff>
    </xdr:from>
    <xdr:to>
      <xdr:col>1</xdr:col>
      <xdr:colOff>1455772</xdr:colOff>
      <xdr:row>14</xdr:row>
      <xdr:rowOff>58476</xdr:rowOff>
    </xdr:to>
    <xdr:sp macro="" textlink="">
      <xdr:nvSpPr>
        <xdr:cNvPr id="9" name="Rectangle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D99D195-1765-49FC-A970-7E8965DEC661}"/>
            </a:ext>
          </a:extLst>
        </xdr:cNvPr>
        <xdr:cNvSpPr/>
      </xdr:nvSpPr>
      <xdr:spPr>
        <a:xfrm>
          <a:off x="655672" y="2414326"/>
          <a:ext cx="1111250" cy="22225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Sales</a:t>
          </a:r>
        </a:p>
      </xdr:txBody>
    </xdr:sp>
    <xdr:clientData/>
  </xdr:twoCellAnchor>
  <xdr:twoCellAnchor>
    <xdr:from>
      <xdr:col>1</xdr:col>
      <xdr:colOff>328647</xdr:colOff>
      <xdr:row>14</xdr:row>
      <xdr:rowOff>30125</xdr:rowOff>
    </xdr:from>
    <xdr:to>
      <xdr:col>1</xdr:col>
      <xdr:colOff>1439897</xdr:colOff>
      <xdr:row>15</xdr:row>
      <xdr:rowOff>68225</xdr:rowOff>
    </xdr:to>
    <xdr:sp macro="" textlink="">
      <xdr:nvSpPr>
        <xdr:cNvPr id="10" name="Rectangle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5D0B7FD-C320-4D8A-944E-468D4B0CC2EC}"/>
            </a:ext>
          </a:extLst>
        </xdr:cNvPr>
        <xdr:cNvSpPr/>
      </xdr:nvSpPr>
      <xdr:spPr>
        <a:xfrm>
          <a:off x="639797" y="2608225"/>
          <a:ext cx="1111250" cy="22225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2">
                  <a:lumMod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3</xdr:col>
      <xdr:colOff>153458</xdr:colOff>
      <xdr:row>0</xdr:row>
      <xdr:rowOff>116417</xdr:rowOff>
    </xdr:from>
    <xdr:to>
      <xdr:col>12</xdr:col>
      <xdr:colOff>269874</xdr:colOff>
      <xdr:row>3</xdr:row>
      <xdr:rowOff>79375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3D9357D1-7C1C-4B17-A32B-188DDB83E3C5}"/>
            </a:ext>
          </a:extLst>
        </xdr:cNvPr>
        <xdr:cNvSpPr/>
      </xdr:nvSpPr>
      <xdr:spPr>
        <a:xfrm>
          <a:off x="2058458" y="116417"/>
          <a:ext cx="6895041" cy="518583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2400" b="1">
              <a:solidFill>
                <a:schemeClr val="tx1"/>
              </a:solidFill>
            </a:rPr>
            <a:t>  Sales</a:t>
          </a:r>
        </a:p>
      </xdr:txBody>
    </xdr:sp>
    <xdr:clientData/>
  </xdr:twoCellAnchor>
  <xdr:twoCellAnchor editAs="absolute">
    <xdr:from>
      <xdr:col>1</xdr:col>
      <xdr:colOff>222250</xdr:colOff>
      <xdr:row>6</xdr:row>
      <xdr:rowOff>95250</xdr:rowOff>
    </xdr:from>
    <xdr:to>
      <xdr:col>1</xdr:col>
      <xdr:colOff>405130</xdr:colOff>
      <xdr:row>8</xdr:row>
      <xdr:rowOff>30148</xdr:rowOff>
    </xdr:to>
    <xdr:pic>
      <xdr:nvPicPr>
        <xdr:cNvPr id="12" name="Graphic 11" descr="Presentation with bar chart with solid fill">
          <a:extLst>
            <a:ext uri="{FF2B5EF4-FFF2-40B4-BE49-F238E27FC236}">
              <a16:creationId xmlns:a16="http://schemas.microsoft.com/office/drawing/2014/main" id="{6B95E447-679A-4340-A97E-FF5E00E71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533400" y="1200150"/>
          <a:ext cx="182880" cy="303198"/>
        </a:xfrm>
        <a:prstGeom prst="rect">
          <a:avLst/>
        </a:prstGeom>
      </xdr:spPr>
    </xdr:pic>
    <xdr:clientData/>
  </xdr:twoCellAnchor>
  <xdr:twoCellAnchor editAs="absolute">
    <xdr:from>
      <xdr:col>1</xdr:col>
      <xdr:colOff>171450</xdr:colOff>
      <xdr:row>9</xdr:row>
      <xdr:rowOff>6350</xdr:rowOff>
    </xdr:from>
    <xdr:to>
      <xdr:col>1</xdr:col>
      <xdr:colOff>398866</xdr:colOff>
      <xdr:row>10</xdr:row>
      <xdr:rowOff>17993</xdr:rowOff>
    </xdr:to>
    <xdr:pic>
      <xdr:nvPicPr>
        <xdr:cNvPr id="13" name="Graphic 12" descr="Inventory outline">
          <a:extLst>
            <a:ext uri="{FF2B5EF4-FFF2-40B4-BE49-F238E27FC236}">
              <a16:creationId xmlns:a16="http://schemas.microsoft.com/office/drawing/2014/main" id="{497FFF33-39C1-4EE4-BAB4-F667CCEAD8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83658" y="1673225"/>
          <a:ext cx="227416" cy="196851"/>
        </a:xfrm>
        <a:prstGeom prst="rect">
          <a:avLst/>
        </a:prstGeom>
      </xdr:spPr>
    </xdr:pic>
    <xdr:clientData/>
  </xdr:twoCellAnchor>
  <xdr:twoCellAnchor editAs="absolute">
    <xdr:from>
      <xdr:col>1</xdr:col>
      <xdr:colOff>171450</xdr:colOff>
      <xdr:row>10</xdr:row>
      <xdr:rowOff>44450</xdr:rowOff>
    </xdr:from>
    <xdr:to>
      <xdr:col>1</xdr:col>
      <xdr:colOff>430650</xdr:colOff>
      <xdr:row>11</xdr:row>
      <xdr:rowOff>50800</xdr:rowOff>
    </xdr:to>
    <xdr:pic>
      <xdr:nvPicPr>
        <xdr:cNvPr id="14" name="Graphic 13" descr="User outline">
          <a:extLst>
            <a:ext uri="{FF2B5EF4-FFF2-40B4-BE49-F238E27FC236}">
              <a16:creationId xmlns:a16="http://schemas.microsoft.com/office/drawing/2014/main" id="{28F7EB92-045C-477B-AFB2-476867D9B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483658" y="1896533"/>
          <a:ext cx="259200" cy="191559"/>
        </a:xfrm>
        <a:prstGeom prst="rect">
          <a:avLst/>
        </a:prstGeom>
      </xdr:spPr>
    </xdr:pic>
    <xdr:clientData/>
  </xdr:twoCellAnchor>
  <xdr:twoCellAnchor editAs="absolute">
    <xdr:from>
      <xdr:col>1</xdr:col>
      <xdr:colOff>171450</xdr:colOff>
      <xdr:row>11</xdr:row>
      <xdr:rowOff>69850</xdr:rowOff>
    </xdr:from>
    <xdr:to>
      <xdr:col>1</xdr:col>
      <xdr:colOff>430085</xdr:colOff>
      <xdr:row>12</xdr:row>
      <xdr:rowOff>92076</xdr:rowOff>
    </xdr:to>
    <xdr:pic>
      <xdr:nvPicPr>
        <xdr:cNvPr id="15" name="Graphic 14" descr="Full Brick Wall with solid fill">
          <a:extLst>
            <a:ext uri="{FF2B5EF4-FFF2-40B4-BE49-F238E27FC236}">
              <a16:creationId xmlns:a16="http://schemas.microsoft.com/office/drawing/2014/main" id="{8757B68C-B1E1-49C3-B9D8-C62FC0FA1A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483658" y="2107142"/>
          <a:ext cx="258635" cy="207434"/>
        </a:xfrm>
        <a:prstGeom prst="rect">
          <a:avLst/>
        </a:prstGeom>
      </xdr:spPr>
    </xdr:pic>
    <xdr:clientData/>
  </xdr:twoCellAnchor>
  <xdr:twoCellAnchor editAs="absolute">
    <xdr:from>
      <xdr:col>1</xdr:col>
      <xdr:colOff>171450</xdr:colOff>
      <xdr:row>7</xdr:row>
      <xdr:rowOff>171450</xdr:rowOff>
    </xdr:from>
    <xdr:to>
      <xdr:col>1</xdr:col>
      <xdr:colOff>411158</xdr:colOff>
      <xdr:row>9</xdr:row>
      <xdr:rowOff>9526</xdr:rowOff>
    </xdr:to>
    <xdr:pic>
      <xdr:nvPicPr>
        <xdr:cNvPr id="16" name="Graphic 15" descr="User with solid fill">
          <a:extLst>
            <a:ext uri="{FF2B5EF4-FFF2-40B4-BE49-F238E27FC236}">
              <a16:creationId xmlns:a16="http://schemas.microsoft.com/office/drawing/2014/main" id="{6BF56122-3AF1-49C1-BC0C-CA562AC3E7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483658" y="1467908"/>
          <a:ext cx="239708" cy="208493"/>
        </a:xfrm>
        <a:prstGeom prst="rect">
          <a:avLst/>
        </a:prstGeom>
      </xdr:spPr>
    </xdr:pic>
    <xdr:clientData/>
  </xdr:twoCellAnchor>
  <xdr:twoCellAnchor editAs="absolute">
    <xdr:from>
      <xdr:col>1</xdr:col>
      <xdr:colOff>171450</xdr:colOff>
      <xdr:row>12</xdr:row>
      <xdr:rowOff>68792</xdr:rowOff>
    </xdr:from>
    <xdr:to>
      <xdr:col>1</xdr:col>
      <xdr:colOff>423450</xdr:colOff>
      <xdr:row>13</xdr:row>
      <xdr:rowOff>80433</xdr:rowOff>
    </xdr:to>
    <xdr:pic>
      <xdr:nvPicPr>
        <xdr:cNvPr id="17" name="Graphic 16" descr="Receipt with solid fill">
          <a:extLst>
            <a:ext uri="{FF2B5EF4-FFF2-40B4-BE49-F238E27FC236}">
              <a16:creationId xmlns:a16="http://schemas.microsoft.com/office/drawing/2014/main" id="{82AEF30B-9C99-449F-9685-C512029CF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483658" y="2291292"/>
          <a:ext cx="252000" cy="196849"/>
        </a:xfrm>
        <a:prstGeom prst="rect">
          <a:avLst/>
        </a:prstGeom>
      </xdr:spPr>
    </xdr:pic>
    <xdr:clientData/>
  </xdr:twoCellAnchor>
  <xdr:twoCellAnchor editAs="absolute">
    <xdr:from>
      <xdr:col>1</xdr:col>
      <xdr:colOff>171450</xdr:colOff>
      <xdr:row>13</xdr:row>
      <xdr:rowOff>58208</xdr:rowOff>
    </xdr:from>
    <xdr:to>
      <xdr:col>1</xdr:col>
      <xdr:colOff>423450</xdr:colOff>
      <xdr:row>14</xdr:row>
      <xdr:rowOff>80434</xdr:rowOff>
    </xdr:to>
    <xdr:pic>
      <xdr:nvPicPr>
        <xdr:cNvPr id="18" name="Graphic 17" descr="Register with solid fill">
          <a:extLst>
            <a:ext uri="{FF2B5EF4-FFF2-40B4-BE49-F238E27FC236}">
              <a16:creationId xmlns:a16="http://schemas.microsoft.com/office/drawing/2014/main" id="{84D8B0DB-365F-4CBD-93DF-DFF4C4F49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483658" y="2465916"/>
          <a:ext cx="252000" cy="207435"/>
        </a:xfrm>
        <a:prstGeom prst="rect">
          <a:avLst/>
        </a:prstGeom>
      </xdr:spPr>
    </xdr:pic>
    <xdr:clientData/>
  </xdr:twoCellAnchor>
  <xdr:twoCellAnchor editAs="absolute">
    <xdr:from>
      <xdr:col>1</xdr:col>
      <xdr:colOff>171450</xdr:colOff>
      <xdr:row>14</xdr:row>
      <xdr:rowOff>74083</xdr:rowOff>
    </xdr:from>
    <xdr:to>
      <xdr:col>1</xdr:col>
      <xdr:colOff>409575</xdr:colOff>
      <xdr:row>15</xdr:row>
      <xdr:rowOff>99946</xdr:rowOff>
    </xdr:to>
    <xdr:pic>
      <xdr:nvPicPr>
        <xdr:cNvPr id="19" name="Graphic 18" descr="Clipboard Partially Checked with solid fill">
          <a:extLst>
            <a:ext uri="{FF2B5EF4-FFF2-40B4-BE49-F238E27FC236}">
              <a16:creationId xmlns:a16="http://schemas.microsoft.com/office/drawing/2014/main" id="{7321D9E6-CFB2-4580-8B27-A26048609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483658" y="2667000"/>
          <a:ext cx="238125" cy="211071"/>
        </a:xfrm>
        <a:prstGeom prst="rect">
          <a:avLst/>
        </a:prstGeom>
      </xdr:spPr>
    </xdr:pic>
    <xdr:clientData/>
  </xdr:twoCellAnchor>
  <xdr:twoCellAnchor editAs="absolute">
    <xdr:from>
      <xdr:col>1</xdr:col>
      <xdr:colOff>317500</xdr:colOff>
      <xdr:row>1</xdr:row>
      <xdr:rowOff>10584</xdr:rowOff>
    </xdr:from>
    <xdr:to>
      <xdr:col>1</xdr:col>
      <xdr:colOff>931041</xdr:colOff>
      <xdr:row>3</xdr:row>
      <xdr:rowOff>175152</xdr:rowOff>
    </xdr:to>
    <xdr:pic>
      <xdr:nvPicPr>
        <xdr:cNvPr id="20" name="Graphic 19" descr="Search Inventory with solid fill">
          <a:extLst>
            <a:ext uri="{FF2B5EF4-FFF2-40B4-BE49-F238E27FC236}">
              <a16:creationId xmlns:a16="http://schemas.microsoft.com/office/drawing/2014/main" id="{686AF1B7-6D3B-4602-B685-B80E97821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629708" y="195792"/>
          <a:ext cx="613541" cy="53498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29634</xdr:colOff>
      <xdr:row>3</xdr:row>
      <xdr:rowOff>184150</xdr:rowOff>
    </xdr:from>
    <xdr:to>
      <xdr:col>2</xdr:col>
      <xdr:colOff>35984</xdr:colOff>
      <xdr:row>6</xdr:row>
      <xdr:rowOff>113242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4BE0815-C8B8-4381-A577-0DA878F91534}"/>
            </a:ext>
          </a:extLst>
        </xdr:cNvPr>
        <xdr:cNvSpPr/>
      </xdr:nvSpPr>
      <xdr:spPr>
        <a:xfrm>
          <a:off x="341842" y="739775"/>
          <a:ext cx="1477434" cy="4847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50" b="1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Inventory Management System</a:t>
          </a:r>
        </a:p>
      </xdr:txBody>
    </xdr:sp>
    <xdr:clientData/>
  </xdr:twoCellAnchor>
  <xdr:twoCellAnchor>
    <xdr:from>
      <xdr:col>1</xdr:col>
      <xdr:colOff>344522</xdr:colOff>
      <xdr:row>6</xdr:row>
      <xdr:rowOff>146050</xdr:rowOff>
    </xdr:from>
    <xdr:to>
      <xdr:col>1</xdr:col>
      <xdr:colOff>1455772</xdr:colOff>
      <xdr:row>8</xdr:row>
      <xdr:rowOff>0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EEDEC9-2154-4E87-8417-0FC75425322E}"/>
            </a:ext>
          </a:extLst>
        </xdr:cNvPr>
        <xdr:cNvSpPr/>
      </xdr:nvSpPr>
      <xdr:spPr>
        <a:xfrm>
          <a:off x="655672" y="1250950"/>
          <a:ext cx="1111250" cy="22225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2">
                  <a:lumMod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349814</xdr:colOff>
      <xdr:row>7</xdr:row>
      <xdr:rowOff>157849</xdr:rowOff>
    </xdr:from>
    <xdr:to>
      <xdr:col>1</xdr:col>
      <xdr:colOff>1461064</xdr:colOff>
      <xdr:row>9</xdr:row>
      <xdr:rowOff>9746</xdr:rowOff>
    </xdr:to>
    <xdr:sp macro="" textlink="">
      <xdr:nvSpPr>
        <xdr:cNvPr id="4" name="Rectangl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7C19089-5CC4-43F7-A220-68296C365993}"/>
            </a:ext>
          </a:extLst>
        </xdr:cNvPr>
        <xdr:cNvSpPr/>
      </xdr:nvSpPr>
      <xdr:spPr>
        <a:xfrm>
          <a:off x="660964" y="1446899"/>
          <a:ext cx="1111250" cy="220197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2">
                  <a:lumMod val="50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344522</xdr:colOff>
      <xdr:row>8</xdr:row>
      <xdr:rowOff>167595</xdr:rowOff>
    </xdr:from>
    <xdr:to>
      <xdr:col>1</xdr:col>
      <xdr:colOff>1455772</xdr:colOff>
      <xdr:row>10</xdr:row>
      <xdr:rowOff>19492</xdr:rowOff>
    </xdr:to>
    <xdr:sp macro="" textlink="">
      <xdr:nvSpPr>
        <xdr:cNvPr id="5" name="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71E7799-05B0-4E13-A4FB-71CBF0915B79}"/>
            </a:ext>
          </a:extLst>
        </xdr:cNvPr>
        <xdr:cNvSpPr/>
      </xdr:nvSpPr>
      <xdr:spPr>
        <a:xfrm>
          <a:off x="655672" y="1640795"/>
          <a:ext cx="1111250" cy="220197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2">
                  <a:lumMod val="50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344522</xdr:colOff>
      <xdr:row>9</xdr:row>
      <xdr:rowOff>177341</xdr:rowOff>
    </xdr:from>
    <xdr:to>
      <xdr:col>1</xdr:col>
      <xdr:colOff>1455772</xdr:colOff>
      <xdr:row>11</xdr:row>
      <xdr:rowOff>29238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CE9D316-3E2E-4D1E-8394-0FB977914882}"/>
            </a:ext>
          </a:extLst>
        </xdr:cNvPr>
        <xdr:cNvSpPr/>
      </xdr:nvSpPr>
      <xdr:spPr>
        <a:xfrm>
          <a:off x="655672" y="1834691"/>
          <a:ext cx="1111250" cy="220197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2">
                  <a:lumMod val="50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344522</xdr:colOff>
      <xdr:row>11</xdr:row>
      <xdr:rowOff>884</xdr:rowOff>
    </xdr:from>
    <xdr:to>
      <xdr:col>1</xdr:col>
      <xdr:colOff>1455772</xdr:colOff>
      <xdr:row>12</xdr:row>
      <xdr:rowOff>38984</xdr:rowOff>
    </xdr:to>
    <xdr:sp macro="" textlink="">
      <xdr:nvSpPr>
        <xdr:cNvPr id="7" name="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C05EF0B-2B5A-4965-9EF7-B86E1924BD1E}"/>
            </a:ext>
          </a:extLst>
        </xdr:cNvPr>
        <xdr:cNvSpPr/>
      </xdr:nvSpPr>
      <xdr:spPr>
        <a:xfrm>
          <a:off x="655672" y="2026534"/>
          <a:ext cx="1111250" cy="22225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2">
                  <a:lumMod val="50000"/>
                </a:schemeClr>
              </a:solidFill>
            </a:rPr>
            <a:t>New</a:t>
          </a:r>
          <a:r>
            <a:rPr lang="en-US" sz="1100" baseline="0">
              <a:solidFill>
                <a:schemeClr val="bg2">
                  <a:lumMod val="50000"/>
                </a:schemeClr>
              </a:solidFill>
            </a:rPr>
            <a:t> Entry</a:t>
          </a:r>
          <a:endParaRPr lang="en-US" sz="1100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344522</xdr:colOff>
      <xdr:row>12</xdr:row>
      <xdr:rowOff>15921</xdr:rowOff>
    </xdr:from>
    <xdr:to>
      <xdr:col>1</xdr:col>
      <xdr:colOff>1455772</xdr:colOff>
      <xdr:row>13</xdr:row>
      <xdr:rowOff>54021</xdr:rowOff>
    </xdr:to>
    <xdr:sp macro="" textlink="">
      <xdr:nvSpPr>
        <xdr:cNvPr id="8" name="Rectangle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AB751FD-FFBB-4A98-BE31-B1A9CD77FC21}"/>
            </a:ext>
          </a:extLst>
        </xdr:cNvPr>
        <xdr:cNvSpPr/>
      </xdr:nvSpPr>
      <xdr:spPr>
        <a:xfrm>
          <a:off x="655672" y="2225721"/>
          <a:ext cx="1111250" cy="22225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2">
                  <a:lumMod val="50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344522</xdr:colOff>
      <xdr:row>13</xdr:row>
      <xdr:rowOff>20376</xdr:rowOff>
    </xdr:from>
    <xdr:to>
      <xdr:col>1</xdr:col>
      <xdr:colOff>1455772</xdr:colOff>
      <xdr:row>14</xdr:row>
      <xdr:rowOff>58476</xdr:rowOff>
    </xdr:to>
    <xdr:sp macro="" textlink="">
      <xdr:nvSpPr>
        <xdr:cNvPr id="9" name="Rectangle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5E3488A-D5E1-42ED-897B-2FC8FD00943B}"/>
            </a:ext>
          </a:extLst>
        </xdr:cNvPr>
        <xdr:cNvSpPr/>
      </xdr:nvSpPr>
      <xdr:spPr>
        <a:xfrm>
          <a:off x="655672" y="2414326"/>
          <a:ext cx="1111250" cy="22225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2">
                  <a:lumMod val="50000"/>
                </a:schemeClr>
              </a:solidFill>
            </a:rPr>
            <a:t>Sales</a:t>
          </a:r>
        </a:p>
      </xdr:txBody>
    </xdr:sp>
    <xdr:clientData/>
  </xdr:twoCellAnchor>
  <xdr:twoCellAnchor>
    <xdr:from>
      <xdr:col>1</xdr:col>
      <xdr:colOff>328647</xdr:colOff>
      <xdr:row>14</xdr:row>
      <xdr:rowOff>30125</xdr:rowOff>
    </xdr:from>
    <xdr:to>
      <xdr:col>1</xdr:col>
      <xdr:colOff>1439897</xdr:colOff>
      <xdr:row>15</xdr:row>
      <xdr:rowOff>68225</xdr:rowOff>
    </xdr:to>
    <xdr:sp macro="" textlink="">
      <xdr:nvSpPr>
        <xdr:cNvPr id="10" name="Rectangle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7B47505-D56C-41E5-84F4-013C2B26C1C9}"/>
            </a:ext>
          </a:extLst>
        </xdr:cNvPr>
        <xdr:cNvSpPr/>
      </xdr:nvSpPr>
      <xdr:spPr>
        <a:xfrm>
          <a:off x="639797" y="2608225"/>
          <a:ext cx="1111250" cy="22225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Inventory</a:t>
          </a:r>
        </a:p>
      </xdr:txBody>
    </xdr:sp>
    <xdr:clientData/>
  </xdr:twoCellAnchor>
  <xdr:twoCellAnchor editAs="absolute">
    <xdr:from>
      <xdr:col>3</xdr:col>
      <xdr:colOff>31751</xdr:colOff>
      <xdr:row>1</xdr:row>
      <xdr:rowOff>15875</xdr:rowOff>
    </xdr:from>
    <xdr:to>
      <xdr:col>11</xdr:col>
      <xdr:colOff>206376</xdr:colOff>
      <xdr:row>3</xdr:row>
      <xdr:rowOff>116417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C6AF324-D353-4140-A3B4-D7E6A9DA8B77}"/>
            </a:ext>
          </a:extLst>
        </xdr:cNvPr>
        <xdr:cNvSpPr/>
      </xdr:nvSpPr>
      <xdr:spPr>
        <a:xfrm>
          <a:off x="1932517" y="200025"/>
          <a:ext cx="6043084" cy="468842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2400" b="1">
              <a:solidFill>
                <a:schemeClr val="tx1"/>
              </a:solidFill>
            </a:rPr>
            <a:t>    Inventory Management</a:t>
          </a:r>
        </a:p>
      </xdr:txBody>
    </xdr:sp>
    <xdr:clientData/>
  </xdr:twoCellAnchor>
  <xdr:twoCellAnchor editAs="absolute">
    <xdr:from>
      <xdr:col>1</xdr:col>
      <xdr:colOff>190500</xdr:colOff>
      <xdr:row>6</xdr:row>
      <xdr:rowOff>114300</xdr:rowOff>
    </xdr:from>
    <xdr:to>
      <xdr:col>1</xdr:col>
      <xdr:colOff>373380</xdr:colOff>
      <xdr:row>8</xdr:row>
      <xdr:rowOff>49198</xdr:rowOff>
    </xdr:to>
    <xdr:pic>
      <xdr:nvPicPr>
        <xdr:cNvPr id="12" name="Graphic 11" descr="Presentation with bar chart with solid fill">
          <a:extLst>
            <a:ext uri="{FF2B5EF4-FFF2-40B4-BE49-F238E27FC236}">
              <a16:creationId xmlns:a16="http://schemas.microsoft.com/office/drawing/2014/main" id="{7E1E27E9-7BAB-4853-B69A-DC9A3520E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501650" y="1219200"/>
          <a:ext cx="182880" cy="303198"/>
        </a:xfrm>
        <a:prstGeom prst="rect">
          <a:avLst/>
        </a:prstGeom>
      </xdr:spPr>
    </xdr:pic>
    <xdr:clientData/>
  </xdr:twoCellAnchor>
  <xdr:twoCellAnchor editAs="absolute">
    <xdr:from>
      <xdr:col>1</xdr:col>
      <xdr:colOff>114300</xdr:colOff>
      <xdr:row>9</xdr:row>
      <xdr:rowOff>25400</xdr:rowOff>
    </xdr:from>
    <xdr:to>
      <xdr:col>1</xdr:col>
      <xdr:colOff>341716</xdr:colOff>
      <xdr:row>10</xdr:row>
      <xdr:rowOff>37043</xdr:rowOff>
    </xdr:to>
    <xdr:pic>
      <xdr:nvPicPr>
        <xdr:cNvPr id="13" name="Graphic 12" descr="Inventory outline">
          <a:extLst>
            <a:ext uri="{FF2B5EF4-FFF2-40B4-BE49-F238E27FC236}">
              <a16:creationId xmlns:a16="http://schemas.microsoft.com/office/drawing/2014/main" id="{CF06D0AD-0FB5-4176-9BB3-5FDE6313F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26508" y="1692275"/>
          <a:ext cx="227416" cy="196851"/>
        </a:xfrm>
        <a:prstGeom prst="rect">
          <a:avLst/>
        </a:prstGeom>
      </xdr:spPr>
    </xdr:pic>
    <xdr:clientData/>
  </xdr:twoCellAnchor>
  <xdr:twoCellAnchor editAs="absolute">
    <xdr:from>
      <xdr:col>1</xdr:col>
      <xdr:colOff>114300</xdr:colOff>
      <xdr:row>10</xdr:row>
      <xdr:rowOff>50800</xdr:rowOff>
    </xdr:from>
    <xdr:to>
      <xdr:col>1</xdr:col>
      <xdr:colOff>373500</xdr:colOff>
      <xdr:row>11</xdr:row>
      <xdr:rowOff>57150</xdr:rowOff>
    </xdr:to>
    <xdr:pic>
      <xdr:nvPicPr>
        <xdr:cNvPr id="14" name="Graphic 13" descr="User outline">
          <a:extLst>
            <a:ext uri="{FF2B5EF4-FFF2-40B4-BE49-F238E27FC236}">
              <a16:creationId xmlns:a16="http://schemas.microsoft.com/office/drawing/2014/main" id="{1B0B4175-5A1D-48A1-8EE2-58C2234E2F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426508" y="1902883"/>
          <a:ext cx="259200" cy="191559"/>
        </a:xfrm>
        <a:prstGeom prst="rect">
          <a:avLst/>
        </a:prstGeom>
      </xdr:spPr>
    </xdr:pic>
    <xdr:clientData/>
  </xdr:twoCellAnchor>
  <xdr:twoCellAnchor editAs="absolute">
    <xdr:from>
      <xdr:col>1</xdr:col>
      <xdr:colOff>114300</xdr:colOff>
      <xdr:row>11</xdr:row>
      <xdr:rowOff>51858</xdr:rowOff>
    </xdr:from>
    <xdr:to>
      <xdr:col>1</xdr:col>
      <xdr:colOff>372935</xdr:colOff>
      <xdr:row>12</xdr:row>
      <xdr:rowOff>74084</xdr:rowOff>
    </xdr:to>
    <xdr:pic>
      <xdr:nvPicPr>
        <xdr:cNvPr id="15" name="Graphic 14" descr="Full Brick Wall with solid fill">
          <a:extLst>
            <a:ext uri="{FF2B5EF4-FFF2-40B4-BE49-F238E27FC236}">
              <a16:creationId xmlns:a16="http://schemas.microsoft.com/office/drawing/2014/main" id="{10794708-3CD2-4B4D-BF51-0978E5AB7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426508" y="2089150"/>
          <a:ext cx="258635" cy="207434"/>
        </a:xfrm>
        <a:prstGeom prst="rect">
          <a:avLst/>
        </a:prstGeom>
      </xdr:spPr>
    </xdr:pic>
    <xdr:clientData/>
  </xdr:twoCellAnchor>
  <xdr:twoCellAnchor editAs="absolute">
    <xdr:from>
      <xdr:col>1</xdr:col>
      <xdr:colOff>165100</xdr:colOff>
      <xdr:row>8</xdr:row>
      <xdr:rowOff>12700</xdr:rowOff>
    </xdr:from>
    <xdr:to>
      <xdr:col>1</xdr:col>
      <xdr:colOff>404808</xdr:colOff>
      <xdr:row>9</xdr:row>
      <xdr:rowOff>34926</xdr:rowOff>
    </xdr:to>
    <xdr:pic>
      <xdr:nvPicPr>
        <xdr:cNvPr id="16" name="Graphic 15" descr="User with solid fill">
          <a:extLst>
            <a:ext uri="{FF2B5EF4-FFF2-40B4-BE49-F238E27FC236}">
              <a16:creationId xmlns:a16="http://schemas.microsoft.com/office/drawing/2014/main" id="{40DF4183-9A7D-4565-B11E-BBEEC5E54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476250" y="1485900"/>
          <a:ext cx="239708" cy="206376"/>
        </a:xfrm>
        <a:prstGeom prst="rect">
          <a:avLst/>
        </a:prstGeom>
      </xdr:spPr>
    </xdr:pic>
    <xdr:clientData/>
  </xdr:twoCellAnchor>
  <xdr:twoCellAnchor editAs="absolute">
    <xdr:from>
      <xdr:col>1</xdr:col>
      <xdr:colOff>114300</xdr:colOff>
      <xdr:row>12</xdr:row>
      <xdr:rowOff>69850</xdr:rowOff>
    </xdr:from>
    <xdr:to>
      <xdr:col>1</xdr:col>
      <xdr:colOff>366300</xdr:colOff>
      <xdr:row>13</xdr:row>
      <xdr:rowOff>81491</xdr:rowOff>
    </xdr:to>
    <xdr:pic>
      <xdr:nvPicPr>
        <xdr:cNvPr id="17" name="Graphic 16" descr="Receipt with solid fill">
          <a:extLst>
            <a:ext uri="{FF2B5EF4-FFF2-40B4-BE49-F238E27FC236}">
              <a16:creationId xmlns:a16="http://schemas.microsoft.com/office/drawing/2014/main" id="{99A22D2D-7C21-4761-9266-534557E6F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426508" y="2292350"/>
          <a:ext cx="252000" cy="196849"/>
        </a:xfrm>
        <a:prstGeom prst="rect">
          <a:avLst/>
        </a:prstGeom>
      </xdr:spPr>
    </xdr:pic>
    <xdr:clientData/>
  </xdr:twoCellAnchor>
  <xdr:twoCellAnchor editAs="absolute">
    <xdr:from>
      <xdr:col>1</xdr:col>
      <xdr:colOff>144992</xdr:colOff>
      <xdr:row>13</xdr:row>
      <xdr:rowOff>65617</xdr:rowOff>
    </xdr:from>
    <xdr:to>
      <xdr:col>1</xdr:col>
      <xdr:colOff>396992</xdr:colOff>
      <xdr:row>14</xdr:row>
      <xdr:rowOff>87842</xdr:rowOff>
    </xdr:to>
    <xdr:pic>
      <xdr:nvPicPr>
        <xdr:cNvPr id="18" name="Graphic 17" descr="Register with solid fill">
          <a:extLst>
            <a:ext uri="{FF2B5EF4-FFF2-40B4-BE49-F238E27FC236}">
              <a16:creationId xmlns:a16="http://schemas.microsoft.com/office/drawing/2014/main" id="{B16EA624-3533-4453-A2CF-622A39DAB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457200" y="2473325"/>
          <a:ext cx="252000" cy="207434"/>
        </a:xfrm>
        <a:prstGeom prst="rect">
          <a:avLst/>
        </a:prstGeom>
      </xdr:spPr>
    </xdr:pic>
    <xdr:clientData/>
  </xdr:twoCellAnchor>
  <xdr:twoCellAnchor editAs="absolute">
    <xdr:from>
      <xdr:col>1</xdr:col>
      <xdr:colOff>148168</xdr:colOff>
      <xdr:row>14</xdr:row>
      <xdr:rowOff>74083</xdr:rowOff>
    </xdr:from>
    <xdr:to>
      <xdr:col>1</xdr:col>
      <xdr:colOff>386293</xdr:colOff>
      <xdr:row>15</xdr:row>
      <xdr:rowOff>99947</xdr:rowOff>
    </xdr:to>
    <xdr:pic>
      <xdr:nvPicPr>
        <xdr:cNvPr id="19" name="Graphic 18" descr="Clipboard Partially Checked with solid fill">
          <a:extLst>
            <a:ext uri="{FF2B5EF4-FFF2-40B4-BE49-F238E27FC236}">
              <a16:creationId xmlns:a16="http://schemas.microsoft.com/office/drawing/2014/main" id="{2F28A45F-E71A-4F4F-B1B1-FFC90F38A2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460376" y="2667000"/>
          <a:ext cx="238125" cy="211072"/>
        </a:xfrm>
        <a:prstGeom prst="rect">
          <a:avLst/>
        </a:prstGeom>
      </xdr:spPr>
    </xdr:pic>
    <xdr:clientData/>
  </xdr:twoCellAnchor>
  <xdr:twoCellAnchor editAs="absolute">
    <xdr:from>
      <xdr:col>1</xdr:col>
      <xdr:colOff>296334</xdr:colOff>
      <xdr:row>1</xdr:row>
      <xdr:rowOff>105834</xdr:rowOff>
    </xdr:from>
    <xdr:to>
      <xdr:col>1</xdr:col>
      <xdr:colOff>909875</xdr:colOff>
      <xdr:row>4</xdr:row>
      <xdr:rowOff>85194</xdr:rowOff>
    </xdr:to>
    <xdr:pic>
      <xdr:nvPicPr>
        <xdr:cNvPr id="20" name="Graphic 19" descr="Search Inventory with solid fill">
          <a:extLst>
            <a:ext uri="{FF2B5EF4-FFF2-40B4-BE49-F238E27FC236}">
              <a16:creationId xmlns:a16="http://schemas.microsoft.com/office/drawing/2014/main" id="{F40F4622-42C5-48D6-B814-911743CE3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608542" y="291042"/>
          <a:ext cx="613541" cy="53498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215900</xdr:colOff>
      <xdr:row>0</xdr:row>
      <xdr:rowOff>171450</xdr:rowOff>
    </xdr:from>
    <xdr:to>
      <xdr:col>10</xdr:col>
      <xdr:colOff>393700</xdr:colOff>
      <xdr:row>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87496D-0316-244F-95D8-35E8925481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456142</xdr:colOff>
      <xdr:row>10</xdr:row>
      <xdr:rowOff>56092</xdr:rowOff>
    </xdr:from>
    <xdr:to>
      <xdr:col>11</xdr:col>
      <xdr:colOff>19050</xdr:colOff>
      <xdr:row>18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481060-B919-A01D-6AB9-82B73BAAF3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905.74231238426" createdVersion="8" refreshedVersion="8" minRefreshableVersion="3" recordCount="16" xr:uid="{3E518EF7-3003-4331-884C-92FFB77AFA0F}">
  <cacheSource type="worksheet">
    <worksheetSource name="table7"/>
  </cacheSource>
  <cacheFields count="8">
    <cacheField name="HSN Code" numFmtId="0">
      <sharedItems/>
    </cacheField>
    <cacheField name="Product Name" numFmtId="0">
      <sharedItems containsBlank="1" count="11">
        <s v="Smart Watch"/>
        <s v="Laptop HP xyz"/>
        <s v="Wireless Print"/>
        <s v="Desktop"/>
        <s v="Mouse"/>
        <s v="Rgb Keyboard"/>
        <s v="Camera"/>
        <s v="Headphones"/>
        <s v="Speakers"/>
        <s v="Tablets"/>
        <m/>
      </sharedItems>
    </cacheField>
    <cacheField name="Cost" numFmtId="0">
      <sharedItems containsString="0" containsBlank="1" containsNumber="1" containsInteger="1" minValue="200" maxValue="52000"/>
    </cacheField>
    <cacheField name="P Units" numFmtId="0">
      <sharedItems containsString="0" containsBlank="1" containsNumber="1" containsInteger="1" minValue="10" maxValue="100"/>
    </cacheField>
    <cacheField name="S Units" numFmtId="0">
      <sharedItems containsString="0" containsBlank="1" containsNumber="1" containsInteger="1" minValue="0" maxValue="27"/>
    </cacheField>
    <cacheField name="Stock" numFmtId="0">
      <sharedItems containsString="0" containsBlank="1" containsNumber="1" containsInteger="1" minValue="3" maxValue="100"/>
    </cacheField>
    <cacheField name="Stock Amt" numFmtId="0">
      <sharedItems containsString="0" containsBlank="1" containsNumber="1" containsInteger="1" minValue="2397" maxValue="1621500"/>
    </cacheField>
    <cacheField name="Notifi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905.742314351854" createdVersion="8" refreshedVersion="8" minRefreshableVersion="3" recordCount="10" xr:uid="{5EDB4DFA-72EE-40B5-B979-B79A6D1EDDB2}">
  <cacheSource type="worksheet">
    <worksheetSource name="Salesdata"/>
  </cacheSource>
  <cacheFields count="9">
    <cacheField name="Cust_ID" numFmtId="0">
      <sharedItems containsSemiMixedTypes="0" containsString="0" containsNumber="1" containsInteger="1" minValue="100" maxValue="106"/>
    </cacheField>
    <cacheField name="Cust_Name" numFmtId="0">
      <sharedItems count="6">
        <s v="Amit"/>
        <s v="MK Tech"/>
        <s v="99store"/>
        <s v="Ram Sales"/>
        <s v="Jain Tel."/>
        <s v="Rajesh Kumar"/>
      </sharedItems>
    </cacheField>
    <cacheField name="HSN Code" numFmtId="0">
      <sharedItems/>
    </cacheField>
    <cacheField name="Product Name" numFmtId="0">
      <sharedItems/>
    </cacheField>
    <cacheField name="Date" numFmtId="165">
      <sharedItems containsSemiMixedTypes="0" containsNonDate="0" containsDate="1" containsString="0" minDate="2024-01-01T00:00:00" maxDate="2024-07-03T00:00:00"/>
    </cacheField>
    <cacheField name="Stock(Units)" numFmtId="0">
      <sharedItems containsSemiMixedTypes="0" containsString="0" containsNumber="1" containsInteger="1" minValue="3" maxValue="50"/>
    </cacheField>
    <cacheField name="Units" numFmtId="0">
      <sharedItems containsString="0" containsBlank="1" containsNumber="1" containsInteger="1" minValue="3" maxValue="27"/>
    </cacheField>
    <cacheField name="Price" numFmtId="0">
      <sharedItems containsSemiMixedTypes="0" containsString="0" containsNumber="1" minValue="240" maxValue="62400"/>
    </cacheField>
    <cacheField name="Amount" numFmtId="0">
      <sharedItems containsSemiMixedTypes="0" containsString="0" containsNumber="1" minValue="0" maxValue="2496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905.742316782409" createdVersion="8" refreshedVersion="8" minRefreshableVersion="3" recordCount="13" xr:uid="{E8EC780D-C698-45EC-B1DF-4EAF25C6A928}">
  <cacheSource type="worksheet">
    <worksheetSource name="Purchasedata"/>
  </cacheSource>
  <cacheFields count="7">
    <cacheField name="HSN Code" numFmtId="0">
      <sharedItems containsBlank="1"/>
    </cacheField>
    <cacheField name="Product Name" numFmtId="0">
      <sharedItems/>
    </cacheField>
    <cacheField name="Vendor" numFmtId="0">
      <sharedItems/>
    </cacheField>
    <cacheField name="Date" numFmtId="0">
      <sharedItems containsNonDate="0" containsDate="1" containsString="0" containsBlank="1" minDate="2024-01-01T00:00:00" maxDate="2024-05-03T00:00:00"/>
    </cacheField>
    <cacheField name="Units" numFmtId="0">
      <sharedItems containsString="0" containsBlank="1" containsNumber="1" containsInteger="1" minValue="10" maxValue="100"/>
    </cacheField>
    <cacheField name="Cost" numFmtId="0">
      <sharedItems containsMixedTypes="1" containsNumber="1" containsInteger="1" minValue="200" maxValue="52000"/>
    </cacheField>
    <cacheField name="Amount" numFmtId="0">
      <sharedItems containsMixedTypes="1" containsNumber="1" containsInteger="1" minValue="4000" maxValue="172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905.742317824072" createdVersion="8" refreshedVersion="8" minRefreshableVersion="3" recordCount="10" xr:uid="{1CE94FE7-C94D-49F2-A7C2-3A5036A0BFA3}">
  <cacheSource type="worksheet">
    <worksheetSource name="Productsdata"/>
  </cacheSource>
  <cacheFields count="4">
    <cacheField name="HSN Code" numFmtId="0">
      <sharedItems/>
    </cacheField>
    <cacheField name="Product Name" numFmtId="0">
      <sharedItems/>
    </cacheField>
    <cacheField name="Cost" numFmtId="0">
      <sharedItems containsSemiMixedTypes="0" containsString="0" containsNumber="1" containsInteger="1" minValue="200" maxValue="52000"/>
    </cacheField>
    <cacheField name="Selling Price" numFmtId="0">
      <sharedItems containsSemiMixedTypes="0" containsString="0" containsNumber="1" minValue="240" maxValue="624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905.742318518518" createdVersion="8" refreshedVersion="8" minRefreshableVersion="3" recordCount="7" xr:uid="{D3C3E47D-0DC2-448A-8615-1C813120E0A3}">
  <cacheSource type="worksheet">
    <worksheetSource name="Customersdata"/>
  </cacheSource>
  <cacheFields count="4">
    <cacheField name="Cust_ID" numFmtId="0">
      <sharedItems containsSemiMixedTypes="0" containsString="0" containsNumber="1" containsInteger="1" minValue="100" maxValue="106"/>
    </cacheField>
    <cacheField name="Name" numFmtId="0">
      <sharedItems/>
    </cacheField>
    <cacheField name="Email" numFmtId="0">
      <sharedItems/>
    </cacheField>
    <cacheField name="Addre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s v="N1001"/>
    <x v="0"/>
    <n v="980"/>
    <n v="60"/>
    <n v="10"/>
    <n v="50"/>
    <n v="49000"/>
    <s v=" "/>
  </r>
  <r>
    <s v="N1002"/>
    <x v="1"/>
    <n v="34500"/>
    <n v="50"/>
    <n v="3"/>
    <n v="47"/>
    <n v="1621500"/>
    <s v=" "/>
  </r>
  <r>
    <s v="N1003"/>
    <x v="2"/>
    <n v="4600"/>
    <n v="100"/>
    <n v="0"/>
    <n v="100"/>
    <n v="460000"/>
    <s v=" "/>
  </r>
  <r>
    <s v="N1004"/>
    <x v="3"/>
    <n v="21000"/>
    <n v="50"/>
    <n v="5"/>
    <n v="45"/>
    <n v="945000"/>
    <s v=" "/>
  </r>
  <r>
    <s v="N1005"/>
    <x v="4"/>
    <n v="200"/>
    <n v="20"/>
    <n v="5"/>
    <n v="15"/>
    <n v="3000"/>
    <s v=" "/>
  </r>
  <r>
    <s v="N1006"/>
    <x v="5"/>
    <n v="340"/>
    <n v="40"/>
    <n v="0"/>
    <n v="40"/>
    <n v="13600"/>
    <s v=" "/>
  </r>
  <r>
    <s v="N1007"/>
    <x v="6"/>
    <n v="52000"/>
    <n v="10"/>
    <n v="4"/>
    <n v="6"/>
    <n v="312000"/>
    <s v=" "/>
  </r>
  <r>
    <s v="N1008"/>
    <x v="7"/>
    <n v="799"/>
    <n v="30"/>
    <n v="27"/>
    <n v="3"/>
    <n v="2397"/>
    <s v="📞 Headphones  Needs to  re-order  ! PH 9814xxxxxx"/>
  </r>
  <r>
    <s v="N1009"/>
    <x v="8"/>
    <n v="670"/>
    <n v="30"/>
    <n v="11"/>
    <n v="19"/>
    <n v="12730"/>
    <s v=" "/>
  </r>
  <r>
    <s v="N1010"/>
    <x v="9"/>
    <n v="23500"/>
    <n v="25"/>
    <n v="4"/>
    <n v="21"/>
    <n v="493500"/>
    <s v=" "/>
  </r>
  <r>
    <s v=" "/>
    <x v="10"/>
    <m/>
    <m/>
    <m/>
    <m/>
    <m/>
    <s v=" "/>
  </r>
  <r>
    <s v=" "/>
    <x v="10"/>
    <m/>
    <m/>
    <m/>
    <m/>
    <m/>
    <s v=" "/>
  </r>
  <r>
    <s v=" "/>
    <x v="10"/>
    <m/>
    <m/>
    <m/>
    <m/>
    <m/>
    <s v=" "/>
  </r>
  <r>
    <s v=" "/>
    <x v="10"/>
    <m/>
    <m/>
    <m/>
    <m/>
    <m/>
    <s v=" "/>
  </r>
  <r>
    <s v=" "/>
    <x v="10"/>
    <m/>
    <m/>
    <m/>
    <m/>
    <m/>
    <s v=" "/>
  </r>
  <r>
    <s v=" "/>
    <x v="10"/>
    <m/>
    <m/>
    <m/>
    <m/>
    <m/>
    <s v=" 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105"/>
    <x v="0"/>
    <s v="N1005"/>
    <s v="Mouse"/>
    <d v="2024-01-01T00:00:00"/>
    <n v="15"/>
    <m/>
    <n v="240"/>
    <n v="0"/>
  </r>
  <r>
    <n v="102"/>
    <x v="1"/>
    <s v="N1004"/>
    <s v="Desktop"/>
    <d v="2024-01-01T00:00:00"/>
    <n v="45"/>
    <n v="5"/>
    <n v="25200"/>
    <n v="126000"/>
  </r>
  <r>
    <n v="103"/>
    <x v="2"/>
    <s v="N1008"/>
    <s v="Headphones"/>
    <d v="2024-01-01T00:00:00"/>
    <n v="3"/>
    <n v="27"/>
    <n v="958.8"/>
    <n v="25887.599999999999"/>
  </r>
  <r>
    <n v="100"/>
    <x v="3"/>
    <s v="N1009"/>
    <s v="Speakers"/>
    <d v="2024-01-02T00:00:00"/>
    <n v="19"/>
    <n v="7"/>
    <n v="804"/>
    <n v="5628"/>
  </r>
  <r>
    <n v="105"/>
    <x v="0"/>
    <s v="N1001"/>
    <s v="Smart Watch"/>
    <d v="2024-02-02T00:00:00"/>
    <n v="50"/>
    <n v="10"/>
    <n v="1176"/>
    <n v="11760"/>
  </r>
  <r>
    <n v="106"/>
    <x v="4"/>
    <s v="N1007"/>
    <s v="Camera"/>
    <d v="2024-03-02T00:00:00"/>
    <n v="6"/>
    <n v="4"/>
    <n v="62400"/>
    <n v="249600"/>
  </r>
  <r>
    <n v="104"/>
    <x v="5"/>
    <s v="N1010"/>
    <s v="Tablets"/>
    <d v="2024-04-02T00:00:00"/>
    <n v="21"/>
    <n v="4"/>
    <n v="28200"/>
    <n v="112800"/>
  </r>
  <r>
    <n v="105"/>
    <x v="0"/>
    <s v="N1009"/>
    <s v="Speakers"/>
    <d v="2024-05-02T00:00:00"/>
    <n v="19"/>
    <n v="4"/>
    <n v="804"/>
    <n v="3216"/>
  </r>
  <r>
    <n v="104"/>
    <x v="5"/>
    <s v="N1002"/>
    <s v="Laptop HP xyz"/>
    <d v="2024-06-02T00:00:00"/>
    <n v="47"/>
    <n v="3"/>
    <n v="41400"/>
    <n v="124200"/>
  </r>
  <r>
    <n v="104"/>
    <x v="5"/>
    <s v="N1005"/>
    <s v="Mouse"/>
    <d v="2024-07-02T00:00:00"/>
    <n v="15"/>
    <n v="5"/>
    <n v="240"/>
    <n v="12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s v="N1007"/>
    <s v="Camera"/>
    <s v="GG Traders"/>
    <d v="2024-01-01T00:00:00"/>
    <n v="10"/>
    <n v="52000"/>
    <n v="520000"/>
  </r>
  <r>
    <s v="N1009"/>
    <s v="Speakers"/>
    <s v="Compac"/>
    <d v="2024-01-01T00:00:00"/>
    <n v="10"/>
    <n v="670"/>
    <n v="6700"/>
  </r>
  <r>
    <s v="N1004"/>
    <s v="Desktop"/>
    <s v="GG Traders"/>
    <d v="2024-01-02T00:00:00"/>
    <n v="50"/>
    <n v="21000"/>
    <n v="1050000"/>
  </r>
  <r>
    <s v="N1001"/>
    <s v="Smart Watch"/>
    <s v="Tech 99"/>
    <d v="2024-01-02T00:00:00"/>
    <n v="50"/>
    <n v="980"/>
    <n v="49000"/>
  </r>
  <r>
    <s v="N1002"/>
    <s v="Laptop HP xyz"/>
    <s v="Tech 99"/>
    <d v="2024-01-02T00:00:00"/>
    <n v="50"/>
    <n v="34500"/>
    <n v="1725000"/>
  </r>
  <r>
    <s v="N1003"/>
    <s v="Wireless Print"/>
    <s v="Tech 99"/>
    <d v="2024-01-02T00:00:00"/>
    <n v="100"/>
    <n v="4600"/>
    <n v="460000"/>
  </r>
  <r>
    <s v="N1001"/>
    <s v="Smart Watch"/>
    <s v="Tech 99"/>
    <d v="2024-01-02T00:00:00"/>
    <n v="10"/>
    <n v="980"/>
    <n v="9800"/>
  </r>
  <r>
    <s v="N1009"/>
    <s v="Speakers"/>
    <s v="Compac"/>
    <d v="2024-02-02T00:00:00"/>
    <n v="20"/>
    <n v="670"/>
    <n v="13400"/>
  </r>
  <r>
    <s v="N1008"/>
    <s v="Headphones"/>
    <s v="Compac"/>
    <d v="2024-03-02T00:00:00"/>
    <n v="30"/>
    <n v="799"/>
    <n v="23970"/>
  </r>
  <r>
    <s v="N1010"/>
    <s v="Tablets"/>
    <s v="Compac"/>
    <d v="2024-04-02T00:00:00"/>
    <n v="25"/>
    <n v="23500"/>
    <n v="587500"/>
  </r>
  <r>
    <s v="N1006"/>
    <s v="Rgb Keyboard"/>
    <s v="GG Traders"/>
    <d v="2024-05-02T00:00:00"/>
    <n v="40"/>
    <n v="340"/>
    <n v="13600"/>
  </r>
  <r>
    <s v="N1005"/>
    <s v="Mouse"/>
    <s v="GG Traders"/>
    <d v="2024-05-02T00:00:00"/>
    <n v="20"/>
    <n v="200"/>
    <n v="4000"/>
  </r>
  <r>
    <m/>
    <s v=" "/>
    <s v=" "/>
    <m/>
    <m/>
    <s v=" "/>
    <s v=" 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s v="N1001"/>
    <s v="Smart Watch"/>
    <n v="980"/>
    <n v="1176"/>
  </r>
  <r>
    <s v="N1002"/>
    <s v="Laptop HP xyz"/>
    <n v="34500"/>
    <n v="41400"/>
  </r>
  <r>
    <s v="N1003"/>
    <s v="Wireless Print"/>
    <n v="4600"/>
    <n v="5520"/>
  </r>
  <r>
    <s v="N1004"/>
    <s v="Desktop"/>
    <n v="21000"/>
    <n v="25200"/>
  </r>
  <r>
    <s v="N1005"/>
    <s v="Mouse"/>
    <n v="200"/>
    <n v="240"/>
  </r>
  <r>
    <s v="N1006"/>
    <s v="Rgb Keyboard"/>
    <n v="340"/>
    <n v="408"/>
  </r>
  <r>
    <s v="N1007"/>
    <s v="Camera"/>
    <n v="52000"/>
    <n v="62400"/>
  </r>
  <r>
    <s v="N1008"/>
    <s v="Headphones"/>
    <n v="799"/>
    <n v="958.8"/>
  </r>
  <r>
    <s v="N1009"/>
    <s v="Speakers"/>
    <n v="670"/>
    <n v="804"/>
  </r>
  <r>
    <s v="N1010"/>
    <s v="Tablets"/>
    <n v="23500"/>
    <n v="2820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n v="100"/>
    <s v="Ram Sales"/>
    <s v="Ram@gmail.com"/>
    <s v="Delhi,India"/>
  </r>
  <r>
    <n v="101"/>
    <s v="Atul Ltd."/>
    <s v="Atu@gmail.com"/>
    <s v="121102,Palwal,HR"/>
  </r>
  <r>
    <n v="102"/>
    <s v="MK Tech"/>
    <s v="MK@gmail.com"/>
    <s v="Faridabad,121101"/>
  </r>
  <r>
    <n v="103"/>
    <s v="99store"/>
    <s v="99s@gmail.com"/>
    <s v="Agra,UP"/>
  </r>
  <r>
    <n v="104"/>
    <s v="Rajesh Kumar"/>
    <s v="Raj@gmail.com"/>
    <s v="New Delhi,110011"/>
  </r>
  <r>
    <n v="105"/>
    <s v="Amit"/>
    <s v="Ami@gmail.com"/>
    <s v="Gurgaon,Sec-15"/>
  </r>
  <r>
    <n v="106"/>
    <s v="Jain Tel."/>
    <s v="Jai@gmail.com"/>
    <s v="Janpath,New Delhi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0E920A-6510-43DD-AB4D-7BA7B4B7F8C6}" name="PivotTable1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A3" firstHeaderRow="1" firstDataRow="1" firstDataCol="0"/>
  <pivotFields count="4">
    <pivotField showAll="0"/>
    <pivotField dataField="1" showAll="0"/>
    <pivotField showAll="0"/>
    <pivotField showAll="0"/>
  </pivotFields>
  <rowItems count="1">
    <i/>
  </rowItems>
  <colItems count="1">
    <i/>
  </colItems>
  <dataFields count="1">
    <dataField name="Count of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CA7E5E-3AAA-4F2B-8ACD-774FFADDC01B}" name="PivotTable9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23:B34" firstHeaderRow="1" firstDataRow="1" firstDataCol="1"/>
  <pivotFields count="8">
    <pivotField showAll="0"/>
    <pivotField axis="axisRow" showAll="0">
      <items count="12">
        <item x="6"/>
        <item x="3"/>
        <item x="7"/>
        <item x="1"/>
        <item x="4"/>
        <item x="5"/>
        <item x="0"/>
        <item x="8"/>
        <item x="9"/>
        <item x="2"/>
        <item h="1" x="10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Stock" fld="5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EF7B88-A0CD-4967-B981-08E8930317BE}" name="PivotTable5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4:A15" firstHeaderRow="1" firstDataRow="1" firstDataCol="0"/>
  <pivotFields count="8">
    <pivotField showAll="0"/>
    <pivotField showAll="0"/>
    <pivotField showAll="0"/>
    <pivotField showAll="0"/>
    <pivotField showAll="0"/>
    <pivotField showAll="0"/>
    <pivotField dataField="1" showAll="0"/>
    <pivotField showAll="0"/>
  </pivotFields>
  <rowItems count="1">
    <i/>
  </rowItems>
  <colItems count="1">
    <i/>
  </colItems>
  <dataFields count="1">
    <dataField name="Sum of Stock Amt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1733FE-2DB3-426A-B9BF-CD4BDC211366}" name="PivotTable4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1:A12" firstHeaderRow="1" firstDataRow="1" firstDataCol="0"/>
  <pivotFields count="9">
    <pivotField showAll="0"/>
    <pivotField showAll="0"/>
    <pivotField showAll="0"/>
    <pivotField showAll="0"/>
    <pivotField numFmtId="165" showAll="0"/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Sum of Am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33EA12-97B7-4F03-A2CE-F9561A0FC3BD}" name="PivotTable8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7">
  <location ref="E11:F17" firstHeaderRow="1" firstDataRow="1" firstDataCol="1"/>
  <pivotFields count="9">
    <pivotField showAll="0"/>
    <pivotField axis="axisRow" showAll="0" measureFilter="1" sortType="descending">
      <items count="7">
        <item x="2"/>
        <item x="0"/>
        <item x="4"/>
        <item x="1"/>
        <item x="5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65" showAll="0"/>
    <pivotField showAll="0"/>
    <pivotField showAll="0"/>
    <pivotField showAll="0"/>
    <pivotField dataField="1" showAll="0"/>
  </pivotFields>
  <rowFields count="1">
    <field x="1"/>
  </rowFields>
  <rowItems count="6">
    <i>
      <x v="2"/>
    </i>
    <i>
      <x v="4"/>
    </i>
    <i>
      <x v="3"/>
    </i>
    <i>
      <x/>
    </i>
    <i>
      <x v="1"/>
    </i>
    <i t="grand">
      <x/>
    </i>
  </rowItems>
  <colItems count="1">
    <i/>
  </colItems>
  <dataFields count="1">
    <dataField name="Sum of Amount" fld="8" baseField="1" baseItem="0"/>
  </dataFields>
  <formats count="4">
    <format dxfId="3">
      <pivotArea collapsedLevelsAreSubtotals="1" fieldPosition="0">
        <references count="1">
          <reference field="1" count="5">
            <x v="0"/>
            <x v="1"/>
            <x v="2"/>
            <x v="3"/>
            <x v="4"/>
          </reference>
        </references>
      </pivotArea>
    </format>
    <format dxfId="2">
      <pivotArea collapsedLevelsAreSubtotals="1" fieldPosition="0">
        <references count="1">
          <reference field="1" count="1">
            <x v="2"/>
          </reference>
        </references>
      </pivotArea>
    </format>
    <format dxfId="1">
      <pivotArea collapsedLevelsAreSubtotals="1" fieldPosition="0">
        <references count="1">
          <reference field="1" count="4">
            <x v="0"/>
            <x v="1"/>
            <x v="3"/>
            <x v="4"/>
          </reference>
        </references>
      </pivotArea>
    </format>
    <format dxfId="0">
      <pivotArea grandRow="1" outline="0" collapsedLevelsAreSubtotals="1" fieldPosition="0"/>
    </format>
  </format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49F2E9-D598-489C-90EB-A03B572A2097}" name="PivotTable7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5">
  <location ref="E2:F8" firstHeaderRow="1" firstDataRow="1" firstDataCol="1"/>
  <pivotFields count="8">
    <pivotField showAll="0"/>
    <pivotField axis="axisRow" showAll="0" measureFilter="1" sortType="descending">
      <items count="12">
        <item x="6"/>
        <item x="3"/>
        <item x="7"/>
        <item x="1"/>
        <item x="4"/>
        <item x="5"/>
        <item x="0"/>
        <item x="8"/>
        <item x="9"/>
        <item x="2"/>
        <item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</pivotFields>
  <rowFields count="1">
    <field x="1"/>
  </rowFields>
  <rowItems count="6">
    <i>
      <x v="2"/>
    </i>
    <i>
      <x v="7"/>
    </i>
    <i>
      <x v="6"/>
    </i>
    <i>
      <x v="1"/>
    </i>
    <i>
      <x v="4"/>
    </i>
    <i t="grand">
      <x/>
    </i>
  </rowItems>
  <colItems count="1">
    <i/>
  </colItems>
  <dataFields count="1">
    <dataField name="Sum of S Units" fld="4" baseField="0" baseItem="0"/>
  </dataFields>
  <chartFormats count="2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FBF381-7391-4127-80B3-7247AB2207D3}" name="PivotTable2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A6" firstHeaderRow="1" firstDataRow="1" firstDataCol="0"/>
  <pivotFields count="4">
    <pivotField showAll="0"/>
    <pivotField dataField="1" showAll="0"/>
    <pivotField showAll="0"/>
    <pivotField showAll="0"/>
  </pivotFields>
  <rowItems count="1">
    <i/>
  </rowItems>
  <colItems count="1">
    <i/>
  </colItems>
  <dataFields count="1">
    <dataField name="Count of Product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C8BD39-B5F4-473A-A976-59CB0B6130C3}" name="PivotTable3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:A9" firstHeaderRow="1" firstDataRow="1" firstDataCol="0"/>
  <pivotFields count="7">
    <pivotField showAll="0"/>
    <pivotField showAll="0"/>
    <pivotField showAll="0"/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Sum of Amount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A8669D-247D-4403-8ED5-F955CCC51A27}" name="Customersdata" displayName="Customersdata" ref="D5:G12" totalsRowShown="0" headerRowDxfId="52" dataDxfId="51">
  <autoFilter ref="D5:G12" xr:uid="{10A8669D-247D-4403-8ED5-F955CCC51A27}"/>
  <tableColumns count="4">
    <tableColumn id="1" xr3:uid="{474F39D2-9BA0-4450-9DF7-80DE202F884A}" name="Cust_ID" dataDxfId="50"/>
    <tableColumn id="2" xr3:uid="{B93AA90A-595F-418F-9923-B1F75BFD8D52}" name="Name" dataDxfId="49"/>
    <tableColumn id="3" xr3:uid="{FEE18FDC-7ADD-4FD3-AC76-4A44E99A1966}" name="Email" dataDxfId="48" dataCellStyle="Hyperlink"/>
    <tableColumn id="5" xr3:uid="{F17FE761-376A-4D66-B94E-B3707F986AE4}" name="Address" dataDxfId="4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B8ED47-5305-4C67-BFF3-303684CBBDAD}" name="Productsdata" displayName="Productsdata" ref="D5:G15" totalsRowShown="0" headerRowDxfId="46" dataDxfId="45">
  <autoFilter ref="D5:G15" xr:uid="{D2B8ED47-5305-4C67-BFF3-303684CBBDAD}"/>
  <tableColumns count="4">
    <tableColumn id="1" xr3:uid="{E51C6E96-0E87-421C-8305-5927D5350A57}" name="HSN Code" dataDxfId="44"/>
    <tableColumn id="2" xr3:uid="{DF520E40-C6A3-4180-9707-A2F29EA5CA68}" name="Product Name" dataDxfId="43"/>
    <tableColumn id="3" xr3:uid="{56F136B5-D07E-4BFD-A14F-0D238815F692}" name="Cost" dataDxfId="42"/>
    <tableColumn id="4" xr3:uid="{908F415A-017A-40F4-9546-05EB3B7950A0}" name="Selling Price" dataDxfId="4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32B780-F372-4CA8-A92B-FE1898F3EB08}" name="Vendorsdata" displayName="Vendorsdata" ref="D5:H15" totalsRowShown="0" headerRowDxfId="40" dataDxfId="39">
  <autoFilter ref="D5:H15" xr:uid="{4A32B780-F372-4CA8-A92B-FE1898F3EB08}"/>
  <tableColumns count="5">
    <tableColumn id="1" xr3:uid="{64131D84-237E-497E-AF4A-5D58D17A5E51}" name="HSN Code" dataDxfId="38"/>
    <tableColumn id="2" xr3:uid="{ECB63374-A474-4C93-B6B6-360B64C5AE74}" name="Products Name" dataDxfId="37"/>
    <tableColumn id="3" xr3:uid="{9C16471E-6761-4C7E-800F-B7C4E3E39B0C}" name="Vendor Name" dataDxfId="36"/>
    <tableColumn id="4" xr3:uid="{D1FAD86A-86B7-46B9-A8F9-268F64F67F15}" name="Phone" dataDxfId="35"/>
    <tableColumn id="5" xr3:uid="{81517C62-2FB7-47CD-AD38-DFF7DF7B9EAB}" name="Address" dataDxfId="3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5E14FF-80CC-48E2-8792-A91211B21844}" name="Purchasedata" displayName="Purchasedata" ref="D5:J18" totalsRowShown="0" headerRowDxfId="33" dataDxfId="32">
  <autoFilter ref="D5:J18" xr:uid="{415E14FF-80CC-48E2-8792-A91211B21844}"/>
  <tableColumns count="7">
    <tableColumn id="1" xr3:uid="{DF63C684-6DCE-40B4-9BDC-8AE02C5AA835}" name="HSN Code" dataDxfId="31"/>
    <tableColumn id="2" xr3:uid="{008CA9D6-F7B2-4E5D-9CA1-28408D667640}" name="Product Name" dataDxfId="30">
      <calculatedColumnFormula>IFERROR(VLOOKUP(Purchasedata[[#This Row],[HSN Code]],Productsdata[#All],2,0), " ")</calculatedColumnFormula>
    </tableColumn>
    <tableColumn id="3" xr3:uid="{BF97736A-949A-4A6E-AF93-F92A539555A2}" name="Vendor" dataDxfId="29">
      <calculatedColumnFormula>IFERROR(VLOOKUP(Purchasedata[[#This Row],[HSN Code]],Vendorsdata[#All],3,0), " ")</calculatedColumnFormula>
    </tableColumn>
    <tableColumn id="4" xr3:uid="{20E061BC-1F5C-4021-8B45-23BDF40DB13C}" name="Date" dataDxfId="28"/>
    <tableColumn id="5" xr3:uid="{5E682135-5ACC-4609-8D1B-C2FC56D23B0A}" name="Units" dataDxfId="27"/>
    <tableColumn id="6" xr3:uid="{D3204B4A-A695-44B4-B7D2-28ECB4CA149B}" name="Cost" dataDxfId="26">
      <calculatedColumnFormula>IFERROR(VLOOKUP(Purchasedata[[#This Row],[HSN Code]],Productsdata[#All],3,0), " ")</calculatedColumnFormula>
    </tableColumn>
    <tableColumn id="7" xr3:uid="{0FDD98D9-F922-42F1-BF1B-85D5E0542F56}" name="Amount" dataDxfId="25">
      <calculatedColumnFormula>IFERROR(Purchasedata[[#This Row],[Units]]*Purchasedata[[#This Row],[Cost]], " ")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2EEE72-10ED-4B25-82C1-2B0DD21296E3}" name="Salesdata" displayName="Salesdata" ref="D5:L15" totalsRowShown="0" headerRowDxfId="24" dataDxfId="23">
  <autoFilter ref="D5:L15" xr:uid="{E72EEE72-10ED-4B25-82C1-2B0DD21296E3}"/>
  <tableColumns count="9">
    <tableColumn id="1" xr3:uid="{19826935-9E4A-4D29-801A-044D381F91E8}" name="Cust_ID" dataDxfId="22"/>
    <tableColumn id="2" xr3:uid="{9EDC0499-650C-41E8-986E-874E94C54FC6}" name="Cust_Name" dataDxfId="21">
      <calculatedColumnFormula>IFERROR(VLOOKUP(Salesdata[[#This Row],[Cust_ID]],Customersdata[#All],2,0), " ")</calculatedColumnFormula>
    </tableColumn>
    <tableColumn id="3" xr3:uid="{B01A9DB2-7ED7-4E33-9736-0433AA4D9828}" name="HSN Code" dataDxfId="20"/>
    <tableColumn id="4" xr3:uid="{B975F363-E5A4-4FC0-9D38-4168880CAB6B}" name="Product Name" dataDxfId="19">
      <calculatedColumnFormula>IFERROR(VLOOKUP(Salesdata[[#This Row],[HSN Code]],Productsdata[#All],2,0), " ")</calculatedColumnFormula>
    </tableColumn>
    <tableColumn id="5" xr3:uid="{1FD93A24-0CF8-4058-AB85-C2984534A12C}" name="Date" dataDxfId="18"/>
    <tableColumn id="6" xr3:uid="{BDEBE911-5E5D-49A7-8776-1275462DC84E}" name="Stock(Units)" dataDxfId="17">
      <calculatedColumnFormula>IFERROR(VLOOKUP(Salesdata[[#This Row],[HSN Code]],table7[#All],6,0), " ")</calculatedColumnFormula>
    </tableColumn>
    <tableColumn id="7" xr3:uid="{CBBAC18E-D98D-44FF-949A-A39EF767C074}" name="Units" dataDxfId="16"/>
    <tableColumn id="8" xr3:uid="{4CD8BE86-792A-46EC-90F3-7020222BD313}" name="Price" dataDxfId="15">
      <calculatedColumnFormula>IFERROR(VLOOKUP(Salesdata[[#This Row],[HSN Code]],Productsdata[#All],4,0), " ")</calculatedColumnFormula>
    </tableColumn>
    <tableColumn id="9" xr3:uid="{FE61C157-B98F-4780-8553-31CF5F982BDF}" name="Amount" dataDxfId="14">
      <calculatedColumnFormula>IFERROR(Salesdata[[#This Row],[Price]]*Salesdata[[#This Row],[Units]], " ")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4E6D5EB-102E-4A50-A8BD-03F63EB1C982}" name="table7" displayName="table7" ref="D5:K21" totalsRowShown="0" headerRowDxfId="13" dataDxfId="12">
  <autoFilter ref="D5:K21" xr:uid="{A4E6D5EB-102E-4A50-A8BD-03F63EB1C982}"/>
  <tableColumns count="8">
    <tableColumn id="1" xr3:uid="{D4A87466-87EF-469C-AB55-4DEC9E690443}" name="HSN Code" dataDxfId="11">
      <calculatedColumnFormula>IFERROR(Productsdata[[#This Row],[HSN Code]], " ")</calculatedColumnFormula>
    </tableColumn>
    <tableColumn id="2" xr3:uid="{819423C2-E58E-4EE2-A8B5-20DF379D3789}" name="Product Name" dataDxfId="10"/>
    <tableColumn id="3" xr3:uid="{0768A02C-0777-4609-A900-0309B98A212C}" name="Cost" dataDxfId="9"/>
    <tableColumn id="4" xr3:uid="{8341CEE6-3B61-4634-BD2E-273420D52E9B}" name="P Units" dataDxfId="8">
      <calculatedColumnFormula>IFERROR(SUMIF(Purchasedata[Product Name],table7[[#This Row],[Product Name]],Purchasedata[Units]), " ")</calculatedColumnFormula>
    </tableColumn>
    <tableColumn id="5" xr3:uid="{B28447CD-8B8F-459F-B9AF-6F58E07B0268}" name="S Units" dataDxfId="7">
      <calculatedColumnFormula>SUMIF(Salesdata[Product Name],table7[[#This Row],[Product Name]],Salesdata[Units])</calculatedColumnFormula>
    </tableColumn>
    <tableColumn id="6" xr3:uid="{EE2500E2-287B-4BB4-A803-15A82B40F6E0}" name="Stock" dataDxfId="6">
      <calculatedColumnFormula>table7[[#This Row],[P Units]]-table7[[#This Row],[S Units]]</calculatedColumnFormula>
    </tableColumn>
    <tableColumn id="7" xr3:uid="{08EEDB49-89C5-461A-A1BB-D5EB8A92C98E}" name="Stock Amt" dataDxfId="5">
      <calculatedColumnFormula>IFERROR(table7[[#This Row],[Cost]]*table7[[#This Row],[Stock]], " ")</calculatedColumnFormula>
    </tableColumn>
    <tableColumn id="8" xr3:uid="{2273AB2C-7FD7-4076-9433-042C41E80EAA}" name="Notification" dataDxfId="4">
      <calculatedColumnFormula>IFERROR(IF(table7[[#This Row],[Stock]]&lt;5, "📞 "&amp;table7[[#This Row],[Product Name]]&amp;"  Needs to  re-order  ! PH "&amp; VLOOKUP(table7[[#This Row],[HSN Code]],Vendorsdata[#All],4,0), " "), " 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hyperlink" Target="mailto:Ami@gmail.com" TargetMode="External"/><Relationship Id="rId7" Type="http://schemas.openxmlformats.org/officeDocument/2006/relationships/hyperlink" Target="mailto:Atu@gmail.com" TargetMode="External"/><Relationship Id="rId2" Type="http://schemas.openxmlformats.org/officeDocument/2006/relationships/hyperlink" Target="mailto:MK@gmail.com" TargetMode="External"/><Relationship Id="rId1" Type="http://schemas.openxmlformats.org/officeDocument/2006/relationships/hyperlink" Target="mailto:Ram@gmail.com" TargetMode="External"/><Relationship Id="rId6" Type="http://schemas.openxmlformats.org/officeDocument/2006/relationships/hyperlink" Target="mailto:99s@gmail.com" TargetMode="External"/><Relationship Id="rId5" Type="http://schemas.openxmlformats.org/officeDocument/2006/relationships/hyperlink" Target="mailto:Raj@gmail.com" TargetMode="External"/><Relationship Id="rId4" Type="http://schemas.openxmlformats.org/officeDocument/2006/relationships/hyperlink" Target="mailto:Jai@gmail.com" TargetMode="External"/><Relationship Id="rId9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DF9D4-307C-4C0E-8A63-341E8CF92C61}">
  <dimension ref="A1:V47"/>
  <sheetViews>
    <sheetView showGridLines="0" showRowColHeaders="0" tabSelected="1" zoomScaleNormal="100" workbookViewId="0"/>
  </sheetViews>
  <sheetFormatPr defaultRowHeight="14.5" x14ac:dyDescent="0.35"/>
  <cols>
    <col min="1" max="1" width="4.453125" style="2" customWidth="1"/>
    <col min="2" max="2" width="21.81640625" style="3" customWidth="1"/>
    <col min="3" max="3" width="12" style="2" customWidth="1"/>
    <col min="4" max="16384" width="8.7265625" style="2"/>
  </cols>
  <sheetData>
    <row r="1" spans="1:22" x14ac:dyDescent="0.35">
      <c r="A1" s="1"/>
    </row>
    <row r="8" spans="1:22" x14ac:dyDescent="0.35">
      <c r="B8" s="4"/>
    </row>
    <row r="9" spans="1:22" ht="16" x14ac:dyDescent="0.4">
      <c r="N9" s="16" t="s">
        <v>95</v>
      </c>
      <c r="O9" s="17"/>
      <c r="P9" s="18"/>
      <c r="Q9" s="18"/>
      <c r="R9" s="18"/>
    </row>
    <row r="10" spans="1:22" x14ac:dyDescent="0.35">
      <c r="D10" s="14"/>
      <c r="N10" s="19" t="str" cm="1">
        <f t="array" ref="N10">_xlfn._xlws.FILTER(table7[Notification],table7[Notification]&lt;&gt;" ")</f>
        <v>📞 Headphones  Needs to  re-order  ! PH 9814xxxxxx</v>
      </c>
      <c r="O10" s="19"/>
      <c r="P10" s="19"/>
      <c r="Q10" s="19"/>
      <c r="R10" s="19"/>
    </row>
    <row r="11" spans="1:22" x14ac:dyDescent="0.35">
      <c r="N11" s="3"/>
      <c r="O11" s="3"/>
      <c r="P11" s="3"/>
      <c r="Q11" s="3"/>
      <c r="R11" s="3"/>
    </row>
    <row r="12" spans="1:22" x14ac:dyDescent="0.35">
      <c r="N12" s="3"/>
      <c r="O12" s="3"/>
      <c r="P12" s="3"/>
      <c r="Q12" s="3"/>
      <c r="R12" s="3"/>
      <c r="V12" s="15"/>
    </row>
    <row r="13" spans="1:22" x14ac:dyDescent="0.35">
      <c r="N13" s="3"/>
      <c r="O13" s="3"/>
      <c r="P13" s="3"/>
      <c r="Q13" s="3"/>
      <c r="R13" s="3"/>
    </row>
    <row r="14" spans="1:22" x14ac:dyDescent="0.35">
      <c r="N14" s="3"/>
      <c r="O14" s="3"/>
      <c r="P14" s="3"/>
      <c r="Q14" s="3"/>
      <c r="R14" s="3"/>
    </row>
    <row r="15" spans="1:22" x14ac:dyDescent="0.35">
      <c r="N15" s="3"/>
      <c r="O15" s="3"/>
      <c r="P15" s="3"/>
      <c r="Q15" s="3"/>
      <c r="R15" s="3"/>
    </row>
    <row r="16" spans="1:22" x14ac:dyDescent="0.35">
      <c r="N16" s="3"/>
      <c r="O16" s="3"/>
      <c r="P16" s="3"/>
      <c r="Q16" s="3"/>
      <c r="R16" s="3"/>
    </row>
    <row r="17" spans="14:18" x14ac:dyDescent="0.35">
      <c r="N17" s="3"/>
      <c r="O17" s="3"/>
      <c r="P17" s="3"/>
      <c r="Q17" s="3"/>
      <c r="R17" s="3"/>
    </row>
    <row r="18" spans="14:18" x14ac:dyDescent="0.35">
      <c r="N18" s="3"/>
      <c r="O18" s="3"/>
      <c r="P18" s="3"/>
      <c r="Q18" s="3"/>
      <c r="R18" s="3"/>
    </row>
    <row r="19" spans="14:18" x14ac:dyDescent="0.35">
      <c r="N19" s="3"/>
      <c r="O19" s="3"/>
      <c r="P19" s="3"/>
      <c r="Q19" s="3"/>
      <c r="R19" s="3"/>
    </row>
    <row r="42" spans="2:2" x14ac:dyDescent="0.35">
      <c r="B42" s="2"/>
    </row>
    <row r="43" spans="2:2" x14ac:dyDescent="0.35">
      <c r="B43" s="2"/>
    </row>
    <row r="44" spans="2:2" x14ac:dyDescent="0.35">
      <c r="B44" s="2"/>
    </row>
    <row r="45" spans="2:2" x14ac:dyDescent="0.35">
      <c r="B45" s="2"/>
    </row>
    <row r="46" spans="2:2" x14ac:dyDescent="0.35">
      <c r="B46" s="2"/>
    </row>
    <row r="47" spans="2:2" x14ac:dyDescent="0.35">
      <c r="B47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CAD80-CA0A-4768-B909-859650EF7CEB}">
  <dimension ref="A1:G12"/>
  <sheetViews>
    <sheetView showGridLines="0" showRowColHeaders="0" zoomScale="120" zoomScaleNormal="120" workbookViewId="0"/>
  </sheetViews>
  <sheetFormatPr defaultRowHeight="14.5" x14ac:dyDescent="0.35"/>
  <cols>
    <col min="1" max="1" width="4.453125" style="2" customWidth="1"/>
    <col min="2" max="2" width="21.08984375" style="3" customWidth="1"/>
    <col min="3" max="3" width="2.54296875" style="2" customWidth="1"/>
    <col min="4" max="4" width="8.7265625" style="2"/>
    <col min="5" max="5" width="16.90625" style="2" customWidth="1"/>
    <col min="6" max="6" width="16.36328125" style="2" customWidth="1"/>
    <col min="7" max="7" width="9.81640625" style="2" customWidth="1"/>
    <col min="8" max="8" width="9" style="2" customWidth="1"/>
    <col min="9" max="9" width="9.81640625" style="2" customWidth="1"/>
    <col min="10" max="16384" width="8.7265625" style="2"/>
  </cols>
  <sheetData>
    <row r="1" spans="1:7" x14ac:dyDescent="0.35">
      <c r="A1" s="1"/>
      <c r="B1" s="2"/>
    </row>
    <row r="5" spans="1:7" x14ac:dyDescent="0.35">
      <c r="D5" s="7" t="s">
        <v>0</v>
      </c>
      <c r="E5" s="2" t="s">
        <v>1</v>
      </c>
      <c r="F5" s="2" t="s">
        <v>2</v>
      </c>
      <c r="G5" s="2" t="s">
        <v>3</v>
      </c>
    </row>
    <row r="6" spans="1:7" x14ac:dyDescent="0.35">
      <c r="D6" s="7">
        <v>100</v>
      </c>
      <c r="E6" s="2" t="s">
        <v>17</v>
      </c>
      <c r="F6" s="6" t="s">
        <v>4</v>
      </c>
      <c r="G6" s="2" t="s">
        <v>19</v>
      </c>
    </row>
    <row r="7" spans="1:7" x14ac:dyDescent="0.35">
      <c r="D7" s="7">
        <v>101</v>
      </c>
      <c r="E7" s="2" t="s">
        <v>5</v>
      </c>
      <c r="F7" s="6" t="s">
        <v>6</v>
      </c>
      <c r="G7" s="2" t="s">
        <v>20</v>
      </c>
    </row>
    <row r="8" spans="1:7" x14ac:dyDescent="0.35">
      <c r="B8" s="4"/>
      <c r="D8" s="7">
        <v>102</v>
      </c>
      <c r="E8" s="2" t="s">
        <v>18</v>
      </c>
      <c r="F8" s="6" t="s">
        <v>7</v>
      </c>
      <c r="G8" s="2" t="s">
        <v>21</v>
      </c>
    </row>
    <row r="9" spans="1:7" x14ac:dyDescent="0.35">
      <c r="D9" s="7">
        <v>103</v>
      </c>
      <c r="E9" s="2" t="s">
        <v>8</v>
      </c>
      <c r="F9" s="6" t="s">
        <v>9</v>
      </c>
      <c r="G9" s="2" t="s">
        <v>22</v>
      </c>
    </row>
    <row r="10" spans="1:7" x14ac:dyDescent="0.35">
      <c r="D10" s="7">
        <v>104</v>
      </c>
      <c r="E10" s="2" t="s">
        <v>10</v>
      </c>
      <c r="F10" s="6" t="s">
        <v>11</v>
      </c>
      <c r="G10" s="2" t="s">
        <v>23</v>
      </c>
    </row>
    <row r="11" spans="1:7" x14ac:dyDescent="0.35">
      <c r="D11" s="7">
        <v>105</v>
      </c>
      <c r="E11" s="2" t="s">
        <v>12</v>
      </c>
      <c r="F11" s="6" t="s">
        <v>13</v>
      </c>
      <c r="G11" s="2" t="s">
        <v>24</v>
      </c>
    </row>
    <row r="12" spans="1:7" x14ac:dyDescent="0.35">
      <c r="D12" s="7">
        <v>106</v>
      </c>
      <c r="E12" s="2" t="s">
        <v>15</v>
      </c>
      <c r="F12" s="6" t="s">
        <v>16</v>
      </c>
      <c r="G12" s="2" t="s">
        <v>25</v>
      </c>
    </row>
  </sheetData>
  <hyperlinks>
    <hyperlink ref="F6" r:id="rId1" xr:uid="{80C8827B-1726-4209-9BF4-571591B2C4CF}"/>
    <hyperlink ref="F8" r:id="rId2" xr:uid="{591F636E-67FC-4BA8-880C-B6FA7BC5F2F8}"/>
    <hyperlink ref="F11" r:id="rId3" xr:uid="{9BC2B48D-FB66-4392-981E-37B443222203}"/>
    <hyperlink ref="F12" r:id="rId4" xr:uid="{A7B9712F-D382-4C06-B864-4659AD2F0786}"/>
    <hyperlink ref="F10" r:id="rId5" xr:uid="{01FBEF9D-9261-42A7-87C1-D94E663796CA}"/>
    <hyperlink ref="F9" r:id="rId6" xr:uid="{A174AD51-1964-4D71-989A-5005FB72D646}"/>
    <hyperlink ref="F7" r:id="rId7" xr:uid="{7954A23A-C3CD-4BCB-A411-3726FDC9E066}"/>
  </hyperlinks>
  <pageMargins left="0.7" right="0.7" top="0.75" bottom="0.75" header="0.3" footer="0.3"/>
  <drawing r:id="rId8"/>
  <tableParts count="1"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3B61-BEFF-4044-964E-2482AE5948D1}">
  <dimension ref="A1:G15"/>
  <sheetViews>
    <sheetView showGridLines="0" showRowColHeaders="0" zoomScale="120" zoomScaleNormal="120" workbookViewId="0"/>
  </sheetViews>
  <sheetFormatPr defaultRowHeight="14.5" x14ac:dyDescent="0.35"/>
  <cols>
    <col min="1" max="1" width="4.453125" style="2" customWidth="1"/>
    <col min="2" max="2" width="21.08984375" style="3" customWidth="1"/>
    <col min="3" max="3" width="1.90625" style="2" customWidth="1"/>
    <col min="4" max="4" width="11" style="2" customWidth="1"/>
    <col min="5" max="5" width="19" style="2" customWidth="1"/>
    <col min="6" max="6" width="9.453125" style="2" customWidth="1"/>
    <col min="7" max="7" width="12.54296875" style="2" customWidth="1"/>
    <col min="8" max="16384" width="8.7265625" style="2"/>
  </cols>
  <sheetData>
    <row r="1" spans="1:7" x14ac:dyDescent="0.35">
      <c r="A1" s="5"/>
      <c r="B1" s="2"/>
    </row>
    <row r="5" spans="1:7" x14ac:dyDescent="0.35">
      <c r="D5" s="2" t="s">
        <v>26</v>
      </c>
      <c r="E5" s="2" t="s">
        <v>47</v>
      </c>
      <c r="F5" s="2" t="s">
        <v>48</v>
      </c>
      <c r="G5" s="2" t="s">
        <v>49</v>
      </c>
    </row>
    <row r="6" spans="1:7" x14ac:dyDescent="0.35">
      <c r="D6" s="2" t="s">
        <v>27</v>
      </c>
      <c r="E6" s="2" t="s">
        <v>37</v>
      </c>
      <c r="F6" s="2">
        <v>980</v>
      </c>
      <c r="G6" s="2">
        <v>1176</v>
      </c>
    </row>
    <row r="7" spans="1:7" x14ac:dyDescent="0.35">
      <c r="D7" s="2" t="s">
        <v>28</v>
      </c>
      <c r="E7" s="2" t="s">
        <v>38</v>
      </c>
      <c r="F7" s="2">
        <v>34500</v>
      </c>
      <c r="G7" s="2">
        <v>41400</v>
      </c>
    </row>
    <row r="8" spans="1:7" x14ac:dyDescent="0.35">
      <c r="B8" s="4"/>
      <c r="D8" s="2" t="s">
        <v>29</v>
      </c>
      <c r="E8" s="2" t="s">
        <v>39</v>
      </c>
      <c r="F8" s="2">
        <v>4600</v>
      </c>
      <c r="G8" s="2">
        <v>5520</v>
      </c>
    </row>
    <row r="9" spans="1:7" x14ac:dyDescent="0.35">
      <c r="D9" s="2" t="s">
        <v>30</v>
      </c>
      <c r="E9" s="2" t="s">
        <v>40</v>
      </c>
      <c r="F9" s="2">
        <v>21000</v>
      </c>
      <c r="G9" s="2">
        <v>25200</v>
      </c>
    </row>
    <row r="10" spans="1:7" x14ac:dyDescent="0.35">
      <c r="D10" s="2" t="s">
        <v>31</v>
      </c>
      <c r="E10" s="2" t="s">
        <v>41</v>
      </c>
      <c r="F10" s="2">
        <v>200</v>
      </c>
      <c r="G10" s="2">
        <v>240</v>
      </c>
    </row>
    <row r="11" spans="1:7" x14ac:dyDescent="0.35">
      <c r="D11" s="2" t="s">
        <v>32</v>
      </c>
      <c r="E11" s="2" t="s">
        <v>42</v>
      </c>
      <c r="F11" s="2">
        <v>340</v>
      </c>
      <c r="G11" s="2">
        <v>408</v>
      </c>
    </row>
    <row r="12" spans="1:7" x14ac:dyDescent="0.35">
      <c r="D12" s="2" t="s">
        <v>33</v>
      </c>
      <c r="E12" s="2" t="s">
        <v>43</v>
      </c>
      <c r="F12" s="2">
        <v>52000</v>
      </c>
      <c r="G12" s="2">
        <v>62400</v>
      </c>
    </row>
    <row r="13" spans="1:7" x14ac:dyDescent="0.35">
      <c r="D13" s="2" t="s">
        <v>34</v>
      </c>
      <c r="E13" s="2" t="s">
        <v>44</v>
      </c>
      <c r="F13" s="2">
        <v>799</v>
      </c>
      <c r="G13" s="2">
        <v>958.8</v>
      </c>
    </row>
    <row r="14" spans="1:7" x14ac:dyDescent="0.35">
      <c r="D14" s="2" t="s">
        <v>35</v>
      </c>
      <c r="E14" s="2" t="s">
        <v>45</v>
      </c>
      <c r="F14" s="2">
        <v>670</v>
      </c>
      <c r="G14" s="2">
        <v>804</v>
      </c>
    </row>
    <row r="15" spans="1:7" x14ac:dyDescent="0.35">
      <c r="D15" s="2" t="s">
        <v>36</v>
      </c>
      <c r="E15" s="2" t="s">
        <v>46</v>
      </c>
      <c r="F15" s="2">
        <v>23500</v>
      </c>
      <c r="G15" s="2">
        <v>28200</v>
      </c>
    </row>
  </sheetData>
  <phoneticPr fontId="5" type="noConversion"/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0AB63-AE9D-41AA-8A60-762DDFED3AFB}">
  <dimension ref="A1:H15"/>
  <sheetViews>
    <sheetView showGridLines="0" showRowColHeaders="0" zoomScale="120" zoomScaleNormal="120" workbookViewId="0"/>
  </sheetViews>
  <sheetFormatPr defaultRowHeight="14.5" x14ac:dyDescent="0.35"/>
  <cols>
    <col min="1" max="1" width="4.453125" style="2" customWidth="1"/>
    <col min="2" max="2" width="21.08984375" style="3" customWidth="1"/>
    <col min="3" max="3" width="2.08984375" style="2" customWidth="1"/>
    <col min="4" max="4" width="11.453125" style="2" customWidth="1"/>
    <col min="5" max="5" width="17.81640625" style="2" customWidth="1"/>
    <col min="6" max="6" width="14.26953125" style="2" customWidth="1"/>
    <col min="7" max="7" width="16.6328125" style="2" customWidth="1"/>
    <col min="8" max="8" width="21.08984375" style="2" customWidth="1"/>
    <col min="9" max="16384" width="8.7265625" style="2"/>
  </cols>
  <sheetData>
    <row r="1" spans="1:8" x14ac:dyDescent="0.35">
      <c r="A1" s="1"/>
      <c r="B1" s="2"/>
    </row>
    <row r="5" spans="1:8" x14ac:dyDescent="0.35">
      <c r="D5" s="2" t="s">
        <v>26</v>
      </c>
      <c r="E5" s="2" t="s">
        <v>50</v>
      </c>
      <c r="F5" s="2" t="s">
        <v>51</v>
      </c>
      <c r="G5" s="2" t="s">
        <v>55</v>
      </c>
      <c r="H5" s="2" t="s">
        <v>3</v>
      </c>
    </row>
    <row r="6" spans="1:8" x14ac:dyDescent="0.35">
      <c r="D6" s="2" t="s">
        <v>27</v>
      </c>
      <c r="E6" s="2" t="s">
        <v>37</v>
      </c>
      <c r="F6" s="2" t="s">
        <v>52</v>
      </c>
      <c r="G6" s="2" t="s">
        <v>56</v>
      </c>
      <c r="H6" s="2" t="s">
        <v>21</v>
      </c>
    </row>
    <row r="7" spans="1:8" x14ac:dyDescent="0.35">
      <c r="D7" s="2" t="s">
        <v>28</v>
      </c>
      <c r="E7" s="2" t="s">
        <v>67</v>
      </c>
      <c r="F7" s="2" t="s">
        <v>52</v>
      </c>
      <c r="G7" s="2" t="s">
        <v>56</v>
      </c>
      <c r="H7" s="2" t="s">
        <v>59</v>
      </c>
    </row>
    <row r="8" spans="1:8" x14ac:dyDescent="0.35">
      <c r="B8" s="4"/>
      <c r="D8" s="2" t="s">
        <v>29</v>
      </c>
      <c r="E8" s="2" t="s">
        <v>68</v>
      </c>
      <c r="F8" s="2" t="s">
        <v>52</v>
      </c>
      <c r="G8" s="2" t="s">
        <v>56</v>
      </c>
      <c r="H8" s="2" t="s">
        <v>60</v>
      </c>
    </row>
    <row r="9" spans="1:8" x14ac:dyDescent="0.35">
      <c r="D9" s="2" t="s">
        <v>30</v>
      </c>
      <c r="E9" s="2" t="s">
        <v>40</v>
      </c>
      <c r="F9" s="2" t="s">
        <v>53</v>
      </c>
      <c r="G9" s="2" t="s">
        <v>57</v>
      </c>
      <c r="H9" s="2" t="s">
        <v>14</v>
      </c>
    </row>
    <row r="10" spans="1:8" x14ac:dyDescent="0.35">
      <c r="D10" s="2" t="s">
        <v>31</v>
      </c>
      <c r="E10" s="2" t="s">
        <v>41</v>
      </c>
      <c r="F10" s="2" t="s">
        <v>53</v>
      </c>
      <c r="G10" s="2" t="s">
        <v>57</v>
      </c>
      <c r="H10" s="2" t="s">
        <v>61</v>
      </c>
    </row>
    <row r="11" spans="1:8" x14ac:dyDescent="0.35">
      <c r="D11" s="2" t="s">
        <v>32</v>
      </c>
      <c r="E11" s="2" t="s">
        <v>42</v>
      </c>
      <c r="F11" s="2" t="s">
        <v>53</v>
      </c>
      <c r="G11" s="2" t="s">
        <v>57</v>
      </c>
      <c r="H11" s="2" t="s">
        <v>62</v>
      </c>
    </row>
    <row r="12" spans="1:8" x14ac:dyDescent="0.35">
      <c r="D12" s="2" t="s">
        <v>33</v>
      </c>
      <c r="E12" s="2" t="s">
        <v>43</v>
      </c>
      <c r="F12" s="2" t="s">
        <v>53</v>
      </c>
      <c r="G12" s="2" t="s">
        <v>57</v>
      </c>
      <c r="H12" s="2" t="s">
        <v>63</v>
      </c>
    </row>
    <row r="13" spans="1:8" x14ac:dyDescent="0.35">
      <c r="D13" s="2" t="s">
        <v>34</v>
      </c>
      <c r="E13" s="2" t="s">
        <v>44</v>
      </c>
      <c r="F13" s="2" t="s">
        <v>54</v>
      </c>
      <c r="G13" s="2" t="s">
        <v>58</v>
      </c>
      <c r="H13" s="2" t="s">
        <v>64</v>
      </c>
    </row>
    <row r="14" spans="1:8" x14ac:dyDescent="0.35">
      <c r="D14" s="2" t="s">
        <v>35</v>
      </c>
      <c r="E14" s="2" t="s">
        <v>45</v>
      </c>
      <c r="F14" s="2" t="s">
        <v>54</v>
      </c>
      <c r="G14" s="2" t="s">
        <v>58</v>
      </c>
      <c r="H14" s="2" t="s">
        <v>65</v>
      </c>
    </row>
    <row r="15" spans="1:8" x14ac:dyDescent="0.35">
      <c r="D15" s="2" t="s">
        <v>36</v>
      </c>
      <c r="E15" s="2" t="s">
        <v>46</v>
      </c>
      <c r="F15" s="2" t="s">
        <v>54</v>
      </c>
      <c r="G15" s="2" t="s">
        <v>58</v>
      </c>
      <c r="H15" s="2" t="s">
        <v>66</v>
      </c>
    </row>
  </sheetData>
  <phoneticPr fontId="5" type="noConversion"/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A0B62-CDF3-4E26-BFC2-D36F0CA44D6A}">
  <dimension ref="A1:F9"/>
  <sheetViews>
    <sheetView showGridLines="0" showRowColHeaders="0" zoomScale="120" zoomScaleNormal="120" workbookViewId="0"/>
  </sheetViews>
  <sheetFormatPr defaultRowHeight="14.5" x14ac:dyDescent="0.35"/>
  <cols>
    <col min="1" max="1" width="4.453125" style="2" customWidth="1"/>
    <col min="2" max="2" width="21.08984375" style="3" customWidth="1"/>
    <col min="3" max="3" width="2" style="2" customWidth="1"/>
    <col min="4" max="16384" width="8.7265625" style="2"/>
  </cols>
  <sheetData>
    <row r="1" spans="1:6" x14ac:dyDescent="0.35">
      <c r="A1" s="1"/>
      <c r="B1" s="2"/>
    </row>
    <row r="7" spans="1:6" x14ac:dyDescent="0.35">
      <c r="E7" s="6" t="s">
        <v>69</v>
      </c>
      <c r="F7" s="6"/>
    </row>
    <row r="8" spans="1:6" x14ac:dyDescent="0.35">
      <c r="B8" s="4"/>
    </row>
    <row r="9" spans="1:6" x14ac:dyDescent="0.35">
      <c r="E9" s="6" t="s">
        <v>70</v>
      </c>
    </row>
  </sheetData>
  <hyperlinks>
    <hyperlink ref="E7:F7" location="Purchase!A1" display="Purchase Entry" xr:uid="{36C02EA3-63CC-49CC-8D49-89134215C641}"/>
    <hyperlink ref="E9" location="Sales!A1" display="Sale Entry" xr:uid="{B2FE3E5B-E40F-41AF-8D1C-9B955F6912A7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861F-502F-40D7-8AAF-CC45770C7C16}">
  <dimension ref="A1:J18"/>
  <sheetViews>
    <sheetView showGridLines="0" showRowColHeaders="0" zoomScale="120" zoomScaleNormal="120" workbookViewId="0">
      <pane xSplit="3" ySplit="5" topLeftCell="D6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.453125" style="2" customWidth="1"/>
    <col min="2" max="2" width="21.08984375" style="3" customWidth="1"/>
    <col min="3" max="3" width="2.1796875" style="2" customWidth="1"/>
    <col min="4" max="4" width="12.6328125" style="2" customWidth="1"/>
    <col min="5" max="5" width="16.36328125" style="2" customWidth="1"/>
    <col min="6" max="6" width="11.36328125" style="2" customWidth="1"/>
    <col min="7" max="7" width="10.08984375" style="2" bestFit="1" customWidth="1"/>
    <col min="8" max="10" width="8.7265625" style="2"/>
    <col min="11" max="11" width="9.81640625" style="2" customWidth="1"/>
    <col min="12" max="16384" width="8.7265625" style="2"/>
  </cols>
  <sheetData>
    <row r="1" spans="1:10" x14ac:dyDescent="0.35">
      <c r="A1" s="1"/>
      <c r="B1" s="2"/>
    </row>
    <row r="5" spans="1:10" x14ac:dyDescent="0.35">
      <c r="D5" s="2" t="s">
        <v>26</v>
      </c>
      <c r="E5" s="2" t="s">
        <v>47</v>
      </c>
      <c r="F5" s="2" t="s">
        <v>71</v>
      </c>
      <c r="G5" s="2" t="s">
        <v>72</v>
      </c>
      <c r="H5" s="2" t="s">
        <v>73</v>
      </c>
      <c r="I5" s="2" t="s">
        <v>48</v>
      </c>
      <c r="J5" s="2" t="s">
        <v>74</v>
      </c>
    </row>
    <row r="6" spans="1:10" x14ac:dyDescent="0.35">
      <c r="D6" s="2" t="s">
        <v>33</v>
      </c>
      <c r="E6" s="2" t="str">
        <f>IFERROR(VLOOKUP(Purchasedata[[#This Row],[HSN Code]],Productsdata[#All],2,0), " ")</f>
        <v>Camera</v>
      </c>
      <c r="F6" s="2" t="str">
        <f>IFERROR(VLOOKUP(Purchasedata[[#This Row],[HSN Code]],Vendorsdata[#All],3,0), " ")</f>
        <v>GG Traders</v>
      </c>
      <c r="G6" s="9">
        <v>45292</v>
      </c>
      <c r="H6" s="2">
        <v>10</v>
      </c>
      <c r="I6" s="2">
        <f>IFERROR(VLOOKUP(Purchasedata[[#This Row],[HSN Code]],Productsdata[#All],3,0), " ")</f>
        <v>52000</v>
      </c>
      <c r="J6" s="2">
        <f>IFERROR(Purchasedata[[#This Row],[Units]]*Purchasedata[[#This Row],[Cost]], " ")</f>
        <v>520000</v>
      </c>
    </row>
    <row r="7" spans="1:10" x14ac:dyDescent="0.35">
      <c r="D7" s="2" t="s">
        <v>35</v>
      </c>
      <c r="E7" s="2" t="str">
        <f>IFERROR(VLOOKUP(Purchasedata[[#This Row],[HSN Code]],Productsdata[#All],2,0), " ")</f>
        <v>Speakers</v>
      </c>
      <c r="F7" s="2" t="str">
        <f>IFERROR(VLOOKUP(Purchasedata[[#This Row],[HSN Code]],Vendorsdata[#All],3,0), " ")</f>
        <v>Compac</v>
      </c>
      <c r="G7" s="9">
        <v>45292</v>
      </c>
      <c r="H7" s="2">
        <v>10</v>
      </c>
      <c r="I7" s="2">
        <f>IFERROR(VLOOKUP(Purchasedata[[#This Row],[HSN Code]],Productsdata[#All],3,0), " ")</f>
        <v>670</v>
      </c>
      <c r="J7" s="2">
        <f>IFERROR(Purchasedata[[#This Row],[Units]]*Purchasedata[[#This Row],[Cost]], " ")</f>
        <v>6700</v>
      </c>
    </row>
    <row r="8" spans="1:10" x14ac:dyDescent="0.35">
      <c r="B8" s="4"/>
      <c r="D8" s="2" t="s">
        <v>30</v>
      </c>
      <c r="E8" s="2" t="str">
        <f>IFERROR(VLOOKUP(Purchasedata[[#This Row],[HSN Code]],Productsdata[#All],2,0), " ")</f>
        <v>Desktop</v>
      </c>
      <c r="F8" s="2" t="str">
        <f>IFERROR(VLOOKUP(Purchasedata[[#This Row],[HSN Code]],Vendorsdata[#All],3,0), " ")</f>
        <v>GG Traders</v>
      </c>
      <c r="G8" s="10">
        <v>45293</v>
      </c>
      <c r="H8" s="2">
        <v>50</v>
      </c>
      <c r="I8" s="2">
        <f>IFERROR(VLOOKUP(Purchasedata[[#This Row],[HSN Code]],Productsdata[#All],3,0), " ")</f>
        <v>21000</v>
      </c>
      <c r="J8" s="2">
        <f>IFERROR(Purchasedata[[#This Row],[Units]]*Purchasedata[[#This Row],[Cost]], " ")</f>
        <v>1050000</v>
      </c>
    </row>
    <row r="9" spans="1:10" x14ac:dyDescent="0.35">
      <c r="D9" s="2" t="s">
        <v>27</v>
      </c>
      <c r="E9" s="2" t="str">
        <f>IFERROR(VLOOKUP(Purchasedata[[#This Row],[HSN Code]],Productsdata[#All],2,0), " ")</f>
        <v>Smart Watch</v>
      </c>
      <c r="F9" s="2" t="str">
        <f>IFERROR(VLOOKUP(Purchasedata[[#This Row],[HSN Code]],Vendorsdata[#All],3,0), " ")</f>
        <v>Tech 99</v>
      </c>
      <c r="G9" s="10">
        <v>45293</v>
      </c>
      <c r="H9" s="2">
        <v>50</v>
      </c>
      <c r="I9" s="2">
        <f>IFERROR(VLOOKUP(Purchasedata[[#This Row],[HSN Code]],Productsdata[#All],3,0), " ")</f>
        <v>980</v>
      </c>
      <c r="J9" s="2">
        <f>IFERROR(Purchasedata[[#This Row],[Units]]*Purchasedata[[#This Row],[Cost]], " ")</f>
        <v>49000</v>
      </c>
    </row>
    <row r="10" spans="1:10" x14ac:dyDescent="0.35">
      <c r="D10" s="2" t="s">
        <v>28</v>
      </c>
      <c r="E10" s="2" t="str">
        <f>IFERROR(VLOOKUP(Purchasedata[[#This Row],[HSN Code]],Productsdata[#All],2,0), " ")</f>
        <v>Laptop HP xyz</v>
      </c>
      <c r="F10" s="2" t="str">
        <f>IFERROR(VLOOKUP(Purchasedata[[#This Row],[HSN Code]],Vendorsdata[#All],3,0), " ")</f>
        <v>Tech 99</v>
      </c>
      <c r="G10" s="10">
        <v>45293</v>
      </c>
      <c r="H10" s="2">
        <v>50</v>
      </c>
      <c r="I10" s="2">
        <f>IFERROR(VLOOKUP(Purchasedata[[#This Row],[HSN Code]],Productsdata[#All],3,0), " ")</f>
        <v>34500</v>
      </c>
      <c r="J10" s="2">
        <f>IFERROR(Purchasedata[[#This Row],[Units]]*Purchasedata[[#This Row],[Cost]], " ")</f>
        <v>1725000</v>
      </c>
    </row>
    <row r="11" spans="1:10" x14ac:dyDescent="0.35">
      <c r="D11" s="2" t="s">
        <v>29</v>
      </c>
      <c r="E11" s="2" t="str">
        <f>IFERROR(VLOOKUP(Purchasedata[[#This Row],[HSN Code]],Productsdata[#All],2,0), " ")</f>
        <v>Wireless Print</v>
      </c>
      <c r="F11" s="2" t="str">
        <f>IFERROR(VLOOKUP(Purchasedata[[#This Row],[HSN Code]],Vendorsdata[#All],3,0), " ")</f>
        <v>Tech 99</v>
      </c>
      <c r="G11" s="10">
        <v>45293</v>
      </c>
      <c r="H11" s="2">
        <v>100</v>
      </c>
      <c r="I11" s="2">
        <f>IFERROR(VLOOKUP(Purchasedata[[#This Row],[HSN Code]],Productsdata[#All],3,0), " ")</f>
        <v>4600</v>
      </c>
      <c r="J11" s="2">
        <f>IFERROR(Purchasedata[[#This Row],[Units]]*Purchasedata[[#This Row],[Cost]], " ")</f>
        <v>460000</v>
      </c>
    </row>
    <row r="12" spans="1:10" x14ac:dyDescent="0.35">
      <c r="D12" s="2" t="s">
        <v>27</v>
      </c>
      <c r="E12" s="2" t="str">
        <f>IFERROR(VLOOKUP(Purchasedata[[#This Row],[HSN Code]],Productsdata[#All],2,0), " ")</f>
        <v>Smart Watch</v>
      </c>
      <c r="F12" s="2" t="str">
        <f>IFERROR(VLOOKUP(Purchasedata[[#This Row],[HSN Code]],Vendorsdata[#All],3,0), " ")</f>
        <v>Tech 99</v>
      </c>
      <c r="G12" s="10">
        <v>45293</v>
      </c>
      <c r="H12" s="2">
        <v>10</v>
      </c>
      <c r="I12" s="2">
        <f>IFERROR(VLOOKUP(Purchasedata[[#This Row],[HSN Code]],Productsdata[#All],3,0), " ")</f>
        <v>980</v>
      </c>
      <c r="J12" s="2">
        <f>IFERROR(Purchasedata[[#This Row],[Units]]*Purchasedata[[#This Row],[Cost]], " ")</f>
        <v>9800</v>
      </c>
    </row>
    <row r="13" spans="1:10" x14ac:dyDescent="0.35">
      <c r="D13" s="2" t="s">
        <v>35</v>
      </c>
      <c r="E13" s="2" t="str">
        <f>IFERROR(VLOOKUP(Purchasedata[[#This Row],[HSN Code]],Productsdata[#All],2,0), " ")</f>
        <v>Speakers</v>
      </c>
      <c r="F13" s="2" t="str">
        <f>IFERROR(VLOOKUP(Purchasedata[[#This Row],[HSN Code]],Vendorsdata[#All],3,0), " ")</f>
        <v>Compac</v>
      </c>
      <c r="G13" s="10">
        <v>45324</v>
      </c>
      <c r="H13" s="2">
        <v>20</v>
      </c>
      <c r="I13" s="2">
        <f>IFERROR(VLOOKUP(Purchasedata[[#This Row],[HSN Code]],Productsdata[#All],3,0), " ")</f>
        <v>670</v>
      </c>
      <c r="J13" s="2">
        <f>IFERROR(Purchasedata[[#This Row],[Units]]*Purchasedata[[#This Row],[Cost]], " ")</f>
        <v>13400</v>
      </c>
    </row>
    <row r="14" spans="1:10" x14ac:dyDescent="0.35">
      <c r="D14" s="2" t="s">
        <v>34</v>
      </c>
      <c r="E14" s="2" t="str">
        <f>IFERROR(VLOOKUP(Purchasedata[[#This Row],[HSN Code]],Productsdata[#All],2,0), " ")</f>
        <v>Headphones</v>
      </c>
      <c r="F14" s="2" t="str">
        <f>IFERROR(VLOOKUP(Purchasedata[[#This Row],[HSN Code]],Vendorsdata[#All],3,0), " ")</f>
        <v>Compac</v>
      </c>
      <c r="G14" s="10">
        <v>45353</v>
      </c>
      <c r="H14" s="2">
        <v>30</v>
      </c>
      <c r="I14" s="2">
        <f>IFERROR(VLOOKUP(Purchasedata[[#This Row],[HSN Code]],Productsdata[#All],3,0), " ")</f>
        <v>799</v>
      </c>
      <c r="J14" s="2">
        <f>IFERROR(Purchasedata[[#This Row],[Units]]*Purchasedata[[#This Row],[Cost]], " ")</f>
        <v>23970</v>
      </c>
    </row>
    <row r="15" spans="1:10" x14ac:dyDescent="0.35">
      <c r="D15" s="2" t="s">
        <v>36</v>
      </c>
      <c r="E15" s="2" t="str">
        <f>IFERROR(VLOOKUP(Purchasedata[[#This Row],[HSN Code]],Productsdata[#All],2,0), " ")</f>
        <v>Tablets</v>
      </c>
      <c r="F15" s="2" t="str">
        <f>IFERROR(VLOOKUP(Purchasedata[[#This Row],[HSN Code]],Vendorsdata[#All],3,0), " ")</f>
        <v>Compac</v>
      </c>
      <c r="G15" s="10">
        <v>45384</v>
      </c>
      <c r="H15" s="2">
        <v>25</v>
      </c>
      <c r="I15" s="2">
        <f>IFERROR(VLOOKUP(Purchasedata[[#This Row],[HSN Code]],Productsdata[#All],3,0), " ")</f>
        <v>23500</v>
      </c>
      <c r="J15" s="2">
        <f>IFERROR(Purchasedata[[#This Row],[Units]]*Purchasedata[[#This Row],[Cost]], " ")</f>
        <v>587500</v>
      </c>
    </row>
    <row r="16" spans="1:10" x14ac:dyDescent="0.35">
      <c r="D16" s="2" t="s">
        <v>32</v>
      </c>
      <c r="E16" s="2" t="str">
        <f>IFERROR(VLOOKUP(Purchasedata[[#This Row],[HSN Code]],Productsdata[#All],2,0), " ")</f>
        <v>Rgb Keyboard</v>
      </c>
      <c r="F16" s="2" t="str">
        <f>IFERROR(VLOOKUP(Purchasedata[[#This Row],[HSN Code]],Vendorsdata[#All],3,0), " ")</f>
        <v>GG Traders</v>
      </c>
      <c r="G16" s="10">
        <v>45414</v>
      </c>
      <c r="H16" s="2">
        <v>40</v>
      </c>
      <c r="I16" s="2">
        <f>IFERROR(VLOOKUP(Purchasedata[[#This Row],[HSN Code]],Productsdata[#All],3,0), " ")</f>
        <v>340</v>
      </c>
      <c r="J16" s="2">
        <f>IFERROR(Purchasedata[[#This Row],[Units]]*Purchasedata[[#This Row],[Cost]], " ")</f>
        <v>13600</v>
      </c>
    </row>
    <row r="17" spans="4:10" x14ac:dyDescent="0.35">
      <c r="D17" s="2" t="s">
        <v>31</v>
      </c>
      <c r="E17" s="2" t="str">
        <f>IFERROR(VLOOKUP(Purchasedata[[#This Row],[HSN Code]],Productsdata[#All],2,0), " ")</f>
        <v>Mouse</v>
      </c>
      <c r="F17" s="2" t="str">
        <f>IFERROR(VLOOKUP(Purchasedata[[#This Row],[HSN Code]],Vendorsdata[#All],3,0), " ")</f>
        <v>GG Traders</v>
      </c>
      <c r="G17" s="8">
        <v>45414</v>
      </c>
      <c r="H17" s="2">
        <v>20</v>
      </c>
      <c r="I17" s="2">
        <f>IFERROR(VLOOKUP(Purchasedata[[#This Row],[HSN Code]],Productsdata[#All],3,0), " ")</f>
        <v>200</v>
      </c>
      <c r="J17" s="2">
        <f>IFERROR(Purchasedata[[#This Row],[Units]]*Purchasedata[[#This Row],[Cost]], " ")</f>
        <v>4000</v>
      </c>
    </row>
    <row r="18" spans="4:10" x14ac:dyDescent="0.35">
      <c r="E18" s="2" t="str">
        <f>IFERROR(VLOOKUP(Purchasedata[[#This Row],[HSN Code]],Productsdata[#All],2,0), " ")</f>
        <v xml:space="preserve"> </v>
      </c>
      <c r="F18" s="2" t="str">
        <f>IFERROR(VLOOKUP(Purchasedata[[#This Row],[HSN Code]],Vendorsdata[#All],3,0), " ")</f>
        <v xml:space="preserve"> </v>
      </c>
      <c r="I18" s="2" t="str">
        <f>IFERROR(VLOOKUP(Purchasedata[[#This Row],[HSN Code]],Productsdata[#All],3,0), " ")</f>
        <v xml:space="preserve"> </v>
      </c>
      <c r="J18" s="2" t="str">
        <f>IFERROR(Purchasedata[[#This Row],[Units]]*Purchasedata[[#This Row],[Cost]], " ")</f>
        <v xml:space="preserve"> </v>
      </c>
    </row>
  </sheetData>
  <dataValidations count="1">
    <dataValidation type="list" allowBlank="1" showInputMessage="1" showErrorMessage="1" sqref="D6:D18" xr:uid="{89FFB1E5-6DD8-46B4-AC26-58464D530E99}">
      <formula1>hsncode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F95BF-33E0-464B-B363-B56921B00AD9}">
  <dimension ref="A1:L16"/>
  <sheetViews>
    <sheetView showGridLines="0" showRowColHeaders="0" zoomScale="120" zoomScaleNormal="120" workbookViewId="0"/>
  </sheetViews>
  <sheetFormatPr defaultRowHeight="14.5" x14ac:dyDescent="0.35"/>
  <cols>
    <col min="1" max="1" width="4.453125" style="2" customWidth="1"/>
    <col min="2" max="2" width="21.08984375" style="3" customWidth="1"/>
    <col min="3" max="3" width="1.7265625" style="2" customWidth="1"/>
    <col min="4" max="4" width="8.7265625" style="2"/>
    <col min="5" max="5" width="12.26953125" style="2" customWidth="1"/>
    <col min="6" max="6" width="10.6328125" style="2" customWidth="1"/>
    <col min="7" max="7" width="16.36328125" style="2" customWidth="1"/>
    <col min="8" max="8" width="10.08984375" style="2" bestFit="1" customWidth="1"/>
    <col min="9" max="9" width="12.90625" style="2" customWidth="1"/>
    <col min="10" max="16384" width="8.7265625" style="2"/>
  </cols>
  <sheetData>
    <row r="1" spans="1:12" x14ac:dyDescent="0.35">
      <c r="A1" s="1"/>
      <c r="B1" s="2"/>
    </row>
    <row r="5" spans="1:12" x14ac:dyDescent="0.35">
      <c r="D5" s="2" t="s">
        <v>0</v>
      </c>
      <c r="E5" s="2" t="s">
        <v>75</v>
      </c>
      <c r="F5" s="2" t="s">
        <v>26</v>
      </c>
      <c r="G5" s="2" t="s">
        <v>47</v>
      </c>
      <c r="H5" s="2" t="s">
        <v>72</v>
      </c>
      <c r="I5" s="2" t="s">
        <v>76</v>
      </c>
      <c r="J5" s="2" t="s">
        <v>73</v>
      </c>
      <c r="K5" s="2" t="s">
        <v>77</v>
      </c>
      <c r="L5" s="2" t="s">
        <v>74</v>
      </c>
    </row>
    <row r="6" spans="1:12" x14ac:dyDescent="0.35">
      <c r="D6" s="7">
        <v>105</v>
      </c>
      <c r="E6" s="2" t="str">
        <f>IFERROR(VLOOKUP(Salesdata[[#This Row],[Cust_ID]],Customersdata[#All],2,0), " ")</f>
        <v>Amit</v>
      </c>
      <c r="F6" s="2" t="s">
        <v>31</v>
      </c>
      <c r="G6" s="2" t="str">
        <f>IFERROR(VLOOKUP(Salesdata[[#This Row],[HSN Code]],Productsdata[#All],2,0), " ")</f>
        <v>Mouse</v>
      </c>
      <c r="H6" s="10">
        <v>45292</v>
      </c>
      <c r="I6" s="2">
        <f>IFERROR(VLOOKUP(Salesdata[[#This Row],[HSN Code]],table7[#All],6,0), " ")</f>
        <v>15</v>
      </c>
      <c r="K6" s="2">
        <f>IFERROR(VLOOKUP(Salesdata[[#This Row],[HSN Code]],Productsdata[#All],4,0), " ")</f>
        <v>240</v>
      </c>
      <c r="L6" s="2">
        <f>IFERROR(Salesdata[[#This Row],[Price]]*Salesdata[[#This Row],[Units]], " ")</f>
        <v>0</v>
      </c>
    </row>
    <row r="7" spans="1:12" x14ac:dyDescent="0.35">
      <c r="D7" s="7">
        <v>102</v>
      </c>
      <c r="E7" s="2" t="str">
        <f>IFERROR(VLOOKUP(Salesdata[[#This Row],[Cust_ID]],Customersdata[#All],2,0), " ")</f>
        <v>MK Tech</v>
      </c>
      <c r="F7" s="2" t="s">
        <v>30</v>
      </c>
      <c r="G7" s="2" t="str">
        <f>IFERROR(VLOOKUP(Salesdata[[#This Row],[HSN Code]],Productsdata[#All],2,0), " ")</f>
        <v>Desktop</v>
      </c>
      <c r="H7" s="10">
        <v>45292</v>
      </c>
      <c r="I7" s="2">
        <f>IFERROR(VLOOKUP(Salesdata[[#This Row],[HSN Code]],table7[#All],6,0), " ")</f>
        <v>45</v>
      </c>
      <c r="J7" s="2">
        <v>5</v>
      </c>
      <c r="K7" s="2">
        <f>IFERROR(VLOOKUP(Salesdata[[#This Row],[HSN Code]],Productsdata[#All],4,0), " ")</f>
        <v>25200</v>
      </c>
      <c r="L7" s="2">
        <f>IFERROR(Salesdata[[#This Row],[Price]]*Salesdata[[#This Row],[Units]], " ")</f>
        <v>126000</v>
      </c>
    </row>
    <row r="8" spans="1:12" x14ac:dyDescent="0.35">
      <c r="B8" s="4"/>
      <c r="D8" s="7">
        <v>103</v>
      </c>
      <c r="E8" s="2" t="str">
        <f>IFERROR(VLOOKUP(Salesdata[[#This Row],[Cust_ID]],Customersdata[#All],2,0), " ")</f>
        <v>99store</v>
      </c>
      <c r="F8" s="2" t="s">
        <v>34</v>
      </c>
      <c r="G8" s="2" t="str">
        <f>IFERROR(VLOOKUP(Salesdata[[#This Row],[HSN Code]],Productsdata[#All],2,0), " ")</f>
        <v>Headphones</v>
      </c>
      <c r="H8" s="10">
        <v>45292</v>
      </c>
      <c r="I8" s="2">
        <v>3</v>
      </c>
      <c r="J8" s="2">
        <v>27</v>
      </c>
      <c r="K8" s="2">
        <f>IFERROR(VLOOKUP(Salesdata[[#This Row],[HSN Code]],Productsdata[#All],4,0), " ")</f>
        <v>958.8</v>
      </c>
      <c r="L8" s="2">
        <f>IFERROR(Salesdata[[#This Row],[Price]]*Salesdata[[#This Row],[Units]], " ")</f>
        <v>25887.599999999999</v>
      </c>
    </row>
    <row r="9" spans="1:12" x14ac:dyDescent="0.35">
      <c r="D9" s="7">
        <v>100</v>
      </c>
      <c r="E9" s="2" t="str">
        <f>IFERROR(VLOOKUP(Salesdata[[#This Row],[Cust_ID]],Customersdata[#All],2,0), " ")</f>
        <v>Ram Sales</v>
      </c>
      <c r="F9" s="2" t="s">
        <v>35</v>
      </c>
      <c r="G9" s="2" t="str">
        <f>IFERROR(VLOOKUP(Salesdata[[#This Row],[HSN Code]],Productsdata[#All],2,0), " ")</f>
        <v>Speakers</v>
      </c>
      <c r="H9" s="10">
        <v>45293</v>
      </c>
      <c r="I9" s="2">
        <f>IFERROR(VLOOKUP(Salesdata[[#This Row],[HSN Code]],table7[#All],6,0), " ")</f>
        <v>19</v>
      </c>
      <c r="J9" s="2">
        <v>7</v>
      </c>
      <c r="K9" s="2">
        <f>IFERROR(VLOOKUP(Salesdata[[#This Row],[HSN Code]],Productsdata[#All],4,0), " ")</f>
        <v>804</v>
      </c>
      <c r="L9" s="2">
        <f>IFERROR(Salesdata[[#This Row],[Price]]*Salesdata[[#This Row],[Units]], " ")</f>
        <v>5628</v>
      </c>
    </row>
    <row r="10" spans="1:12" x14ac:dyDescent="0.35">
      <c r="D10" s="7">
        <v>105</v>
      </c>
      <c r="E10" s="2" t="str">
        <f>IFERROR(VLOOKUP(Salesdata[[#This Row],[Cust_ID]],Customersdata[#All],2,0), " ")</f>
        <v>Amit</v>
      </c>
      <c r="F10" s="2" t="s">
        <v>27</v>
      </c>
      <c r="G10" s="2" t="str">
        <f>IFERROR(VLOOKUP(Salesdata[[#This Row],[HSN Code]],Productsdata[#All],2,0), " ")</f>
        <v>Smart Watch</v>
      </c>
      <c r="H10" s="10">
        <v>45324</v>
      </c>
      <c r="I10" s="2">
        <f>IFERROR(VLOOKUP(Salesdata[[#This Row],[HSN Code]],table7[#All],6,0), " ")</f>
        <v>50</v>
      </c>
      <c r="J10" s="2">
        <v>10</v>
      </c>
      <c r="K10" s="2">
        <f>IFERROR(VLOOKUP(Salesdata[[#This Row],[HSN Code]],Productsdata[#All],4,0), " ")</f>
        <v>1176</v>
      </c>
      <c r="L10" s="2">
        <f>IFERROR(Salesdata[[#This Row],[Price]]*Salesdata[[#This Row],[Units]], " ")</f>
        <v>11760</v>
      </c>
    </row>
    <row r="11" spans="1:12" x14ac:dyDescent="0.35">
      <c r="D11" s="7">
        <v>106</v>
      </c>
      <c r="E11" s="2" t="str">
        <f>IFERROR(VLOOKUP(Salesdata[[#This Row],[Cust_ID]],Customersdata[#All],2,0), " ")</f>
        <v>Jain Tel.</v>
      </c>
      <c r="F11" s="2" t="s">
        <v>33</v>
      </c>
      <c r="G11" s="2" t="str">
        <f>IFERROR(VLOOKUP(Salesdata[[#This Row],[HSN Code]],Productsdata[#All],2,0), " ")</f>
        <v>Camera</v>
      </c>
      <c r="H11" s="10">
        <v>45353</v>
      </c>
      <c r="I11" s="2">
        <f>IFERROR(VLOOKUP(Salesdata[[#This Row],[HSN Code]],table7[#All],6,0), " ")</f>
        <v>6</v>
      </c>
      <c r="J11" s="2">
        <v>4</v>
      </c>
      <c r="K11" s="2">
        <f>IFERROR(VLOOKUP(Salesdata[[#This Row],[HSN Code]],Productsdata[#All],4,0), " ")</f>
        <v>62400</v>
      </c>
      <c r="L11" s="2">
        <f>IFERROR(Salesdata[[#This Row],[Price]]*Salesdata[[#This Row],[Units]], " ")</f>
        <v>249600</v>
      </c>
    </row>
    <row r="12" spans="1:12" x14ac:dyDescent="0.35">
      <c r="D12" s="7">
        <v>104</v>
      </c>
      <c r="E12" s="2" t="str">
        <f>IFERROR(VLOOKUP(Salesdata[[#This Row],[Cust_ID]],Customersdata[#All],2,0), " ")</f>
        <v>Rajesh Kumar</v>
      </c>
      <c r="F12" s="2" t="s">
        <v>36</v>
      </c>
      <c r="G12" s="2" t="str">
        <f>IFERROR(VLOOKUP(Salesdata[[#This Row],[HSN Code]],Productsdata[#All],2,0), " ")</f>
        <v>Tablets</v>
      </c>
      <c r="H12" s="10">
        <v>45384</v>
      </c>
      <c r="I12" s="2">
        <f>IFERROR(VLOOKUP(Salesdata[[#This Row],[HSN Code]],table7[#All],6,0), " ")</f>
        <v>21</v>
      </c>
      <c r="J12" s="2">
        <v>4</v>
      </c>
      <c r="K12" s="2">
        <f>IFERROR(VLOOKUP(Salesdata[[#This Row],[HSN Code]],Productsdata[#All],4,0), " ")</f>
        <v>28200</v>
      </c>
      <c r="L12" s="2">
        <f>IFERROR(Salesdata[[#This Row],[Price]]*Salesdata[[#This Row],[Units]], " ")</f>
        <v>112800</v>
      </c>
    </row>
    <row r="13" spans="1:12" x14ac:dyDescent="0.35">
      <c r="D13" s="7">
        <v>105</v>
      </c>
      <c r="E13" s="2" t="str">
        <f>IFERROR(VLOOKUP(Salesdata[[#This Row],[Cust_ID]],Customersdata[#All],2,0), " ")</f>
        <v>Amit</v>
      </c>
      <c r="F13" s="2" t="s">
        <v>35</v>
      </c>
      <c r="G13" s="2" t="str">
        <f>IFERROR(VLOOKUP(Salesdata[[#This Row],[HSN Code]],Productsdata[#All],2,0), " ")</f>
        <v>Speakers</v>
      </c>
      <c r="H13" s="10">
        <v>45414</v>
      </c>
      <c r="I13" s="2">
        <f>IFERROR(VLOOKUP(Salesdata[[#This Row],[HSN Code]],table7[#All],6,0), " ")</f>
        <v>19</v>
      </c>
      <c r="J13" s="2">
        <v>4</v>
      </c>
      <c r="K13" s="2">
        <f>IFERROR(VLOOKUP(Salesdata[[#This Row],[HSN Code]],Productsdata[#All],4,0), " ")</f>
        <v>804</v>
      </c>
      <c r="L13" s="2">
        <f>IFERROR(Salesdata[[#This Row],[Price]]*Salesdata[[#This Row],[Units]], " ")</f>
        <v>3216</v>
      </c>
    </row>
    <row r="14" spans="1:12" x14ac:dyDescent="0.35">
      <c r="D14" s="7">
        <v>104</v>
      </c>
      <c r="E14" s="2" t="str">
        <f>IFERROR(VLOOKUP(Salesdata[[#This Row],[Cust_ID]],Customersdata[#All],2,0), " ")</f>
        <v>Rajesh Kumar</v>
      </c>
      <c r="F14" s="2" t="s">
        <v>28</v>
      </c>
      <c r="G14" s="2" t="str">
        <f>IFERROR(VLOOKUP(Salesdata[[#This Row],[HSN Code]],Productsdata[#All],2,0), " ")</f>
        <v>Laptop HP xyz</v>
      </c>
      <c r="H14" s="10">
        <v>45445</v>
      </c>
      <c r="I14" s="2">
        <f>IFERROR(VLOOKUP(Salesdata[[#This Row],[HSN Code]],table7[#All],6,0), " ")</f>
        <v>47</v>
      </c>
      <c r="J14" s="2">
        <v>3</v>
      </c>
      <c r="K14" s="2">
        <f>IFERROR(VLOOKUP(Salesdata[[#This Row],[HSN Code]],Productsdata[#All],4,0), " ")</f>
        <v>41400</v>
      </c>
      <c r="L14" s="2">
        <f>IFERROR(Salesdata[[#This Row],[Price]]*Salesdata[[#This Row],[Units]], " ")</f>
        <v>124200</v>
      </c>
    </row>
    <row r="15" spans="1:12" x14ac:dyDescent="0.35">
      <c r="D15" s="7">
        <v>104</v>
      </c>
      <c r="E15" s="2" t="str">
        <f>IFERROR(VLOOKUP(Salesdata[[#This Row],[Cust_ID]],Customersdata[#All],2,0), " ")</f>
        <v>Rajesh Kumar</v>
      </c>
      <c r="F15" s="2" t="s">
        <v>31</v>
      </c>
      <c r="G15" s="2" t="str">
        <f>IFERROR(VLOOKUP(Salesdata[[#This Row],[HSN Code]],Productsdata[#All],2,0), " ")</f>
        <v>Mouse</v>
      </c>
      <c r="H15" s="10">
        <v>45475</v>
      </c>
      <c r="I15" s="2">
        <f>IFERROR(VLOOKUP(Salesdata[[#This Row],[HSN Code]],table7[#All],6,0), " ")</f>
        <v>15</v>
      </c>
      <c r="J15" s="2">
        <v>5</v>
      </c>
      <c r="K15" s="2">
        <f>IFERROR(VLOOKUP(Salesdata[[#This Row],[HSN Code]],Productsdata[#All],4,0), " ")</f>
        <v>240</v>
      </c>
      <c r="L15" s="2">
        <f>IFERROR(Salesdata[[#This Row],[Price]]*Salesdata[[#This Row],[Units]], " ")</f>
        <v>1200</v>
      </c>
    </row>
    <row r="16" spans="1:12" x14ac:dyDescent="0.35">
      <c r="D16" s="7"/>
    </row>
  </sheetData>
  <dataValidations count="2">
    <dataValidation type="list" allowBlank="1" showInputMessage="1" showErrorMessage="1" sqref="D6:D15" xr:uid="{469F76C6-6501-4D20-9C51-243A34520CF3}">
      <formula1>cid</formula1>
    </dataValidation>
    <dataValidation type="list" allowBlank="1" showInputMessage="1" showErrorMessage="1" sqref="F6:F15" xr:uid="{F49689D2-51F8-42F7-96C7-68CDBB8B2745}">
      <formula1>hsncode</formula1>
    </dataValidation>
  </dataValidations>
  <pageMargins left="0.7" right="0.7" top="0.75" bottom="0.75" header="0.3" footer="0.3"/>
  <ignoredErrors>
    <ignoredError sqref="I8" calculatedColumn="1"/>
  </ignoredErrors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B3F86-511B-49AD-9B1B-07D65C969691}">
  <dimension ref="A1:K21"/>
  <sheetViews>
    <sheetView showGridLines="0" showRowColHeaders="0" zoomScale="120" zoomScaleNormal="120" workbookViewId="0"/>
  </sheetViews>
  <sheetFormatPr defaultRowHeight="14.5" x14ac:dyDescent="0.35"/>
  <cols>
    <col min="1" max="1" width="4.453125" style="2" customWidth="1"/>
    <col min="2" max="2" width="21.08984375" style="3" customWidth="1"/>
    <col min="3" max="3" width="1.6328125" style="2" customWidth="1"/>
    <col min="4" max="4" width="10.6328125" style="2" customWidth="1"/>
    <col min="5" max="5" width="14" style="2" customWidth="1"/>
    <col min="6" max="9" width="8.7265625" style="2"/>
    <col min="10" max="10" width="10.6328125" style="2" customWidth="1"/>
    <col min="11" max="11" width="13.81640625" style="2" customWidth="1"/>
    <col min="12" max="16384" width="8.7265625" style="2"/>
  </cols>
  <sheetData>
    <row r="1" spans="1:11" x14ac:dyDescent="0.35">
      <c r="A1" s="1"/>
      <c r="B1" s="2"/>
    </row>
    <row r="5" spans="1:11" x14ac:dyDescent="0.35">
      <c r="D5" s="2" t="s">
        <v>26</v>
      </c>
      <c r="E5" s="2" t="s">
        <v>47</v>
      </c>
      <c r="F5" s="2" t="s">
        <v>48</v>
      </c>
      <c r="G5" s="2" t="s">
        <v>78</v>
      </c>
      <c r="H5" s="2" t="s">
        <v>79</v>
      </c>
      <c r="I5" s="2" t="s">
        <v>80</v>
      </c>
      <c r="J5" s="2" t="s">
        <v>81</v>
      </c>
      <c r="K5" s="2" t="s">
        <v>96</v>
      </c>
    </row>
    <row r="6" spans="1:11" x14ac:dyDescent="0.35">
      <c r="D6" s="2" t="str">
        <f>IFERROR(Productsdata[[#This Row],[HSN Code]], " ")</f>
        <v>N1001</v>
      </c>
      <c r="E6" s="2" t="str">
        <f>Productsdata[[#This Row],[Product Name]]</f>
        <v>Smart Watch</v>
      </c>
      <c r="F6" s="2">
        <f>Productsdata[[#This Row],[Cost]]</f>
        <v>980</v>
      </c>
      <c r="G6" s="2">
        <f>IFERROR(SUMIF(Purchasedata[Product Name],table7[[#This Row],[Product Name]],Purchasedata[Units]), " ")</f>
        <v>60</v>
      </c>
      <c r="H6" s="2">
        <f>SUMIF(Salesdata[Product Name],table7[[#This Row],[Product Name]],Salesdata[Units])</f>
        <v>10</v>
      </c>
      <c r="I6" s="2">
        <f>table7[[#This Row],[P Units]]-table7[[#This Row],[S Units]]</f>
        <v>50</v>
      </c>
      <c r="J6" s="2">
        <f>IFERROR(table7[[#This Row],[Cost]]*table7[[#This Row],[Stock]], " ")</f>
        <v>49000</v>
      </c>
      <c r="K6" s="2" t="str">
        <f>IFERROR(IF(table7[[#This Row],[Stock]]&lt;5, "📞 "&amp;table7[[#This Row],[Product Name]]&amp;"  Needs to  re-order  ! PH "&amp; VLOOKUP(table7[[#This Row],[HSN Code]],Vendorsdata[#All],4,0), " "), " ")</f>
        <v xml:space="preserve"> </v>
      </c>
    </row>
    <row r="7" spans="1:11" x14ac:dyDescent="0.35">
      <c r="D7" s="2" t="str">
        <f>IFERROR(Productsdata[[#This Row],[HSN Code]], " ")</f>
        <v>N1002</v>
      </c>
      <c r="E7" s="2" t="str">
        <f>Productsdata[[#This Row],[Product Name]]</f>
        <v>Laptop HP xyz</v>
      </c>
      <c r="F7" s="2">
        <f>Productsdata[[#This Row],[Cost]]</f>
        <v>34500</v>
      </c>
      <c r="G7" s="2">
        <f>IFERROR(SUMIF(Purchasedata[Product Name],table7[[#This Row],[Product Name]],Purchasedata[Units]), " ")</f>
        <v>50</v>
      </c>
      <c r="H7" s="2">
        <f>SUMIF(Salesdata[Product Name],table7[[#This Row],[Product Name]],Salesdata[Units])</f>
        <v>3</v>
      </c>
      <c r="I7" s="2">
        <f>table7[[#This Row],[P Units]]-table7[[#This Row],[S Units]]</f>
        <v>47</v>
      </c>
      <c r="J7" s="2">
        <f>IFERROR(table7[[#This Row],[Cost]]*table7[[#This Row],[Stock]], " ")</f>
        <v>1621500</v>
      </c>
      <c r="K7" s="2" t="str">
        <f>IFERROR(IF(table7[[#This Row],[Stock]]&lt;5, "📞 "&amp;table7[[#This Row],[Product Name]]&amp;"  Needs to  re-order  ! PH "&amp; VLOOKUP(table7[[#This Row],[HSN Code]],Vendorsdata[#All],4,0), " "), " ")</f>
        <v xml:space="preserve"> </v>
      </c>
    </row>
    <row r="8" spans="1:11" x14ac:dyDescent="0.35">
      <c r="B8" s="4"/>
      <c r="D8" s="2" t="str">
        <f>IFERROR(Productsdata[[#This Row],[HSN Code]], " ")</f>
        <v>N1003</v>
      </c>
      <c r="E8" s="2" t="str">
        <f>Productsdata[[#This Row],[Product Name]]</f>
        <v>Wireless Print</v>
      </c>
      <c r="F8" s="2">
        <f>Productsdata[[#This Row],[Cost]]</f>
        <v>4600</v>
      </c>
      <c r="G8" s="2">
        <f>IFERROR(SUMIF(Purchasedata[Product Name],table7[[#This Row],[Product Name]],Purchasedata[Units]), " ")</f>
        <v>100</v>
      </c>
      <c r="H8" s="2">
        <f>SUMIF(Salesdata[Product Name],table7[[#This Row],[Product Name]],Salesdata[Units])</f>
        <v>0</v>
      </c>
      <c r="I8" s="2">
        <f>table7[[#This Row],[P Units]]-table7[[#This Row],[S Units]]</f>
        <v>100</v>
      </c>
      <c r="J8" s="2">
        <f>IFERROR(table7[[#This Row],[Cost]]*table7[[#This Row],[Stock]], " ")</f>
        <v>460000</v>
      </c>
      <c r="K8" s="2" t="str">
        <f>IFERROR(IF(table7[[#This Row],[Stock]]&lt;5, "📞 "&amp;table7[[#This Row],[Product Name]]&amp;"  Needs to  re-order  ! PH "&amp; VLOOKUP(table7[[#This Row],[HSN Code]],Vendorsdata[#All],4,0), " "), " ")</f>
        <v xml:space="preserve"> </v>
      </c>
    </row>
    <row r="9" spans="1:11" x14ac:dyDescent="0.35">
      <c r="D9" s="2" t="str">
        <f>IFERROR(Productsdata[[#This Row],[HSN Code]], " ")</f>
        <v>N1004</v>
      </c>
      <c r="E9" s="2" t="str">
        <f>Productsdata[[#This Row],[Product Name]]</f>
        <v>Desktop</v>
      </c>
      <c r="F9" s="2">
        <f>Productsdata[[#This Row],[Cost]]</f>
        <v>21000</v>
      </c>
      <c r="G9" s="2">
        <f>IFERROR(SUMIF(Purchasedata[Product Name],table7[[#This Row],[Product Name]],Purchasedata[Units]), " ")</f>
        <v>50</v>
      </c>
      <c r="H9" s="2">
        <f>SUMIF(Salesdata[Product Name],table7[[#This Row],[Product Name]],Salesdata[Units])</f>
        <v>5</v>
      </c>
      <c r="I9" s="2">
        <f>table7[[#This Row],[P Units]]-table7[[#This Row],[S Units]]</f>
        <v>45</v>
      </c>
      <c r="J9" s="2">
        <f>IFERROR(table7[[#This Row],[Cost]]*table7[[#This Row],[Stock]], " ")</f>
        <v>945000</v>
      </c>
      <c r="K9" s="2" t="str">
        <f>IFERROR(IF(table7[[#This Row],[Stock]]&lt;5, "📞 "&amp;table7[[#This Row],[Product Name]]&amp;"  Needs to  re-order  ! PH "&amp; VLOOKUP(table7[[#This Row],[HSN Code]],Vendorsdata[#All],4,0), " "), " ")</f>
        <v xml:space="preserve"> </v>
      </c>
    </row>
    <row r="10" spans="1:11" x14ac:dyDescent="0.35">
      <c r="D10" s="2" t="str">
        <f>IFERROR(Productsdata[[#This Row],[HSN Code]], " ")</f>
        <v>N1005</v>
      </c>
      <c r="E10" s="2" t="str">
        <f>Productsdata[[#This Row],[Product Name]]</f>
        <v>Mouse</v>
      </c>
      <c r="F10" s="2">
        <f>Productsdata[[#This Row],[Cost]]</f>
        <v>200</v>
      </c>
      <c r="G10" s="2">
        <f>IFERROR(SUMIF(Purchasedata[Product Name],table7[[#This Row],[Product Name]],Purchasedata[Units]), " ")</f>
        <v>20</v>
      </c>
      <c r="H10" s="2">
        <f>SUMIF(Salesdata[Product Name],table7[[#This Row],[Product Name]],Salesdata[Units])</f>
        <v>5</v>
      </c>
      <c r="I10" s="2">
        <f>table7[[#This Row],[P Units]]-table7[[#This Row],[S Units]]</f>
        <v>15</v>
      </c>
      <c r="J10" s="2">
        <f>IFERROR(table7[[#This Row],[Cost]]*table7[[#This Row],[Stock]], " ")</f>
        <v>3000</v>
      </c>
      <c r="K10" s="2" t="str">
        <f>IFERROR(IF(table7[[#This Row],[Stock]]&lt;5, "📞 "&amp;table7[[#This Row],[Product Name]]&amp;"  Needs to  re-order  ! PH "&amp; VLOOKUP(table7[[#This Row],[HSN Code]],Vendorsdata[#All],4,0), " "), " ")</f>
        <v xml:space="preserve"> </v>
      </c>
    </row>
    <row r="11" spans="1:11" x14ac:dyDescent="0.35">
      <c r="D11" s="2" t="str">
        <f>IFERROR(Productsdata[[#This Row],[HSN Code]], " ")</f>
        <v>N1006</v>
      </c>
      <c r="E11" s="2" t="str">
        <f>Productsdata[[#This Row],[Product Name]]</f>
        <v>Rgb Keyboard</v>
      </c>
      <c r="F11" s="2">
        <f>Productsdata[[#This Row],[Cost]]</f>
        <v>340</v>
      </c>
      <c r="G11" s="2">
        <f>IFERROR(SUMIF(Purchasedata[Product Name],table7[[#This Row],[Product Name]],Purchasedata[Units]), " ")</f>
        <v>40</v>
      </c>
      <c r="H11" s="2">
        <f>SUMIF(Salesdata[Product Name],table7[[#This Row],[Product Name]],Salesdata[Units])</f>
        <v>0</v>
      </c>
      <c r="I11" s="2">
        <f>table7[[#This Row],[P Units]]-table7[[#This Row],[S Units]]</f>
        <v>40</v>
      </c>
      <c r="J11" s="2">
        <f>IFERROR(table7[[#This Row],[Cost]]*table7[[#This Row],[Stock]], " ")</f>
        <v>13600</v>
      </c>
      <c r="K11" s="2" t="str">
        <f>IFERROR(IF(table7[[#This Row],[Stock]]&lt;5, "📞 "&amp;table7[[#This Row],[Product Name]]&amp;"  Needs to  re-order  ! PH "&amp; VLOOKUP(table7[[#This Row],[HSN Code]],Vendorsdata[#All],4,0), " "), " ")</f>
        <v xml:space="preserve"> </v>
      </c>
    </row>
    <row r="12" spans="1:11" x14ac:dyDescent="0.35">
      <c r="D12" s="2" t="str">
        <f>IFERROR(Productsdata[[#This Row],[HSN Code]], " ")</f>
        <v>N1007</v>
      </c>
      <c r="E12" s="2" t="str">
        <f>Productsdata[[#This Row],[Product Name]]</f>
        <v>Camera</v>
      </c>
      <c r="F12" s="2">
        <f>Productsdata[[#This Row],[Cost]]</f>
        <v>52000</v>
      </c>
      <c r="G12" s="2">
        <f>IFERROR(SUMIF(Purchasedata[Product Name],table7[[#This Row],[Product Name]],Purchasedata[Units]), " ")</f>
        <v>10</v>
      </c>
      <c r="H12" s="2">
        <v>4</v>
      </c>
      <c r="I12" s="2">
        <v>6</v>
      </c>
      <c r="J12" s="2">
        <f>IFERROR(table7[[#This Row],[Cost]]*table7[[#This Row],[Stock]], " ")</f>
        <v>312000</v>
      </c>
      <c r="K12" s="2" t="str">
        <f>IFERROR(IF(table7[[#This Row],[Stock]]&lt;5, "📞 "&amp;table7[[#This Row],[Product Name]]&amp;"  Needs to  re-order  ! PH "&amp; VLOOKUP(table7[[#This Row],[HSN Code]],Vendorsdata[#All],4,0), " "), " ")</f>
        <v xml:space="preserve"> </v>
      </c>
    </row>
    <row r="13" spans="1:11" x14ac:dyDescent="0.35">
      <c r="D13" s="2" t="str">
        <f>IFERROR(Productsdata[[#This Row],[HSN Code]], " ")</f>
        <v>N1008</v>
      </c>
      <c r="E13" s="2" t="str">
        <f>Productsdata[[#This Row],[Product Name]]</f>
        <v>Headphones</v>
      </c>
      <c r="F13" s="2">
        <f>Productsdata[[#This Row],[Cost]]</f>
        <v>799</v>
      </c>
      <c r="G13" s="2">
        <f>IFERROR(SUMIF(Purchasedata[Product Name],table7[[#This Row],[Product Name]],Purchasedata[Units]), " ")</f>
        <v>30</v>
      </c>
      <c r="H13" s="2">
        <f>SUMIF(Salesdata[Product Name],table7[[#This Row],[Product Name]],Salesdata[Units])</f>
        <v>27</v>
      </c>
      <c r="I13" s="2">
        <f>table7[[#This Row],[P Units]]-table7[[#This Row],[S Units]]</f>
        <v>3</v>
      </c>
      <c r="J13" s="2">
        <f>IFERROR(table7[[#This Row],[Cost]]*table7[[#This Row],[Stock]], " ")</f>
        <v>2397</v>
      </c>
      <c r="K13" s="2" t="str">
        <f>IFERROR(IF(table7[[#This Row],[Stock]]&lt;5, "📞 "&amp;table7[[#This Row],[Product Name]]&amp;"  Needs to  re-order  ! PH "&amp; VLOOKUP(table7[[#This Row],[HSN Code]],Vendorsdata[#All],4,0), " "), " ")</f>
        <v>📞 Headphones  Needs to  re-order  ! PH 9814xxxxxx</v>
      </c>
    </row>
    <row r="14" spans="1:11" x14ac:dyDescent="0.35">
      <c r="D14" s="2" t="str">
        <f>IFERROR(Productsdata[[#This Row],[HSN Code]], " ")</f>
        <v>N1009</v>
      </c>
      <c r="E14" s="2" t="str">
        <f>Productsdata[[#This Row],[Product Name]]</f>
        <v>Speakers</v>
      </c>
      <c r="F14" s="2">
        <f>Productsdata[[#This Row],[Cost]]</f>
        <v>670</v>
      </c>
      <c r="G14" s="2">
        <f>IFERROR(SUMIF(Purchasedata[Product Name],table7[[#This Row],[Product Name]],Purchasedata[Units]), " ")</f>
        <v>30</v>
      </c>
      <c r="H14" s="2">
        <f>SUMIF(Salesdata[Product Name],table7[[#This Row],[Product Name]],Salesdata[Units])</f>
        <v>11</v>
      </c>
      <c r="I14" s="2">
        <f>table7[[#This Row],[P Units]]-table7[[#This Row],[S Units]]</f>
        <v>19</v>
      </c>
      <c r="J14" s="2">
        <f>IFERROR(table7[[#This Row],[Cost]]*table7[[#This Row],[Stock]], " ")</f>
        <v>12730</v>
      </c>
      <c r="K14" s="2" t="str">
        <f>IFERROR(IF(table7[[#This Row],[Stock]]&lt;5, "📞 "&amp;table7[[#This Row],[Product Name]]&amp;"  Needs to  re-order  ! PH "&amp; VLOOKUP(table7[[#This Row],[HSN Code]],Vendorsdata[#All],4,0), " "), " ")</f>
        <v xml:space="preserve"> </v>
      </c>
    </row>
    <row r="15" spans="1:11" x14ac:dyDescent="0.35">
      <c r="D15" s="2" t="str">
        <f>IFERROR(Productsdata[[#This Row],[HSN Code]], " ")</f>
        <v>N1010</v>
      </c>
      <c r="E15" s="2" t="str">
        <f>Productsdata[[#This Row],[Product Name]]</f>
        <v>Tablets</v>
      </c>
      <c r="F15" s="2">
        <f>Productsdata[[#This Row],[Cost]]</f>
        <v>23500</v>
      </c>
      <c r="G15" s="2">
        <f>IFERROR(SUMIF(Purchasedata[Product Name],table7[[#This Row],[Product Name]],Purchasedata[Units]), " ")</f>
        <v>25</v>
      </c>
      <c r="H15" s="2">
        <f>SUMIF(Salesdata[Product Name],table7[[#This Row],[Product Name]],Salesdata[Units])</f>
        <v>4</v>
      </c>
      <c r="I15" s="2">
        <f>table7[[#This Row],[P Units]]-table7[[#This Row],[S Units]]</f>
        <v>21</v>
      </c>
      <c r="J15" s="2">
        <f>IFERROR(table7[[#This Row],[Cost]]*table7[[#This Row],[Stock]], " ")</f>
        <v>493500</v>
      </c>
      <c r="K15" s="2" t="str">
        <f>IFERROR(IF(table7[[#This Row],[Stock]]&lt;5, "📞 "&amp;table7[[#This Row],[Product Name]]&amp;"  Needs to  re-order  ! PH "&amp; VLOOKUP(table7[[#This Row],[HSN Code]],Vendorsdata[#All],4,0), " "), " ")</f>
        <v xml:space="preserve"> </v>
      </c>
    </row>
    <row r="16" spans="1:11" x14ac:dyDescent="0.35">
      <c r="D16" s="2" t="str">
        <f>IFERROR(Productsdata[[#This Row],[HSN Code]], " ")</f>
        <v xml:space="preserve"> </v>
      </c>
      <c r="K16" s="2" t="str">
        <f>IFERROR(IF(table7[[#This Row],[Stock]]&lt;5, "📞 "&amp;table7[[#This Row],[Product Name]]&amp;"  Needs to  re-order  ! PH "&amp; VLOOKUP(table7[[#This Row],[HSN Code]],Vendorsdata[#All],4,0), " "), " ")</f>
        <v xml:space="preserve"> </v>
      </c>
    </row>
    <row r="17" spans="4:11" x14ac:dyDescent="0.35">
      <c r="D17" s="2" t="str">
        <f>IFERROR(Productsdata[[#This Row],[HSN Code]], " ")</f>
        <v xml:space="preserve"> </v>
      </c>
      <c r="K17" s="2" t="str">
        <f>IFERROR(IF(table7[[#This Row],[Stock]]&lt;5, "📞 "&amp;table7[[#This Row],[Product Name]]&amp;"  Needs to  re-order  ! PH "&amp; VLOOKUP(table7[[#This Row],[HSN Code]],Vendorsdata[#All],4,0), " "), " ")</f>
        <v xml:space="preserve"> </v>
      </c>
    </row>
    <row r="18" spans="4:11" x14ac:dyDescent="0.35">
      <c r="D18" s="2" t="str">
        <f>IFERROR(Productsdata[[#This Row],[HSN Code]], " ")</f>
        <v xml:space="preserve"> </v>
      </c>
      <c r="K18" s="2" t="str">
        <f>IFERROR(IF(table7[[#This Row],[Stock]]&lt;5, "📞 "&amp;table7[[#This Row],[Product Name]]&amp;"  Needs to  re-order  ! PH "&amp; VLOOKUP(table7[[#This Row],[HSN Code]],Vendorsdata[#All],4,0), " "), " ")</f>
        <v xml:space="preserve"> </v>
      </c>
    </row>
    <row r="19" spans="4:11" x14ac:dyDescent="0.35">
      <c r="D19" s="2" t="str">
        <f>IFERROR(Productsdata[[#This Row],[HSN Code]], " ")</f>
        <v xml:space="preserve"> </v>
      </c>
      <c r="K19" s="2" t="str">
        <f>IFERROR(IF(table7[[#This Row],[Stock]]&lt;5, "📞 "&amp;table7[[#This Row],[Product Name]]&amp;"  Needs to  re-order  ! PH "&amp; VLOOKUP(table7[[#This Row],[HSN Code]],Vendorsdata[#All],4,0), " "), " ")</f>
        <v xml:space="preserve"> </v>
      </c>
    </row>
    <row r="20" spans="4:11" x14ac:dyDescent="0.35">
      <c r="D20" s="2" t="str">
        <f>IFERROR(Productsdata[[#This Row],[HSN Code]], " ")</f>
        <v xml:space="preserve"> </v>
      </c>
      <c r="K20" s="2" t="str">
        <f>IFERROR(IF(table7[[#This Row],[Stock]]&lt;5, "📞 "&amp;table7[[#This Row],[Product Name]]&amp;"  Needs to  re-order  ! PH "&amp; VLOOKUP(table7[[#This Row],[HSN Code]],Vendorsdata[#All],4,0), " "), " ")</f>
        <v xml:space="preserve"> </v>
      </c>
    </row>
    <row r="21" spans="4:11" x14ac:dyDescent="0.35">
      <c r="D21" s="2" t="str">
        <f>IFERROR(Productsdata[[#This Row],[HSN Code]], " ")</f>
        <v xml:space="preserve"> </v>
      </c>
      <c r="K21" s="2" t="str">
        <f>IFERROR(IF(table7[[#This Row],[Stock]]&lt;5, "📞 "&amp;table7[[#This Row],[Product Name]]&amp;"  Needs to  re-order  ! PH "&amp; VLOOKUP(table7[[#This Row],[HSN Code]],Vendorsdata[#All],4,0), " "), " ")</f>
        <v xml:space="preserve"> </v>
      </c>
    </row>
  </sheetData>
  <pageMargins left="0.7" right="0.7" top="0.75" bottom="0.75" header="0.3" footer="0.3"/>
  <ignoredErrors>
    <ignoredError sqref="H12:I12" calculatedColumn="1"/>
  </ignoredErrors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A2858-E753-437D-A264-195F37DDEBC2}">
  <dimension ref="A2:F34"/>
  <sheetViews>
    <sheetView zoomScale="120" workbookViewId="0">
      <selection activeCell="L9" sqref="L9"/>
    </sheetView>
  </sheetViews>
  <sheetFormatPr defaultRowHeight="14.5" x14ac:dyDescent="0.35"/>
  <cols>
    <col min="1" max="1" width="13.26953125" bestFit="1" customWidth="1"/>
    <col min="2" max="2" width="11.7265625" bestFit="1" customWidth="1"/>
    <col min="3" max="3" width="10.26953125" bestFit="1" customWidth="1"/>
    <col min="5" max="5" width="12.453125" bestFit="1" customWidth="1"/>
    <col min="6" max="6" width="13.6328125" bestFit="1" customWidth="1"/>
  </cols>
  <sheetData>
    <row r="2" spans="1:6" x14ac:dyDescent="0.35">
      <c r="A2" t="s">
        <v>82</v>
      </c>
      <c r="C2" t="s">
        <v>83</v>
      </c>
      <c r="E2" s="12" t="s">
        <v>92</v>
      </c>
      <c r="F2" t="s">
        <v>94</v>
      </c>
    </row>
    <row r="3" spans="1:6" x14ac:dyDescent="0.35">
      <c r="A3">
        <v>7</v>
      </c>
      <c r="C3">
        <f>GETPIVOTDATA("Name",$A$2)</f>
        <v>7</v>
      </c>
      <c r="E3" s="13" t="s">
        <v>44</v>
      </c>
      <c r="F3">
        <v>27</v>
      </c>
    </row>
    <row r="4" spans="1:6" x14ac:dyDescent="0.35">
      <c r="E4" s="13" t="s">
        <v>45</v>
      </c>
      <c r="F4">
        <v>11</v>
      </c>
    </row>
    <row r="5" spans="1:6" x14ac:dyDescent="0.35">
      <c r="A5" t="s">
        <v>84</v>
      </c>
      <c r="C5" t="s">
        <v>85</v>
      </c>
      <c r="E5" s="13" t="s">
        <v>37</v>
      </c>
      <c r="F5">
        <v>10</v>
      </c>
    </row>
    <row r="6" spans="1:6" x14ac:dyDescent="0.35">
      <c r="A6">
        <v>10</v>
      </c>
      <c r="C6">
        <f>GETPIVOTDATA("Product Name",$A$5)</f>
        <v>10</v>
      </c>
      <c r="E6" s="13" t="s">
        <v>40</v>
      </c>
      <c r="F6">
        <v>5</v>
      </c>
    </row>
    <row r="7" spans="1:6" x14ac:dyDescent="0.35">
      <c r="E7" s="13" t="s">
        <v>41</v>
      </c>
      <c r="F7">
        <v>5</v>
      </c>
    </row>
    <row r="8" spans="1:6" x14ac:dyDescent="0.35">
      <c r="A8" t="s">
        <v>86</v>
      </c>
      <c r="C8" t="s">
        <v>87</v>
      </c>
      <c r="E8" s="13" t="s">
        <v>93</v>
      </c>
      <c r="F8">
        <v>58</v>
      </c>
    </row>
    <row r="9" spans="1:6" x14ac:dyDescent="0.35">
      <c r="A9">
        <v>4462970</v>
      </c>
      <c r="C9" s="11">
        <f>GETPIVOTDATA("Amount",$A$8)</f>
        <v>4462970</v>
      </c>
    </row>
    <row r="11" spans="1:6" x14ac:dyDescent="0.35">
      <c r="A11" t="s">
        <v>86</v>
      </c>
      <c r="C11" t="s">
        <v>88</v>
      </c>
      <c r="E11" s="12" t="s">
        <v>92</v>
      </c>
      <c r="F11" t="s">
        <v>86</v>
      </c>
    </row>
    <row r="12" spans="1:6" x14ac:dyDescent="0.35">
      <c r="A12">
        <v>660291.6</v>
      </c>
      <c r="C12" s="11">
        <f>GETPIVOTDATA("Amount",$A$11)</f>
        <v>660291.6</v>
      </c>
      <c r="E12" s="13" t="s">
        <v>15</v>
      </c>
      <c r="F12">
        <v>249600</v>
      </c>
    </row>
    <row r="13" spans="1:6" x14ac:dyDescent="0.35">
      <c r="E13" s="13" t="s">
        <v>10</v>
      </c>
      <c r="F13">
        <v>238200</v>
      </c>
    </row>
    <row r="14" spans="1:6" x14ac:dyDescent="0.35">
      <c r="A14" t="s">
        <v>89</v>
      </c>
      <c r="C14" t="s">
        <v>90</v>
      </c>
      <c r="E14" s="13" t="s">
        <v>18</v>
      </c>
      <c r="F14">
        <v>126000</v>
      </c>
    </row>
    <row r="15" spans="1:6" x14ac:dyDescent="0.35">
      <c r="A15">
        <v>3912727</v>
      </c>
      <c r="C15" s="11">
        <f>GETPIVOTDATA("Stock Amt",$A$14)</f>
        <v>3912727</v>
      </c>
      <c r="E15" s="13" t="s">
        <v>8</v>
      </c>
      <c r="F15">
        <v>25887.599999999999</v>
      </c>
    </row>
    <row r="16" spans="1:6" x14ac:dyDescent="0.35">
      <c r="E16" s="13" t="s">
        <v>12</v>
      </c>
      <c r="F16">
        <v>14976</v>
      </c>
    </row>
    <row r="17" spans="1:6" x14ac:dyDescent="0.35">
      <c r="C17" t="s">
        <v>91</v>
      </c>
      <c r="E17" s="13" t="s">
        <v>93</v>
      </c>
      <c r="F17">
        <v>654663.6</v>
      </c>
    </row>
    <row r="18" spans="1:6" x14ac:dyDescent="0.35">
      <c r="C18" s="11">
        <f>C15+C12-C9</f>
        <v>110048.59999999963</v>
      </c>
    </row>
    <row r="23" spans="1:6" x14ac:dyDescent="0.35">
      <c r="A23" s="12" t="s">
        <v>92</v>
      </c>
      <c r="B23" t="s">
        <v>97</v>
      </c>
    </row>
    <row r="24" spans="1:6" x14ac:dyDescent="0.35">
      <c r="A24" s="13" t="s">
        <v>43</v>
      </c>
      <c r="B24">
        <v>6</v>
      </c>
    </row>
    <row r="25" spans="1:6" x14ac:dyDescent="0.35">
      <c r="A25" s="13" t="s">
        <v>40</v>
      </c>
      <c r="B25">
        <v>45</v>
      </c>
    </row>
    <row r="26" spans="1:6" x14ac:dyDescent="0.35">
      <c r="A26" s="13" t="s">
        <v>44</v>
      </c>
      <c r="B26">
        <v>3</v>
      </c>
    </row>
    <row r="27" spans="1:6" x14ac:dyDescent="0.35">
      <c r="A27" s="13" t="s">
        <v>38</v>
      </c>
      <c r="B27">
        <v>47</v>
      </c>
    </row>
    <row r="28" spans="1:6" x14ac:dyDescent="0.35">
      <c r="A28" s="13" t="s">
        <v>41</v>
      </c>
      <c r="B28">
        <v>15</v>
      </c>
    </row>
    <row r="29" spans="1:6" x14ac:dyDescent="0.35">
      <c r="A29" s="13" t="s">
        <v>42</v>
      </c>
      <c r="B29">
        <v>40</v>
      </c>
    </row>
    <row r="30" spans="1:6" x14ac:dyDescent="0.35">
      <c r="A30" s="13" t="s">
        <v>37</v>
      </c>
      <c r="B30">
        <v>50</v>
      </c>
    </row>
    <row r="31" spans="1:6" x14ac:dyDescent="0.35">
      <c r="A31" s="13" t="s">
        <v>45</v>
      </c>
      <c r="B31">
        <v>19</v>
      </c>
    </row>
    <row r="32" spans="1:6" x14ac:dyDescent="0.35">
      <c r="A32" s="13" t="s">
        <v>46</v>
      </c>
      <c r="B32">
        <v>21</v>
      </c>
    </row>
    <row r="33" spans="1:2" x14ac:dyDescent="0.35">
      <c r="A33" s="13" t="s">
        <v>39</v>
      </c>
      <c r="B33">
        <v>100</v>
      </c>
    </row>
    <row r="34" spans="1:2" x14ac:dyDescent="0.35">
      <c r="A34" s="13" t="s">
        <v>93</v>
      </c>
      <c r="B34">
        <v>346</v>
      </c>
    </row>
  </sheetData>
  <pageMargins left="0.7" right="0.7" top="0.75" bottom="0.75" header="0.3" footer="0.3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Dashboard</vt:lpstr>
      <vt:lpstr>Customers </vt:lpstr>
      <vt:lpstr>Products</vt:lpstr>
      <vt:lpstr>Vendors</vt:lpstr>
      <vt:lpstr>New Entry</vt:lpstr>
      <vt:lpstr>Purchase</vt:lpstr>
      <vt:lpstr>Sales</vt:lpstr>
      <vt:lpstr>Inventory</vt:lpstr>
      <vt:lpstr>Pivots</vt:lpstr>
      <vt:lpstr>cid</vt:lpstr>
      <vt:lpstr>hsncode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 nagpal</dc:creator>
  <cp:lastModifiedBy>kajal nagpal</cp:lastModifiedBy>
  <dcterms:created xsi:type="dcterms:W3CDTF">2025-08-30T12:44:42Z</dcterms:created>
  <dcterms:modified xsi:type="dcterms:W3CDTF">2025-10-01T15:05:14Z</dcterms:modified>
</cp:coreProperties>
</file>