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m_saifuddin_central-sugars_com_my/Documents/Desktop/Data Sanity QC/"/>
    </mc:Choice>
  </mc:AlternateContent>
  <xr:revisionPtr revIDLastSave="0" documentId="8_{79043C9A-2BAA-4508-BD97-A3F0341BFCCD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19" r:id="rId1"/>
    <sheet name="Sheet" sheetId="1" r:id="rId2"/>
    <sheet name="1" sheetId="86" r:id="rId3"/>
    <sheet name="2" sheetId="87" r:id="rId4"/>
    <sheet name="3" sheetId="88" r:id="rId5"/>
    <sheet name="4" sheetId="89" r:id="rId6"/>
    <sheet name="5" sheetId="90" r:id="rId7"/>
    <sheet name="6" sheetId="91" r:id="rId8"/>
    <sheet name="7" sheetId="92" r:id="rId9"/>
    <sheet name="8" sheetId="93" r:id="rId10"/>
    <sheet name="9" sheetId="94" r:id="rId11"/>
    <sheet name="10" sheetId="95" r:id="rId12"/>
    <sheet name="11" sheetId="96" r:id="rId13"/>
    <sheet name="12" sheetId="97" r:id="rId14"/>
    <sheet name="13" sheetId="98" r:id="rId15"/>
    <sheet name="14" sheetId="99" r:id="rId16"/>
    <sheet name="15" sheetId="100" r:id="rId17"/>
    <sheet name="16" sheetId="101" r:id="rId18"/>
    <sheet name="Sheet4" sheetId="121" state="hidden" r:id="rId19"/>
    <sheet name="Sheet5" sheetId="122" state="hidden" r:id="rId20"/>
    <sheet name="17" sheetId="102" r:id="rId21"/>
    <sheet name="Sheet6" sheetId="123" state="hidden" r:id="rId22"/>
    <sheet name="18" sheetId="103" r:id="rId23"/>
    <sheet name="19" sheetId="104" r:id="rId24"/>
    <sheet name="20" sheetId="105" r:id="rId25"/>
    <sheet name="21" sheetId="106" r:id="rId26"/>
    <sheet name="22" sheetId="107" r:id="rId27"/>
    <sheet name="23" sheetId="108" r:id="rId28"/>
    <sheet name="24" sheetId="109" r:id="rId29"/>
    <sheet name="Sheet3" sheetId="120" state="hidden" r:id="rId30"/>
    <sheet name="25" sheetId="110" r:id="rId31"/>
    <sheet name="26" sheetId="111" r:id="rId32"/>
    <sheet name="27" sheetId="112" r:id="rId33"/>
    <sheet name="28" sheetId="113" r:id="rId34"/>
    <sheet name="29" sheetId="114" r:id="rId35"/>
    <sheet name="30" sheetId="115" r:id="rId36"/>
    <sheet name="31" sheetId="118" r:id="rId37"/>
    <sheet name="FEB 1" sheetId="117" r:id="rId38"/>
    <sheet name="Colour Trend" sheetId="124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86" l="1"/>
  <c r="S8" i="86"/>
  <c r="S10" i="91" l="1"/>
  <c r="S12" i="91" s="1"/>
  <c r="S9" i="91"/>
  <c r="S11" i="91" s="1"/>
  <c r="S8" i="91"/>
  <c r="S7" i="91"/>
  <c r="S6" i="91"/>
  <c r="S8" i="118"/>
  <c r="S7" i="118"/>
  <c r="S10" i="118" s="1"/>
  <c r="S12" i="118" s="1"/>
  <c r="S6" i="118"/>
  <c r="S9" i="118" s="1"/>
  <c r="S11" i="118" s="1"/>
  <c r="S8" i="115"/>
  <c r="S10" i="115" s="1"/>
  <c r="S12" i="115" s="1"/>
  <c r="S7" i="115"/>
  <c r="S6" i="115"/>
  <c r="S8" i="114"/>
  <c r="S7" i="114"/>
  <c r="S10" i="114" s="1"/>
  <c r="S12" i="114" s="1"/>
  <c r="S6" i="114"/>
  <c r="S9" i="114" s="1"/>
  <c r="S11" i="114" s="1"/>
  <c r="S8" i="113"/>
  <c r="S7" i="113"/>
  <c r="S10" i="113" s="1"/>
  <c r="S12" i="113" s="1"/>
  <c r="S6" i="113"/>
  <c r="S9" i="113" s="1"/>
  <c r="S11" i="113" s="1"/>
  <c r="S8" i="112"/>
  <c r="S7" i="112"/>
  <c r="S10" i="112" s="1"/>
  <c r="S12" i="112" s="1"/>
  <c r="S6" i="112"/>
  <c r="S9" i="112" s="1"/>
  <c r="S11" i="112" s="1"/>
  <c r="S8" i="111"/>
  <c r="S7" i="111"/>
  <c r="S10" i="111" s="1"/>
  <c r="S12" i="111" s="1"/>
  <c r="S6" i="111"/>
  <c r="S9" i="111" s="1"/>
  <c r="S11" i="111" s="1"/>
  <c r="S8" i="110"/>
  <c r="S7" i="110"/>
  <c r="S10" i="110" s="1"/>
  <c r="S12" i="110" s="1"/>
  <c r="S6" i="110"/>
  <c r="S9" i="110" s="1"/>
  <c r="S11" i="110" s="1"/>
  <c r="S10" i="109"/>
  <c r="S12" i="109" s="1"/>
  <c r="S8" i="109"/>
  <c r="S7" i="109"/>
  <c r="S6" i="109"/>
  <c r="S9" i="109" s="1"/>
  <c r="S11" i="109" s="1"/>
  <c r="S8" i="108"/>
  <c r="S7" i="108"/>
  <c r="S10" i="108" s="1"/>
  <c r="S12" i="108" s="1"/>
  <c r="S6" i="108"/>
  <c r="S9" i="108" s="1"/>
  <c r="S11" i="108" s="1"/>
  <c r="S10" i="107"/>
  <c r="S12" i="107" s="1"/>
  <c r="S8" i="107"/>
  <c r="S7" i="107"/>
  <c r="S6" i="107"/>
  <c r="S9" i="107" s="1"/>
  <c r="S11" i="107" s="1"/>
  <c r="S8" i="106"/>
  <c r="S7" i="106"/>
  <c r="S10" i="106" s="1"/>
  <c r="S12" i="106" s="1"/>
  <c r="S6" i="106"/>
  <c r="S9" i="106" s="1"/>
  <c r="S11" i="106" s="1"/>
  <c r="S8" i="105"/>
  <c r="S7" i="105"/>
  <c r="S10" i="105" s="1"/>
  <c r="S12" i="105" s="1"/>
  <c r="S6" i="105"/>
  <c r="S9" i="105" s="1"/>
  <c r="S11" i="105" s="1"/>
  <c r="S8" i="104"/>
  <c r="S7" i="104"/>
  <c r="S10" i="104" s="1"/>
  <c r="S12" i="104" s="1"/>
  <c r="S6" i="104"/>
  <c r="S9" i="104" s="1"/>
  <c r="S11" i="104" s="1"/>
  <c r="S9" i="103"/>
  <c r="S11" i="103" s="1"/>
  <c r="S8" i="103"/>
  <c r="S7" i="103"/>
  <c r="S10" i="103" s="1"/>
  <c r="S12" i="103" s="1"/>
  <c r="S6" i="103"/>
  <c r="S8" i="102"/>
  <c r="S7" i="102"/>
  <c r="S10" i="102" s="1"/>
  <c r="S12" i="102" s="1"/>
  <c r="S6" i="102"/>
  <c r="S9" i="102" s="1"/>
  <c r="S11" i="102" s="1"/>
  <c r="S10" i="100"/>
  <c r="S12" i="100" s="1"/>
  <c r="S9" i="100"/>
  <c r="S11" i="100" s="1"/>
  <c r="S8" i="100"/>
  <c r="S7" i="100"/>
  <c r="S6" i="100"/>
  <c r="S8" i="99"/>
  <c r="S7" i="99"/>
  <c r="S10" i="99" s="1"/>
  <c r="S12" i="99" s="1"/>
  <c r="S6" i="99"/>
  <c r="S9" i="99" s="1"/>
  <c r="S11" i="99" s="1"/>
  <c r="S8" i="98"/>
  <c r="S7" i="98"/>
  <c r="S10" i="98" s="1"/>
  <c r="S12" i="98" s="1"/>
  <c r="S6" i="98"/>
  <c r="S9" i="98" s="1"/>
  <c r="S11" i="98" s="1"/>
  <c r="S10" i="97"/>
  <c r="S12" i="97" s="1"/>
  <c r="S8" i="97"/>
  <c r="S7" i="97"/>
  <c r="S6" i="97"/>
  <c r="S9" i="97" s="1"/>
  <c r="S11" i="97" s="1"/>
  <c r="S8" i="96"/>
  <c r="S7" i="96"/>
  <c r="S10" i="96" s="1"/>
  <c r="S12" i="96" s="1"/>
  <c r="S6" i="96"/>
  <c r="S9" i="96" s="1"/>
  <c r="S11" i="96" s="1"/>
  <c r="S8" i="95"/>
  <c r="S7" i="95"/>
  <c r="S10" i="95" s="1"/>
  <c r="S12" i="95" s="1"/>
  <c r="S6" i="95"/>
  <c r="S9" i="95" s="1"/>
  <c r="S11" i="95" s="1"/>
  <c r="S8" i="94"/>
  <c r="S7" i="94"/>
  <c r="S10" i="94" s="1"/>
  <c r="S12" i="94" s="1"/>
  <c r="S6" i="94"/>
  <c r="S9" i="94" s="1"/>
  <c r="S11" i="94" s="1"/>
  <c r="S8" i="93"/>
  <c r="S7" i="93"/>
  <c r="S10" i="93" s="1"/>
  <c r="S12" i="93" s="1"/>
  <c r="S6" i="93"/>
  <c r="S9" i="93" s="1"/>
  <c r="S11" i="93" s="1"/>
  <c r="S8" i="90"/>
  <c r="S7" i="90"/>
  <c r="S10" i="90" s="1"/>
  <c r="S12" i="90" s="1"/>
  <c r="S6" i="90"/>
  <c r="S9" i="90" s="1"/>
  <c r="S11" i="90" s="1"/>
  <c r="S8" i="89"/>
  <c r="S7" i="89"/>
  <c r="S10" i="89" s="1"/>
  <c r="S12" i="89" s="1"/>
  <c r="S6" i="89"/>
  <c r="S9" i="89" s="1"/>
  <c r="S11" i="89" s="1"/>
  <c r="S8" i="88"/>
  <c r="S7" i="88"/>
  <c r="S10" i="88" s="1"/>
  <c r="S12" i="88" s="1"/>
  <c r="S6" i="88"/>
  <c r="S9" i="88" s="1"/>
  <c r="S11" i="88" s="1"/>
  <c r="S8" i="87"/>
  <c r="S7" i="87"/>
  <c r="S10" i="87" s="1"/>
  <c r="S12" i="87" s="1"/>
  <c r="S6" i="87"/>
  <c r="S9" i="87" s="1"/>
  <c r="S11" i="87" s="1"/>
  <c r="S7" i="86"/>
  <c r="S6" i="86"/>
  <c r="C27" i="119"/>
  <c r="C21" i="119"/>
  <c r="E10" i="119"/>
  <c r="D10" i="119"/>
  <c r="D29" i="119"/>
  <c r="E28" i="119"/>
  <c r="E23" i="119"/>
  <c r="D14" i="119"/>
  <c r="D20" i="119"/>
  <c r="C25" i="119"/>
  <c r="E6" i="119"/>
  <c r="E15" i="119"/>
  <c r="D9" i="119"/>
  <c r="E20" i="119"/>
  <c r="C31" i="119"/>
  <c r="C15" i="119"/>
  <c r="E8" i="119"/>
  <c r="C20" i="119"/>
  <c r="C12" i="119"/>
  <c r="E27" i="119"/>
  <c r="E29" i="119"/>
  <c r="E32" i="119"/>
  <c r="D5" i="119"/>
  <c r="D3" i="119"/>
  <c r="E16" i="119"/>
  <c r="E22" i="119"/>
  <c r="E5" i="119"/>
  <c r="E31" i="119"/>
  <c r="D12" i="119"/>
  <c r="E13" i="119"/>
  <c r="E7" i="119"/>
  <c r="D18" i="119"/>
  <c r="D21" i="119"/>
  <c r="D6" i="119"/>
  <c r="C4" i="119"/>
  <c r="D19" i="119"/>
  <c r="E24" i="119"/>
  <c r="E14" i="119"/>
  <c r="C16" i="119"/>
  <c r="D26" i="119"/>
  <c r="C22" i="119"/>
  <c r="E30" i="119"/>
  <c r="D15" i="119"/>
  <c r="C28" i="119"/>
  <c r="E25" i="119"/>
  <c r="E17" i="119"/>
  <c r="E33" i="119"/>
  <c r="C10" i="119"/>
  <c r="C9" i="119"/>
  <c r="C3" i="119"/>
  <c r="C24" i="119"/>
  <c r="E4" i="119"/>
  <c r="D32" i="119"/>
  <c r="D24" i="119"/>
  <c r="C7" i="119"/>
  <c r="D16" i="119"/>
  <c r="D17" i="119"/>
  <c r="D31" i="119"/>
  <c r="E11" i="119"/>
  <c r="E19" i="119"/>
  <c r="D4" i="119"/>
  <c r="D25" i="119"/>
  <c r="C14" i="119"/>
  <c r="C8" i="119"/>
  <c r="C30" i="119"/>
  <c r="E18" i="119"/>
  <c r="C5" i="119"/>
  <c r="C23" i="119"/>
  <c r="D33" i="119"/>
  <c r="E9" i="119"/>
  <c r="C33" i="119"/>
  <c r="C32" i="119"/>
  <c r="C26" i="119"/>
  <c r="E21" i="119"/>
  <c r="C6" i="119"/>
  <c r="C13" i="119"/>
  <c r="D30" i="119"/>
  <c r="D7" i="119"/>
  <c r="D8" i="119"/>
  <c r="C29" i="119"/>
  <c r="C17" i="119"/>
  <c r="E26" i="119"/>
  <c r="C11" i="119"/>
  <c r="D13" i="119"/>
  <c r="E12" i="119"/>
  <c r="E3" i="119"/>
  <c r="D28" i="119"/>
  <c r="C19" i="119"/>
  <c r="D23" i="119"/>
  <c r="D11" i="119"/>
  <c r="C18" i="119"/>
  <c r="D22" i="119"/>
  <c r="D27" i="119"/>
  <c r="D34" i="119" l="1"/>
  <c r="E34" i="119"/>
  <c r="C34" i="119"/>
  <c r="S9" i="115"/>
  <c r="S11" i="115" s="1"/>
  <c r="S10" i="86"/>
  <c r="S12" i="86" s="1"/>
  <c r="S11" i="86"/>
  <c r="L4" i="119" l="1"/>
  <c r="L3" i="119"/>
  <c r="L2" i="119"/>
  <c r="F171" i="117"/>
  <c r="E171" i="117"/>
  <c r="D171" i="117"/>
  <c r="F170" i="117"/>
  <c r="E170" i="117"/>
  <c r="D170" i="117"/>
  <c r="F169" i="117"/>
  <c r="E169" i="117"/>
  <c r="D169" i="117"/>
  <c r="K141" i="117"/>
  <c r="K140" i="117"/>
  <c r="K135" i="117"/>
  <c r="K133" i="117"/>
  <c r="J125" i="117"/>
  <c r="J124" i="117"/>
  <c r="O139" i="117" s="1"/>
  <c r="J123" i="117"/>
  <c r="J122" i="117"/>
  <c r="O137" i="117" s="1"/>
  <c r="J121" i="117"/>
  <c r="J120" i="117"/>
  <c r="J119" i="117"/>
  <c r="K86" i="117"/>
  <c r="K85" i="117"/>
  <c r="K80" i="117"/>
  <c r="K78" i="117"/>
  <c r="J70" i="117"/>
  <c r="O84" i="117" s="1"/>
  <c r="J69" i="117"/>
  <c r="J68" i="117"/>
  <c r="O83" i="117" s="1"/>
  <c r="J67" i="117"/>
  <c r="O82" i="117" s="1"/>
  <c r="J66" i="117"/>
  <c r="O81" i="117" s="1"/>
  <c r="J65" i="117"/>
  <c r="J64" i="117"/>
  <c r="K29" i="117"/>
  <c r="K28" i="117"/>
  <c r="K23" i="117"/>
  <c r="K21" i="117"/>
  <c r="J13" i="117"/>
  <c r="J12" i="117"/>
  <c r="O27" i="117" s="1"/>
  <c r="J11" i="117"/>
  <c r="O26" i="117" s="1"/>
  <c r="J10" i="117"/>
  <c r="J9" i="117"/>
  <c r="J8" i="117"/>
  <c r="J7" i="117"/>
  <c r="F172" i="121"/>
  <c r="E172" i="121"/>
  <c r="D172" i="121"/>
  <c r="K144" i="121"/>
  <c r="K143" i="121"/>
  <c r="K138" i="121"/>
  <c r="K136" i="121"/>
  <c r="J128" i="121"/>
  <c r="J127" i="121"/>
  <c r="O142" i="121" s="1"/>
  <c r="J126" i="121"/>
  <c r="O141" i="121" s="1"/>
  <c r="J125" i="121"/>
  <c r="O140" i="121" s="1"/>
  <c r="J124" i="121"/>
  <c r="O139" i="121" s="1"/>
  <c r="J123" i="121"/>
  <c r="J122" i="121"/>
  <c r="F114" i="121"/>
  <c r="E114" i="121"/>
  <c r="D114" i="121"/>
  <c r="K86" i="121"/>
  <c r="K85" i="121"/>
  <c r="O82" i="121"/>
  <c r="K80" i="121"/>
  <c r="K78" i="121"/>
  <c r="J70" i="121"/>
  <c r="J69" i="121"/>
  <c r="O84" i="121" s="1"/>
  <c r="J68" i="121"/>
  <c r="O83" i="121" s="1"/>
  <c r="J67" i="121"/>
  <c r="J66" i="121"/>
  <c r="O81" i="121" s="1"/>
  <c r="J65" i="121"/>
  <c r="J64" i="121"/>
  <c r="F57" i="121"/>
  <c r="E57" i="121"/>
  <c r="D57" i="121"/>
  <c r="K29" i="121"/>
  <c r="K28" i="121"/>
  <c r="K23" i="121"/>
  <c r="K21" i="121"/>
  <c r="J13" i="121"/>
  <c r="O27" i="121" s="1"/>
  <c r="J12" i="121"/>
  <c r="J11" i="121"/>
  <c r="O26" i="121" s="1"/>
  <c r="J10" i="121"/>
  <c r="O25" i="121" s="1"/>
  <c r="J9" i="121"/>
  <c r="O24" i="121" s="1"/>
  <c r="J8" i="121"/>
  <c r="J7" i="121"/>
  <c r="S18" i="124"/>
  <c r="D26" i="124"/>
  <c r="O14" i="124"/>
  <c r="P33" i="124"/>
  <c r="K5" i="124"/>
  <c r="M23" i="124"/>
  <c r="E15" i="124"/>
  <c r="L6" i="124"/>
  <c r="L10" i="124"/>
  <c r="K6" i="124"/>
  <c r="E29" i="124"/>
  <c r="F18" i="124"/>
  <c r="L16" i="124"/>
  <c r="L17" i="124"/>
  <c r="D22" i="124"/>
  <c r="F29" i="124"/>
  <c r="M28" i="124"/>
  <c r="C16" i="124"/>
  <c r="S17" i="124"/>
  <c r="E33" i="124"/>
  <c r="S21" i="124"/>
  <c r="E4" i="124"/>
  <c r="F23" i="124"/>
  <c r="L8" i="124"/>
  <c r="E21" i="124"/>
  <c r="G21" i="124"/>
  <c r="O30" i="124"/>
  <c r="S30" i="124"/>
  <c r="L12" i="124"/>
  <c r="E5" i="124"/>
  <c r="F10" i="124"/>
  <c r="C18" i="124"/>
  <c r="F19" i="124"/>
  <c r="O22" i="124"/>
  <c r="K18" i="124"/>
  <c r="S11" i="124"/>
  <c r="D33" i="124"/>
  <c r="I10" i="124"/>
  <c r="J13" i="124"/>
  <c r="Q5" i="124"/>
  <c r="F11" i="124"/>
  <c r="R4" i="124"/>
  <c r="C31" i="124"/>
  <c r="D10" i="124"/>
  <c r="P16" i="124"/>
  <c r="Q14" i="124"/>
  <c r="D15" i="124"/>
  <c r="G13" i="124"/>
  <c r="Q18" i="124"/>
  <c r="Q32" i="124"/>
  <c r="I19" i="124"/>
  <c r="E32" i="124"/>
  <c r="C23" i="124"/>
  <c r="G31" i="124"/>
  <c r="O20" i="124"/>
  <c r="G12" i="124"/>
  <c r="J11" i="124"/>
  <c r="M17" i="124"/>
  <c r="E11" i="124"/>
  <c r="R19" i="124"/>
  <c r="S16" i="124"/>
  <c r="K27" i="124"/>
  <c r="C19" i="124"/>
  <c r="Q16" i="124"/>
  <c r="L27" i="124"/>
  <c r="L20" i="124"/>
  <c r="K24" i="124"/>
  <c r="G28" i="124"/>
  <c r="Q21" i="124"/>
  <c r="R7" i="124"/>
  <c r="J20" i="124"/>
  <c r="L5" i="124"/>
  <c r="K13" i="124"/>
  <c r="D6" i="124"/>
  <c r="E20" i="124"/>
  <c r="R24" i="124"/>
  <c r="F5" i="124"/>
  <c r="J25" i="124"/>
  <c r="C11" i="124"/>
  <c r="R5" i="124"/>
  <c r="S15" i="124"/>
  <c r="J27" i="124"/>
  <c r="P18" i="124"/>
  <c r="Q4" i="124"/>
  <c r="C4" i="124"/>
  <c r="G22" i="124"/>
  <c r="K26" i="124"/>
  <c r="M8" i="124"/>
  <c r="J14" i="124"/>
  <c r="F9" i="124"/>
  <c r="J12" i="124"/>
  <c r="S25" i="124"/>
  <c r="R11" i="124"/>
  <c r="M21" i="124"/>
  <c r="Q22" i="124"/>
  <c r="G18" i="124"/>
  <c r="C29" i="124"/>
  <c r="M5" i="124"/>
  <c r="K9" i="124"/>
  <c r="C6" i="124"/>
  <c r="J30" i="124"/>
  <c r="S22" i="124"/>
  <c r="O11" i="124"/>
  <c r="I14" i="124"/>
  <c r="C10" i="124"/>
  <c r="P12" i="124"/>
  <c r="Q10" i="124"/>
  <c r="S24" i="124"/>
  <c r="Q30" i="124"/>
  <c r="D32" i="124"/>
  <c r="F7" i="124"/>
  <c r="D29" i="124"/>
  <c r="L21" i="124"/>
  <c r="F26" i="124"/>
  <c r="E16" i="124"/>
  <c r="S26" i="124"/>
  <c r="I17" i="124"/>
  <c r="I5" i="124"/>
  <c r="J33" i="124"/>
  <c r="K25" i="124"/>
  <c r="M12" i="124"/>
  <c r="M26" i="124"/>
  <c r="G16" i="124"/>
  <c r="G15" i="124"/>
  <c r="I11" i="124"/>
  <c r="I31" i="124"/>
  <c r="L19" i="124"/>
  <c r="R28" i="124"/>
  <c r="P11" i="124"/>
  <c r="K22" i="124"/>
  <c r="E27" i="124"/>
  <c r="O29" i="124"/>
  <c r="S23" i="124"/>
  <c r="P14" i="124"/>
  <c r="K32" i="124"/>
  <c r="L24" i="124"/>
  <c r="G33" i="124"/>
  <c r="M7" i="124"/>
  <c r="Q15" i="124"/>
  <c r="G34" i="124"/>
  <c r="E19" i="124"/>
  <c r="L31" i="124"/>
  <c r="C30" i="124"/>
  <c r="K7" i="124"/>
  <c r="D30" i="124"/>
  <c r="C13" i="124"/>
  <c r="S8" i="124"/>
  <c r="S32" i="124"/>
  <c r="D4" i="124"/>
  <c r="R27" i="124"/>
  <c r="E6" i="124"/>
  <c r="K23" i="124"/>
  <c r="S6" i="124"/>
  <c r="M34" i="124"/>
  <c r="F33" i="124"/>
  <c r="O6" i="124"/>
  <c r="P9" i="124"/>
  <c r="M13" i="124"/>
  <c r="I13" i="124"/>
  <c r="I26" i="124"/>
  <c r="G32" i="124"/>
  <c r="O15" i="124"/>
  <c r="D17" i="124"/>
  <c r="E22" i="124"/>
  <c r="I7" i="124"/>
  <c r="P24" i="124"/>
  <c r="J19" i="124"/>
  <c r="C22" i="124"/>
  <c r="J24" i="124"/>
  <c r="P32" i="124"/>
  <c r="D12" i="124"/>
  <c r="J15" i="124"/>
  <c r="C20" i="124"/>
  <c r="P8" i="124"/>
  <c r="C33" i="124"/>
  <c r="Q12" i="124"/>
  <c r="D24" i="124"/>
  <c r="M27" i="124"/>
  <c r="C21" i="124"/>
  <c r="O28" i="124"/>
  <c r="G4" i="124"/>
  <c r="Q29" i="124"/>
  <c r="S10" i="124"/>
  <c r="J28" i="124"/>
  <c r="C9" i="124"/>
  <c r="F31" i="124"/>
  <c r="O19" i="124"/>
  <c r="K30" i="124"/>
  <c r="M11" i="124"/>
  <c r="I23" i="124"/>
  <c r="D8" i="124"/>
  <c r="E17" i="124"/>
  <c r="P15" i="124"/>
  <c r="R30" i="124"/>
  <c r="P7" i="124"/>
  <c r="Q17" i="124"/>
  <c r="G24" i="124"/>
  <c r="O21" i="124"/>
  <c r="R32" i="124"/>
  <c r="E34" i="124"/>
  <c r="S31" i="124"/>
  <c r="G7" i="124"/>
  <c r="F32" i="124"/>
  <c r="O17" i="124"/>
  <c r="F27" i="124"/>
  <c r="K17" i="124"/>
  <c r="M4" i="124"/>
  <c r="S34" i="124"/>
  <c r="P17" i="124"/>
  <c r="M6" i="124"/>
  <c r="E18" i="124"/>
  <c r="P27" i="124"/>
  <c r="D18" i="124"/>
  <c r="M19" i="124"/>
  <c r="L7" i="124"/>
  <c r="Q25" i="124"/>
  <c r="L18" i="124"/>
  <c r="Q33" i="124"/>
  <c r="O31" i="124"/>
  <c r="L14" i="124"/>
  <c r="R14" i="124"/>
  <c r="D19" i="124"/>
  <c r="K33" i="124"/>
  <c r="M33" i="124"/>
  <c r="S29" i="124"/>
  <c r="J29" i="124"/>
  <c r="P10" i="124"/>
  <c r="I8" i="124"/>
  <c r="O8" i="124"/>
  <c r="I25" i="124"/>
  <c r="O12" i="124"/>
  <c r="C15" i="124"/>
  <c r="F21" i="124"/>
  <c r="S33" i="124"/>
  <c r="I4" i="124"/>
  <c r="M22" i="124"/>
  <c r="I6" i="124"/>
  <c r="I9" i="124"/>
  <c r="Q11" i="124"/>
  <c r="R20" i="124"/>
  <c r="Q13" i="124"/>
  <c r="L11" i="124"/>
  <c r="E14" i="124"/>
  <c r="E13" i="124"/>
  <c r="O32" i="124"/>
  <c r="K31" i="124"/>
  <c r="F6" i="124"/>
  <c r="C17" i="124"/>
  <c r="C28" i="124"/>
  <c r="E12" i="124"/>
  <c r="P13" i="124"/>
  <c r="Q7" i="124"/>
  <c r="I20" i="124"/>
  <c r="Q20" i="124"/>
  <c r="J10" i="124"/>
  <c r="F20" i="124"/>
  <c r="P26" i="124"/>
  <c r="I12" i="124"/>
  <c r="J21" i="124"/>
  <c r="S28" i="124"/>
  <c r="K15" i="124"/>
  <c r="D11" i="124"/>
  <c r="K34" i="124"/>
  <c r="F24" i="124"/>
  <c r="L33" i="124"/>
  <c r="P30" i="124"/>
  <c r="R31" i="124"/>
  <c r="F16" i="124"/>
  <c r="L25" i="124"/>
  <c r="G8" i="124"/>
  <c r="P6" i="124"/>
  <c r="Q9" i="124"/>
  <c r="D28" i="124"/>
  <c r="G17" i="124"/>
  <c r="J5" i="124"/>
  <c r="F13" i="124"/>
  <c r="C8" i="124"/>
  <c r="M29" i="124"/>
  <c r="O16" i="124"/>
  <c r="P4" i="124"/>
  <c r="I28" i="124"/>
  <c r="Q28" i="124"/>
  <c r="C14" i="124"/>
  <c r="M30" i="124"/>
  <c r="O18" i="124"/>
  <c r="M16" i="124"/>
  <c r="I33" i="124"/>
  <c r="D21" i="124"/>
  <c r="R12" i="124"/>
  <c r="Q8" i="124"/>
  <c r="C26" i="124"/>
  <c r="J26" i="124"/>
  <c r="I22" i="124"/>
  <c r="F22" i="124"/>
  <c r="J18" i="124"/>
  <c r="F8" i="124"/>
  <c r="S9" i="124"/>
  <c r="M18" i="124"/>
  <c r="G9" i="124"/>
  <c r="E28" i="124"/>
  <c r="O9" i="124"/>
  <c r="M24" i="124"/>
  <c r="O10" i="124"/>
  <c r="O24" i="124"/>
  <c r="P23" i="124"/>
  <c r="I16" i="124"/>
  <c r="I21" i="124"/>
  <c r="K4" i="124"/>
  <c r="J31" i="124"/>
  <c r="F34" i="124"/>
  <c r="I15" i="124"/>
  <c r="S19" i="124"/>
  <c r="K16" i="124"/>
  <c r="O4" i="124"/>
  <c r="P28" i="124"/>
  <c r="P22" i="124"/>
  <c r="J17" i="124"/>
  <c r="K11" i="124"/>
  <c r="I32" i="124"/>
  <c r="J32" i="124"/>
  <c r="E24" i="124"/>
  <c r="M25" i="124"/>
  <c r="G10" i="124"/>
  <c r="J16" i="124"/>
  <c r="D16" i="124"/>
  <c r="L13" i="124"/>
  <c r="R25" i="124"/>
  <c r="L4" i="124"/>
  <c r="L23" i="124"/>
  <c r="P34" i="124"/>
  <c r="R17" i="124"/>
  <c r="C34" i="124"/>
  <c r="R34" i="124"/>
  <c r="K10" i="124"/>
  <c r="G26" i="124"/>
  <c r="Q27" i="124"/>
  <c r="E31" i="124"/>
  <c r="F14" i="124"/>
  <c r="C27" i="124"/>
  <c r="L28" i="124"/>
  <c r="J7" i="124"/>
  <c r="G11" i="124"/>
  <c r="K20" i="124"/>
  <c r="J8" i="124"/>
  <c r="O27" i="124"/>
  <c r="E30" i="124"/>
  <c r="I24" i="124"/>
  <c r="R18" i="124"/>
  <c r="L30" i="124"/>
  <c r="R29" i="124"/>
  <c r="P31" i="124"/>
  <c r="G23" i="124"/>
  <c r="O13" i="124"/>
  <c r="K21" i="124"/>
  <c r="K28" i="124"/>
  <c r="L26" i="124"/>
  <c r="J22" i="124"/>
  <c r="F12" i="124"/>
  <c r="L22" i="124"/>
  <c r="D27" i="124"/>
  <c r="Q26" i="124"/>
  <c r="O25" i="124"/>
  <c r="I34" i="124"/>
  <c r="O7" i="124"/>
  <c r="Q24" i="124"/>
  <c r="S20" i="124"/>
  <c r="M15" i="124"/>
  <c r="E10" i="124"/>
  <c r="J34" i="124"/>
  <c r="S27" i="124"/>
  <c r="K14" i="124"/>
  <c r="D31" i="124"/>
  <c r="D34" i="124"/>
  <c r="P21" i="124"/>
  <c r="L15" i="124"/>
  <c r="R15" i="124"/>
  <c r="C32" i="124"/>
  <c r="S4" i="124"/>
  <c r="I27" i="124"/>
  <c r="C5" i="124"/>
  <c r="L34" i="124"/>
  <c r="E9" i="124"/>
  <c r="K12" i="124"/>
  <c r="O26" i="124"/>
  <c r="D13" i="124"/>
  <c r="M20" i="124"/>
  <c r="P20" i="124"/>
  <c r="C7" i="124"/>
  <c r="K29" i="124"/>
  <c r="E26" i="124"/>
  <c r="S13" i="124"/>
  <c r="R33" i="124"/>
  <c r="K19" i="124"/>
  <c r="F30" i="124"/>
  <c r="O33" i="124"/>
  <c r="M14" i="124"/>
  <c r="G19" i="124"/>
  <c r="S14" i="124"/>
  <c r="R6" i="124"/>
  <c r="O34" i="124"/>
  <c r="R26" i="124"/>
  <c r="D20" i="124"/>
  <c r="S12" i="124"/>
  <c r="I29" i="124"/>
  <c r="G25" i="124"/>
  <c r="P5" i="124"/>
  <c r="D9" i="124"/>
  <c r="R22" i="124"/>
  <c r="L29" i="124"/>
  <c r="F15" i="124"/>
  <c r="M10" i="124"/>
  <c r="O23" i="124"/>
  <c r="C25" i="124"/>
  <c r="Q31" i="124"/>
  <c r="G6" i="124"/>
  <c r="S5" i="124"/>
  <c r="G27" i="124"/>
  <c r="R9" i="124"/>
  <c r="G30" i="124"/>
  <c r="P25" i="124"/>
  <c r="L32" i="124"/>
  <c r="D23" i="124"/>
  <c r="J4" i="124"/>
  <c r="O5" i="124"/>
  <c r="Q19" i="124"/>
  <c r="F17" i="124"/>
  <c r="F25" i="124"/>
  <c r="R23" i="124"/>
  <c r="G29" i="124"/>
  <c r="D7" i="124"/>
  <c r="E8" i="124"/>
  <c r="G14" i="124"/>
  <c r="P19" i="124"/>
  <c r="C12" i="124"/>
  <c r="Q34" i="124"/>
  <c r="I18" i="124"/>
  <c r="I30" i="124"/>
  <c r="E25" i="124"/>
  <c r="D14" i="124"/>
  <c r="D5" i="124"/>
  <c r="K8" i="124"/>
  <c r="F28" i="124"/>
  <c r="Q6" i="124"/>
  <c r="M32" i="124"/>
  <c r="E23" i="124"/>
  <c r="D25" i="124"/>
  <c r="G20" i="124"/>
  <c r="R8" i="124"/>
  <c r="C24" i="124"/>
  <c r="Q23" i="124"/>
  <c r="L9" i="124"/>
  <c r="F4" i="124"/>
  <c r="J9" i="124"/>
  <c r="J6" i="124"/>
  <c r="R16" i="124"/>
  <c r="S7" i="124"/>
  <c r="R21" i="124"/>
  <c r="M9" i="124"/>
  <c r="J23" i="124"/>
  <c r="E7" i="124"/>
  <c r="R13" i="124"/>
  <c r="M31" i="124"/>
  <c r="R10" i="124"/>
  <c r="P29" i="124"/>
  <c r="G5" i="124"/>
  <c r="O25" i="117" l="1"/>
  <c r="O136" i="117"/>
  <c r="O138" i="117"/>
  <c r="O24" i="117"/>
  <c r="O143" i="121"/>
  <c r="O85" i="121"/>
  <c r="O28" i="121"/>
  <c r="H135" i="109"/>
  <c r="F171" i="118" l="1"/>
  <c r="E171" i="118"/>
  <c r="D171" i="118"/>
  <c r="F170" i="118"/>
  <c r="E170" i="118"/>
  <c r="D170" i="118"/>
  <c r="F169" i="118"/>
  <c r="E169" i="118"/>
  <c r="D169" i="118"/>
  <c r="K141" i="118"/>
  <c r="K140" i="118"/>
  <c r="K135" i="118"/>
  <c r="K133" i="118"/>
  <c r="J125" i="118"/>
  <c r="J124" i="118"/>
  <c r="J123" i="118"/>
  <c r="J122" i="118"/>
  <c r="J121" i="118"/>
  <c r="J120" i="118"/>
  <c r="J119" i="118"/>
  <c r="K86" i="118"/>
  <c r="K85" i="118"/>
  <c r="K80" i="118"/>
  <c r="K78" i="118"/>
  <c r="J70" i="118"/>
  <c r="J69" i="118"/>
  <c r="J68" i="118"/>
  <c r="O83" i="118" s="1"/>
  <c r="J67" i="118"/>
  <c r="J66" i="118"/>
  <c r="J65" i="118"/>
  <c r="J64" i="118"/>
  <c r="K29" i="118"/>
  <c r="K28" i="118"/>
  <c r="K23" i="118"/>
  <c r="K21" i="118"/>
  <c r="J13" i="118"/>
  <c r="J12" i="118"/>
  <c r="J11" i="118"/>
  <c r="J10" i="118"/>
  <c r="J9" i="118"/>
  <c r="J8" i="118"/>
  <c r="J7" i="118"/>
  <c r="F171" i="115"/>
  <c r="E171" i="115"/>
  <c r="D171" i="115"/>
  <c r="F170" i="115"/>
  <c r="E170" i="115"/>
  <c r="D170" i="115"/>
  <c r="F169" i="115"/>
  <c r="E169" i="115"/>
  <c r="D169" i="115"/>
  <c r="K141" i="115"/>
  <c r="K140" i="115"/>
  <c r="K135" i="115"/>
  <c r="K133" i="115"/>
  <c r="J125" i="115"/>
  <c r="J124" i="115"/>
  <c r="O139" i="115" s="1"/>
  <c r="J123" i="115"/>
  <c r="O138" i="115" s="1"/>
  <c r="J122" i="115"/>
  <c r="J121" i="115"/>
  <c r="J120" i="115"/>
  <c r="J119" i="115"/>
  <c r="K86" i="115"/>
  <c r="K85" i="115"/>
  <c r="K80" i="115"/>
  <c r="K78" i="115"/>
  <c r="J70" i="115"/>
  <c r="J69" i="115"/>
  <c r="J68" i="115"/>
  <c r="J67" i="115"/>
  <c r="J66" i="115"/>
  <c r="J65" i="115"/>
  <c r="J64" i="115"/>
  <c r="K29" i="115"/>
  <c r="K28" i="115"/>
  <c r="K23" i="115"/>
  <c r="K21" i="115"/>
  <c r="J13" i="115"/>
  <c r="O27" i="115" s="1"/>
  <c r="J12" i="115"/>
  <c r="J11" i="115"/>
  <c r="O26" i="115" s="1"/>
  <c r="J10" i="115"/>
  <c r="O25" i="115" s="1"/>
  <c r="J9" i="115"/>
  <c r="J8" i="115"/>
  <c r="J7" i="115"/>
  <c r="F171" i="114"/>
  <c r="E171" i="114"/>
  <c r="D171" i="114"/>
  <c r="F170" i="114"/>
  <c r="E170" i="114"/>
  <c r="D170" i="114"/>
  <c r="F169" i="114"/>
  <c r="E169" i="114"/>
  <c r="D169" i="114"/>
  <c r="K141" i="114"/>
  <c r="K140" i="114"/>
  <c r="K135" i="114"/>
  <c r="K133" i="114"/>
  <c r="J125" i="114"/>
  <c r="J124" i="114"/>
  <c r="J123" i="114"/>
  <c r="O138" i="114" s="1"/>
  <c r="J122" i="114"/>
  <c r="J121" i="114"/>
  <c r="J120" i="114"/>
  <c r="J119" i="114"/>
  <c r="K86" i="114"/>
  <c r="K85" i="114"/>
  <c r="K80" i="114"/>
  <c r="K78" i="114"/>
  <c r="J70" i="114"/>
  <c r="J69" i="114"/>
  <c r="O84" i="114" s="1"/>
  <c r="J68" i="114"/>
  <c r="J67" i="114"/>
  <c r="J66" i="114"/>
  <c r="O81" i="114" s="1"/>
  <c r="J65" i="114"/>
  <c r="J64" i="114"/>
  <c r="K29" i="114"/>
  <c r="K28" i="114"/>
  <c r="K23" i="114"/>
  <c r="K21" i="114"/>
  <c r="J13" i="114"/>
  <c r="J12" i="114"/>
  <c r="J11" i="114"/>
  <c r="O26" i="114" s="1"/>
  <c r="J10" i="114"/>
  <c r="O25" i="114" s="1"/>
  <c r="J9" i="114"/>
  <c r="J8" i="114"/>
  <c r="J7" i="114"/>
  <c r="F171" i="113"/>
  <c r="E171" i="113"/>
  <c r="D171" i="113"/>
  <c r="F170" i="113"/>
  <c r="E170" i="113"/>
  <c r="D170" i="113"/>
  <c r="F169" i="113"/>
  <c r="E169" i="113"/>
  <c r="D169" i="113"/>
  <c r="K141" i="113"/>
  <c r="K140" i="113"/>
  <c r="K135" i="113"/>
  <c r="K133" i="113"/>
  <c r="J125" i="113"/>
  <c r="J124" i="113"/>
  <c r="J123" i="113"/>
  <c r="J122" i="113"/>
  <c r="O136" i="113" s="1"/>
  <c r="J121" i="113"/>
  <c r="J120" i="113"/>
  <c r="J119" i="113"/>
  <c r="K86" i="113"/>
  <c r="K85" i="113"/>
  <c r="K80" i="113"/>
  <c r="J70" i="113"/>
  <c r="J69" i="113"/>
  <c r="O84" i="113" s="1"/>
  <c r="J68" i="113"/>
  <c r="J67" i="113"/>
  <c r="J66" i="113"/>
  <c r="J65" i="113"/>
  <c r="J64" i="113"/>
  <c r="K29" i="113"/>
  <c r="K28" i="113"/>
  <c r="K23" i="113"/>
  <c r="K21" i="113"/>
  <c r="J13" i="113"/>
  <c r="J12" i="113"/>
  <c r="J11" i="113"/>
  <c r="J10" i="113"/>
  <c r="O25" i="113" s="1"/>
  <c r="J9" i="113"/>
  <c r="O28" i="113" s="1"/>
  <c r="J8" i="113"/>
  <c r="J7" i="113"/>
  <c r="F171" i="112"/>
  <c r="E171" i="112"/>
  <c r="D171" i="112"/>
  <c r="F170" i="112"/>
  <c r="E170" i="112"/>
  <c r="D170" i="112"/>
  <c r="F169" i="112"/>
  <c r="E169" i="112"/>
  <c r="D169" i="112"/>
  <c r="K141" i="112"/>
  <c r="K140" i="112"/>
  <c r="K135" i="112"/>
  <c r="K133" i="112"/>
  <c r="J125" i="112"/>
  <c r="J124" i="112"/>
  <c r="J123" i="112"/>
  <c r="J122" i="112"/>
  <c r="O136" i="112" s="1"/>
  <c r="J121" i="112"/>
  <c r="J120" i="112"/>
  <c r="J119" i="112"/>
  <c r="K86" i="112"/>
  <c r="K85" i="112"/>
  <c r="K80" i="112"/>
  <c r="K78" i="112"/>
  <c r="J70" i="112"/>
  <c r="J69" i="112"/>
  <c r="O84" i="112" s="1"/>
  <c r="J68" i="112"/>
  <c r="O83" i="112" s="1"/>
  <c r="J67" i="112"/>
  <c r="O82" i="112" s="1"/>
  <c r="J66" i="112"/>
  <c r="J65" i="112"/>
  <c r="J64" i="112"/>
  <c r="K29" i="112"/>
  <c r="K28" i="112"/>
  <c r="K23" i="112"/>
  <c r="K21" i="112"/>
  <c r="J13" i="112"/>
  <c r="J12" i="112"/>
  <c r="J11" i="112"/>
  <c r="J10" i="112"/>
  <c r="O25" i="112" s="1"/>
  <c r="J9" i="112"/>
  <c r="O28" i="112" s="1"/>
  <c r="J8" i="112"/>
  <c r="J7" i="112"/>
  <c r="F171" i="111"/>
  <c r="E171" i="111"/>
  <c r="D171" i="111"/>
  <c r="F170" i="111"/>
  <c r="E170" i="111"/>
  <c r="D170" i="111"/>
  <c r="F169" i="111"/>
  <c r="E169" i="111"/>
  <c r="D169" i="111"/>
  <c r="K141" i="111"/>
  <c r="K140" i="111"/>
  <c r="K135" i="111"/>
  <c r="K133" i="111"/>
  <c r="J125" i="111"/>
  <c r="J124" i="111"/>
  <c r="J123" i="111"/>
  <c r="O138" i="111" s="1"/>
  <c r="J122" i="111"/>
  <c r="J121" i="111"/>
  <c r="J120" i="111"/>
  <c r="J119" i="111"/>
  <c r="K86" i="111"/>
  <c r="K85" i="111"/>
  <c r="K80" i="111"/>
  <c r="K78" i="111"/>
  <c r="J70" i="111"/>
  <c r="J69" i="111"/>
  <c r="J68" i="111"/>
  <c r="J67" i="111"/>
  <c r="O82" i="111" s="1"/>
  <c r="J66" i="111"/>
  <c r="J65" i="111"/>
  <c r="J64" i="111"/>
  <c r="K29" i="111"/>
  <c r="K28" i="111"/>
  <c r="K23" i="111"/>
  <c r="K21" i="111"/>
  <c r="J13" i="111"/>
  <c r="J12" i="111"/>
  <c r="O27" i="111" s="1"/>
  <c r="J11" i="111"/>
  <c r="O26" i="111" s="1"/>
  <c r="J10" i="111"/>
  <c r="J9" i="111"/>
  <c r="J8" i="111"/>
  <c r="J7" i="111"/>
  <c r="F171" i="110"/>
  <c r="E171" i="110"/>
  <c r="D171" i="110"/>
  <c r="F170" i="110"/>
  <c r="E170" i="110"/>
  <c r="D170" i="110"/>
  <c r="F169" i="110"/>
  <c r="E169" i="110"/>
  <c r="D169" i="110"/>
  <c r="K141" i="110"/>
  <c r="K140" i="110"/>
  <c r="K135" i="110"/>
  <c r="K133" i="110"/>
  <c r="J125" i="110"/>
  <c r="J124" i="110"/>
  <c r="J123" i="110"/>
  <c r="O138" i="110" s="1"/>
  <c r="J122" i="110"/>
  <c r="J121" i="110"/>
  <c r="J120" i="110"/>
  <c r="J119" i="110"/>
  <c r="K86" i="110"/>
  <c r="K85" i="110"/>
  <c r="K80" i="110"/>
  <c r="K78" i="110"/>
  <c r="J70" i="110"/>
  <c r="J69" i="110"/>
  <c r="J68" i="110"/>
  <c r="J67" i="110"/>
  <c r="J66" i="110"/>
  <c r="J65" i="110"/>
  <c r="J64" i="110"/>
  <c r="K29" i="110"/>
  <c r="K28" i="110"/>
  <c r="K23" i="110"/>
  <c r="K21" i="110"/>
  <c r="J13" i="110"/>
  <c r="J12" i="110"/>
  <c r="O27" i="110" s="1"/>
  <c r="J11" i="110"/>
  <c r="J10" i="110"/>
  <c r="O25" i="110" s="1"/>
  <c r="J9" i="110"/>
  <c r="J8" i="110"/>
  <c r="J7" i="110"/>
  <c r="F171" i="109"/>
  <c r="E171" i="109"/>
  <c r="D171" i="109"/>
  <c r="F170" i="109"/>
  <c r="E170" i="109"/>
  <c r="D170" i="109"/>
  <c r="F169" i="109"/>
  <c r="E169" i="109"/>
  <c r="D169" i="109"/>
  <c r="K141" i="109"/>
  <c r="K140" i="109"/>
  <c r="K135" i="109"/>
  <c r="K133" i="109"/>
  <c r="J125" i="109"/>
  <c r="J124" i="109"/>
  <c r="J123" i="109"/>
  <c r="J122" i="109"/>
  <c r="J121" i="109"/>
  <c r="O136" i="109" s="1"/>
  <c r="J120" i="109"/>
  <c r="J119" i="109"/>
  <c r="K86" i="109"/>
  <c r="K85" i="109"/>
  <c r="K80" i="109"/>
  <c r="K78" i="109"/>
  <c r="J70" i="109"/>
  <c r="J69" i="109"/>
  <c r="J68" i="109"/>
  <c r="J67" i="109"/>
  <c r="J66" i="109"/>
  <c r="J65" i="109"/>
  <c r="J64" i="109"/>
  <c r="K29" i="109"/>
  <c r="K28" i="109"/>
  <c r="K23" i="109"/>
  <c r="K21" i="109"/>
  <c r="J13" i="109"/>
  <c r="J12" i="109"/>
  <c r="O27" i="109" s="1"/>
  <c r="J11" i="109"/>
  <c r="O26" i="109" s="1"/>
  <c r="J10" i="109"/>
  <c r="J9" i="109"/>
  <c r="J8" i="109"/>
  <c r="J7" i="109"/>
  <c r="F171" i="108"/>
  <c r="E171" i="108"/>
  <c r="D171" i="108"/>
  <c r="F170" i="108"/>
  <c r="E170" i="108"/>
  <c r="D170" i="108"/>
  <c r="F169" i="108"/>
  <c r="E169" i="108"/>
  <c r="D169" i="108"/>
  <c r="K141" i="108"/>
  <c r="K140" i="108"/>
  <c r="K135" i="108"/>
  <c r="K133" i="108"/>
  <c r="J125" i="108"/>
  <c r="J124" i="108"/>
  <c r="J123" i="108"/>
  <c r="J122" i="108"/>
  <c r="J121" i="108"/>
  <c r="J120" i="108"/>
  <c r="J119" i="108"/>
  <c r="K86" i="108"/>
  <c r="K85" i="108"/>
  <c r="K80" i="108"/>
  <c r="K78" i="108"/>
  <c r="J70" i="108"/>
  <c r="J69" i="108"/>
  <c r="J68" i="108"/>
  <c r="J67" i="108"/>
  <c r="O82" i="108" s="1"/>
  <c r="J66" i="108"/>
  <c r="O81" i="108" s="1"/>
  <c r="J65" i="108"/>
  <c r="J64" i="108"/>
  <c r="K29" i="108"/>
  <c r="K28" i="108"/>
  <c r="K23" i="108"/>
  <c r="K21" i="108"/>
  <c r="J13" i="108"/>
  <c r="J12" i="108"/>
  <c r="J11" i="108"/>
  <c r="J10" i="108"/>
  <c r="J9" i="108"/>
  <c r="J8" i="108"/>
  <c r="J7" i="108"/>
  <c r="F171" i="107"/>
  <c r="E171" i="107"/>
  <c r="D171" i="107"/>
  <c r="F170" i="107"/>
  <c r="E170" i="107"/>
  <c r="D170" i="107"/>
  <c r="F169" i="107"/>
  <c r="E169" i="107"/>
  <c r="D169" i="107"/>
  <c r="K141" i="107"/>
  <c r="K140" i="107"/>
  <c r="K135" i="107"/>
  <c r="K133" i="107"/>
  <c r="J125" i="107"/>
  <c r="J124" i="107"/>
  <c r="J123" i="107"/>
  <c r="J122" i="107"/>
  <c r="O137" i="107" s="1"/>
  <c r="J121" i="107"/>
  <c r="J120" i="107"/>
  <c r="J119" i="107"/>
  <c r="K86" i="107"/>
  <c r="K85" i="107"/>
  <c r="K80" i="107"/>
  <c r="K78" i="107"/>
  <c r="J70" i="107"/>
  <c r="J69" i="107"/>
  <c r="J68" i="107"/>
  <c r="J67" i="107"/>
  <c r="J66" i="107"/>
  <c r="J65" i="107"/>
  <c r="J64" i="107"/>
  <c r="K29" i="107"/>
  <c r="K28" i="107"/>
  <c r="K23" i="107"/>
  <c r="K21" i="107"/>
  <c r="J13" i="107"/>
  <c r="J12" i="107"/>
  <c r="J11" i="107"/>
  <c r="J10" i="107"/>
  <c r="O25" i="107" s="1"/>
  <c r="J9" i="107"/>
  <c r="J8" i="107"/>
  <c r="J7" i="107"/>
  <c r="F171" i="106"/>
  <c r="E171" i="106"/>
  <c r="D171" i="106"/>
  <c r="F170" i="106"/>
  <c r="E170" i="106"/>
  <c r="D170" i="106"/>
  <c r="F169" i="106"/>
  <c r="E169" i="106"/>
  <c r="D169" i="106"/>
  <c r="K141" i="106"/>
  <c r="K140" i="106"/>
  <c r="K135" i="106"/>
  <c r="K133" i="106"/>
  <c r="J125" i="106"/>
  <c r="J124" i="106"/>
  <c r="J123" i="106"/>
  <c r="J122" i="106"/>
  <c r="O137" i="106" s="1"/>
  <c r="J121" i="106"/>
  <c r="J120" i="106"/>
  <c r="J119" i="106"/>
  <c r="K86" i="106"/>
  <c r="K85" i="106"/>
  <c r="K80" i="106"/>
  <c r="K78" i="106"/>
  <c r="J70" i="106"/>
  <c r="J69" i="106"/>
  <c r="J68" i="106"/>
  <c r="J67" i="106"/>
  <c r="J66" i="106"/>
  <c r="J65" i="106"/>
  <c r="J64" i="106"/>
  <c r="K29" i="106"/>
  <c r="K28" i="106"/>
  <c r="K23" i="106"/>
  <c r="K21" i="106"/>
  <c r="J13" i="106"/>
  <c r="J12" i="106"/>
  <c r="O27" i="106" s="1"/>
  <c r="J11" i="106"/>
  <c r="J10" i="106"/>
  <c r="O25" i="106" s="1"/>
  <c r="J9" i="106"/>
  <c r="J8" i="106"/>
  <c r="J7" i="106"/>
  <c r="F171" i="105"/>
  <c r="E171" i="105"/>
  <c r="D171" i="105"/>
  <c r="F170" i="105"/>
  <c r="E170" i="105"/>
  <c r="D170" i="105"/>
  <c r="F169" i="105"/>
  <c r="E169" i="105"/>
  <c r="D169" i="105"/>
  <c r="K141" i="105"/>
  <c r="K140" i="105"/>
  <c r="K135" i="105"/>
  <c r="K133" i="105"/>
  <c r="J125" i="105"/>
  <c r="J124" i="105"/>
  <c r="J123" i="105"/>
  <c r="J122" i="105"/>
  <c r="O137" i="105" s="1"/>
  <c r="J121" i="105"/>
  <c r="J120" i="105"/>
  <c r="J119" i="105"/>
  <c r="K86" i="105"/>
  <c r="K85" i="105"/>
  <c r="K80" i="105"/>
  <c r="K78" i="105"/>
  <c r="J70" i="105"/>
  <c r="J69" i="105"/>
  <c r="J68" i="105"/>
  <c r="J67" i="105"/>
  <c r="J66" i="105"/>
  <c r="J65" i="105"/>
  <c r="J64" i="105"/>
  <c r="K29" i="105"/>
  <c r="K28" i="105"/>
  <c r="K23" i="105"/>
  <c r="K21" i="105"/>
  <c r="J13" i="105"/>
  <c r="J12" i="105"/>
  <c r="O27" i="105" s="1"/>
  <c r="J11" i="105"/>
  <c r="J10" i="105"/>
  <c r="J9" i="105"/>
  <c r="J8" i="105"/>
  <c r="J7" i="105"/>
  <c r="F171" i="104"/>
  <c r="E171" i="104"/>
  <c r="D171" i="104"/>
  <c r="F170" i="104"/>
  <c r="E170" i="104"/>
  <c r="D170" i="104"/>
  <c r="F169" i="104"/>
  <c r="E169" i="104"/>
  <c r="D169" i="104"/>
  <c r="K141" i="104"/>
  <c r="K140" i="104"/>
  <c r="K135" i="104"/>
  <c r="K133" i="104"/>
  <c r="J125" i="104"/>
  <c r="J124" i="104"/>
  <c r="J123" i="104"/>
  <c r="O138" i="104" s="1"/>
  <c r="J122" i="104"/>
  <c r="O137" i="104" s="1"/>
  <c r="J121" i="104"/>
  <c r="J120" i="104"/>
  <c r="J119" i="104"/>
  <c r="K86" i="104"/>
  <c r="K85" i="104"/>
  <c r="K80" i="104"/>
  <c r="K78" i="104"/>
  <c r="J70" i="104"/>
  <c r="J69" i="104"/>
  <c r="O84" i="104" s="1"/>
  <c r="J68" i="104"/>
  <c r="J67" i="104"/>
  <c r="O82" i="104" s="1"/>
  <c r="J66" i="104"/>
  <c r="O81" i="104" s="1"/>
  <c r="J65" i="104"/>
  <c r="J64" i="104"/>
  <c r="K29" i="104"/>
  <c r="K28" i="104"/>
  <c r="K23" i="104"/>
  <c r="K21" i="104"/>
  <c r="J13" i="104"/>
  <c r="J12" i="104"/>
  <c r="J11" i="104"/>
  <c r="J10" i="104"/>
  <c r="J9" i="104"/>
  <c r="J8" i="104"/>
  <c r="J7" i="104"/>
  <c r="F171" i="103"/>
  <c r="E171" i="103"/>
  <c r="D171" i="103"/>
  <c r="F170" i="103"/>
  <c r="E170" i="103"/>
  <c r="D170" i="103"/>
  <c r="F169" i="103"/>
  <c r="E169" i="103"/>
  <c r="D169" i="103"/>
  <c r="K141" i="103"/>
  <c r="K140" i="103"/>
  <c r="K135" i="103"/>
  <c r="K133" i="103"/>
  <c r="J125" i="103"/>
  <c r="J124" i="103"/>
  <c r="J123" i="103"/>
  <c r="O138" i="103" s="1"/>
  <c r="J122" i="103"/>
  <c r="O137" i="103" s="1"/>
  <c r="J121" i="103"/>
  <c r="J120" i="103"/>
  <c r="J119" i="103"/>
  <c r="K86" i="103"/>
  <c r="K85" i="103"/>
  <c r="K80" i="103"/>
  <c r="K78" i="103"/>
  <c r="J70" i="103"/>
  <c r="J69" i="103"/>
  <c r="J68" i="103"/>
  <c r="J67" i="103"/>
  <c r="J66" i="103"/>
  <c r="J65" i="103"/>
  <c r="J64" i="103"/>
  <c r="K29" i="103"/>
  <c r="K28" i="103"/>
  <c r="K23" i="103"/>
  <c r="K21" i="103"/>
  <c r="J13" i="103"/>
  <c r="J12" i="103"/>
  <c r="J11" i="103"/>
  <c r="J10" i="103"/>
  <c r="J9" i="103"/>
  <c r="J8" i="103"/>
  <c r="J7" i="103"/>
  <c r="F171" i="102"/>
  <c r="E171" i="102"/>
  <c r="D171" i="102"/>
  <c r="F170" i="102"/>
  <c r="E170" i="102"/>
  <c r="D170" i="102"/>
  <c r="F169" i="102"/>
  <c r="E169" i="102"/>
  <c r="D169" i="102"/>
  <c r="K141" i="102"/>
  <c r="K140" i="102"/>
  <c r="K135" i="102"/>
  <c r="K133" i="102"/>
  <c r="J125" i="102"/>
  <c r="J124" i="102"/>
  <c r="J123" i="102"/>
  <c r="O138" i="102" s="1"/>
  <c r="J122" i="102"/>
  <c r="J121" i="102"/>
  <c r="O136" i="102" s="1"/>
  <c r="J120" i="102"/>
  <c r="J119" i="102"/>
  <c r="K86" i="102"/>
  <c r="K85" i="102"/>
  <c r="K80" i="102"/>
  <c r="K78" i="102"/>
  <c r="J70" i="102"/>
  <c r="J69" i="102"/>
  <c r="J68" i="102"/>
  <c r="J67" i="102"/>
  <c r="O82" i="102" s="1"/>
  <c r="J66" i="102"/>
  <c r="J65" i="102"/>
  <c r="J64" i="102"/>
  <c r="K29" i="102"/>
  <c r="K28" i="102"/>
  <c r="K23" i="102"/>
  <c r="K21" i="102"/>
  <c r="J13" i="102"/>
  <c r="J12" i="102"/>
  <c r="J11" i="102"/>
  <c r="J10" i="102"/>
  <c r="J9" i="102"/>
  <c r="J8" i="102"/>
  <c r="J7" i="102"/>
  <c r="F171" i="101"/>
  <c r="E171" i="101"/>
  <c r="D171" i="101"/>
  <c r="F170" i="101"/>
  <c r="E170" i="101"/>
  <c r="D170" i="101"/>
  <c r="F169" i="101"/>
  <c r="E169" i="101"/>
  <c r="D169" i="101"/>
  <c r="K141" i="101"/>
  <c r="K140" i="101"/>
  <c r="K135" i="101"/>
  <c r="K133" i="101"/>
  <c r="J125" i="101"/>
  <c r="J124" i="101"/>
  <c r="O139" i="101" s="1"/>
  <c r="J123" i="101"/>
  <c r="O138" i="101" s="1"/>
  <c r="J122" i="101"/>
  <c r="O137" i="101" s="1"/>
  <c r="J121" i="101"/>
  <c r="O140" i="101" s="1"/>
  <c r="J120" i="101"/>
  <c r="J119" i="101"/>
  <c r="K86" i="101"/>
  <c r="K85" i="101"/>
  <c r="K80" i="101"/>
  <c r="K78" i="101"/>
  <c r="J70" i="101"/>
  <c r="J69" i="101"/>
  <c r="J68" i="101"/>
  <c r="J67" i="101"/>
  <c r="O82" i="101" s="1"/>
  <c r="J66" i="101"/>
  <c r="J65" i="101"/>
  <c r="J64" i="101"/>
  <c r="K29" i="101"/>
  <c r="K28" i="101"/>
  <c r="K23" i="101"/>
  <c r="K21" i="101"/>
  <c r="J13" i="101"/>
  <c r="J12" i="101"/>
  <c r="J11" i="101"/>
  <c r="J10" i="101"/>
  <c r="J9" i="101"/>
  <c r="J8" i="101"/>
  <c r="J7" i="101"/>
  <c r="F171" i="100"/>
  <c r="E171" i="100"/>
  <c r="D171" i="100"/>
  <c r="F170" i="100"/>
  <c r="E170" i="100"/>
  <c r="D170" i="100"/>
  <c r="F169" i="100"/>
  <c r="E169" i="100"/>
  <c r="D169" i="100"/>
  <c r="K141" i="100"/>
  <c r="K140" i="100"/>
  <c r="K135" i="100"/>
  <c r="K133" i="100"/>
  <c r="J125" i="100"/>
  <c r="J124" i="100"/>
  <c r="J123" i="100"/>
  <c r="O138" i="100" s="1"/>
  <c r="J122" i="100"/>
  <c r="J121" i="100"/>
  <c r="O140" i="100" s="1"/>
  <c r="J120" i="100"/>
  <c r="J119" i="100"/>
  <c r="K86" i="100"/>
  <c r="K85" i="100"/>
  <c r="K80" i="100"/>
  <c r="K78" i="100"/>
  <c r="J70" i="100"/>
  <c r="J69" i="100"/>
  <c r="J68" i="100"/>
  <c r="O83" i="100" s="1"/>
  <c r="J67" i="100"/>
  <c r="O82" i="100" s="1"/>
  <c r="J66" i="100"/>
  <c r="J65" i="100"/>
  <c r="J64" i="100"/>
  <c r="K29" i="100"/>
  <c r="K28" i="100"/>
  <c r="K23" i="100"/>
  <c r="K21" i="100"/>
  <c r="J13" i="100"/>
  <c r="J12" i="100"/>
  <c r="O26" i="100" s="1"/>
  <c r="J11" i="100"/>
  <c r="J10" i="100"/>
  <c r="O25" i="100" s="1"/>
  <c r="J9" i="100"/>
  <c r="J8" i="100"/>
  <c r="J7" i="100"/>
  <c r="F171" i="99"/>
  <c r="E171" i="99"/>
  <c r="D171" i="99"/>
  <c r="F170" i="99"/>
  <c r="E170" i="99"/>
  <c r="D170" i="99"/>
  <c r="F169" i="99"/>
  <c r="E169" i="99"/>
  <c r="D169" i="99"/>
  <c r="K141" i="99"/>
  <c r="K140" i="99"/>
  <c r="K135" i="99"/>
  <c r="K133" i="99"/>
  <c r="J125" i="99"/>
  <c r="J124" i="99"/>
  <c r="J123" i="99"/>
  <c r="O138" i="99" s="1"/>
  <c r="J122" i="99"/>
  <c r="J121" i="99"/>
  <c r="J120" i="99"/>
  <c r="J119" i="99"/>
  <c r="K86" i="99"/>
  <c r="K85" i="99"/>
  <c r="K80" i="99"/>
  <c r="K78" i="99"/>
  <c r="J70" i="99"/>
  <c r="J69" i="99"/>
  <c r="J68" i="99"/>
  <c r="J67" i="99"/>
  <c r="J66" i="99"/>
  <c r="J65" i="99"/>
  <c r="J64" i="99"/>
  <c r="K29" i="99"/>
  <c r="K28" i="99"/>
  <c r="K23" i="99"/>
  <c r="K21" i="99"/>
  <c r="J13" i="99"/>
  <c r="O27" i="99" s="1"/>
  <c r="J12" i="99"/>
  <c r="J11" i="99"/>
  <c r="O26" i="99" s="1"/>
  <c r="J10" i="99"/>
  <c r="O25" i="99" s="1"/>
  <c r="J9" i="99"/>
  <c r="O24" i="99" s="1"/>
  <c r="J8" i="99"/>
  <c r="J7" i="99"/>
  <c r="F171" i="98"/>
  <c r="E171" i="98"/>
  <c r="D171" i="98"/>
  <c r="F170" i="98"/>
  <c r="E170" i="98"/>
  <c r="D170" i="98"/>
  <c r="F169" i="98"/>
  <c r="E169" i="98"/>
  <c r="D169" i="98"/>
  <c r="K141" i="98"/>
  <c r="K140" i="98"/>
  <c r="K135" i="98"/>
  <c r="K133" i="98"/>
  <c r="J125" i="98"/>
  <c r="J124" i="98"/>
  <c r="J123" i="98"/>
  <c r="O138" i="98" s="1"/>
  <c r="J122" i="98"/>
  <c r="J121" i="98"/>
  <c r="J120" i="98"/>
  <c r="J119" i="98"/>
  <c r="K86" i="98"/>
  <c r="K85" i="98"/>
  <c r="K80" i="98"/>
  <c r="K78" i="98"/>
  <c r="J70" i="98"/>
  <c r="J69" i="98"/>
  <c r="J68" i="98"/>
  <c r="J67" i="98"/>
  <c r="J66" i="98"/>
  <c r="J65" i="98"/>
  <c r="J64" i="98"/>
  <c r="K29" i="98"/>
  <c r="K28" i="98"/>
  <c r="K23" i="98"/>
  <c r="K21" i="98"/>
  <c r="J13" i="98"/>
  <c r="J12" i="98"/>
  <c r="J11" i="98"/>
  <c r="J10" i="98"/>
  <c r="O25" i="98" s="1"/>
  <c r="J9" i="98"/>
  <c r="J8" i="98"/>
  <c r="J7" i="98"/>
  <c r="F171" i="97"/>
  <c r="E171" i="97"/>
  <c r="D171" i="97"/>
  <c r="F170" i="97"/>
  <c r="E170" i="97"/>
  <c r="D170" i="97"/>
  <c r="F169" i="97"/>
  <c r="E169" i="97"/>
  <c r="D169" i="97"/>
  <c r="K141" i="97"/>
  <c r="K140" i="97"/>
  <c r="K135" i="97"/>
  <c r="K133" i="97"/>
  <c r="J125" i="97"/>
  <c r="J124" i="97"/>
  <c r="J123" i="97"/>
  <c r="J122" i="97"/>
  <c r="J121" i="97"/>
  <c r="J120" i="97"/>
  <c r="J119" i="97"/>
  <c r="K86" i="97"/>
  <c r="K85" i="97"/>
  <c r="K80" i="97"/>
  <c r="K78" i="97"/>
  <c r="J70" i="97"/>
  <c r="J69" i="97"/>
  <c r="J68" i="97"/>
  <c r="J67" i="97"/>
  <c r="O82" i="97" s="1"/>
  <c r="J66" i="97"/>
  <c r="O81" i="97" s="1"/>
  <c r="J65" i="97"/>
  <c r="J64" i="97"/>
  <c r="K29" i="97"/>
  <c r="K28" i="97"/>
  <c r="K23" i="97"/>
  <c r="K21" i="97"/>
  <c r="J13" i="97"/>
  <c r="J12" i="97"/>
  <c r="J11" i="97"/>
  <c r="J10" i="97"/>
  <c r="O25" i="97" s="1"/>
  <c r="J9" i="97"/>
  <c r="O24" i="97" s="1"/>
  <c r="J8" i="97"/>
  <c r="J7" i="97"/>
  <c r="F171" i="96"/>
  <c r="E171" i="96"/>
  <c r="D171" i="96"/>
  <c r="F170" i="96"/>
  <c r="E170" i="96"/>
  <c r="D170" i="96"/>
  <c r="F169" i="96"/>
  <c r="E169" i="96"/>
  <c r="D169" i="96"/>
  <c r="K141" i="96"/>
  <c r="K140" i="96"/>
  <c r="K135" i="96"/>
  <c r="K133" i="96"/>
  <c r="J125" i="96"/>
  <c r="J124" i="96"/>
  <c r="O139" i="96" s="1"/>
  <c r="J123" i="96"/>
  <c r="O138" i="96" s="1"/>
  <c r="J122" i="96"/>
  <c r="O137" i="96" s="1"/>
  <c r="J121" i="96"/>
  <c r="O140" i="96" s="1"/>
  <c r="J120" i="96"/>
  <c r="J119" i="96"/>
  <c r="K86" i="96"/>
  <c r="K85" i="96"/>
  <c r="K80" i="96"/>
  <c r="K78" i="96"/>
  <c r="J70" i="96"/>
  <c r="J69" i="96"/>
  <c r="J68" i="96"/>
  <c r="J67" i="96"/>
  <c r="O82" i="96" s="1"/>
  <c r="J66" i="96"/>
  <c r="J65" i="96"/>
  <c r="J64" i="96"/>
  <c r="K29" i="96"/>
  <c r="K28" i="96"/>
  <c r="K23" i="96"/>
  <c r="K21" i="96"/>
  <c r="J13" i="96"/>
  <c r="J12" i="96"/>
  <c r="J11" i="96"/>
  <c r="J10" i="96"/>
  <c r="O25" i="96" s="1"/>
  <c r="J9" i="96"/>
  <c r="J8" i="96"/>
  <c r="J7" i="96"/>
  <c r="F171" i="95"/>
  <c r="E171" i="95"/>
  <c r="D171" i="95"/>
  <c r="F170" i="95"/>
  <c r="E170" i="95"/>
  <c r="D170" i="95"/>
  <c r="F169" i="95"/>
  <c r="E169" i="95"/>
  <c r="D169" i="95"/>
  <c r="K141" i="95"/>
  <c r="K140" i="95"/>
  <c r="K135" i="95"/>
  <c r="K133" i="95"/>
  <c r="J125" i="95"/>
  <c r="J124" i="95"/>
  <c r="O138" i="95" s="1"/>
  <c r="J123" i="95"/>
  <c r="J122" i="95"/>
  <c r="O137" i="95" s="1"/>
  <c r="J121" i="95"/>
  <c r="J120" i="95"/>
  <c r="J119" i="95"/>
  <c r="K86" i="95"/>
  <c r="K85" i="95"/>
  <c r="K80" i="95"/>
  <c r="K78" i="95"/>
  <c r="J70" i="95"/>
  <c r="J69" i="95"/>
  <c r="J68" i="95"/>
  <c r="O83" i="95" s="1"/>
  <c r="J67" i="95"/>
  <c r="J66" i="95"/>
  <c r="J65" i="95"/>
  <c r="J64" i="95"/>
  <c r="K29" i="95"/>
  <c r="K28" i="95"/>
  <c r="K23" i="95"/>
  <c r="K21" i="95"/>
  <c r="J13" i="95"/>
  <c r="J12" i="95"/>
  <c r="J11" i="95"/>
  <c r="J10" i="95"/>
  <c r="O25" i="95" s="1"/>
  <c r="J9" i="95"/>
  <c r="J8" i="95"/>
  <c r="J7" i="95"/>
  <c r="F171" i="94"/>
  <c r="E171" i="94"/>
  <c r="D171" i="94"/>
  <c r="F170" i="94"/>
  <c r="E170" i="94"/>
  <c r="D170" i="94"/>
  <c r="F169" i="94"/>
  <c r="E169" i="94"/>
  <c r="D169" i="94"/>
  <c r="K141" i="94"/>
  <c r="K140" i="94"/>
  <c r="K135" i="94"/>
  <c r="K133" i="94"/>
  <c r="J125" i="94"/>
  <c r="J124" i="94"/>
  <c r="J123" i="94"/>
  <c r="O138" i="94" s="1"/>
  <c r="J122" i="94"/>
  <c r="O137" i="94" s="1"/>
  <c r="J121" i="94"/>
  <c r="O140" i="94" s="1"/>
  <c r="J120" i="94"/>
  <c r="J119" i="94"/>
  <c r="K86" i="94"/>
  <c r="K85" i="94"/>
  <c r="K80" i="94"/>
  <c r="K78" i="94"/>
  <c r="J70" i="94"/>
  <c r="J69" i="94"/>
  <c r="J68" i="94"/>
  <c r="O83" i="94" s="1"/>
  <c r="J67" i="94"/>
  <c r="O82" i="94" s="1"/>
  <c r="J66" i="94"/>
  <c r="J65" i="94"/>
  <c r="J64" i="94"/>
  <c r="K29" i="94"/>
  <c r="K28" i="94"/>
  <c r="K23" i="94"/>
  <c r="K21" i="94"/>
  <c r="J13" i="94"/>
  <c r="J12" i="94"/>
  <c r="J11" i="94"/>
  <c r="J10" i="94"/>
  <c r="O25" i="94" s="1"/>
  <c r="J9" i="94"/>
  <c r="J8" i="94"/>
  <c r="J7" i="94"/>
  <c r="F171" i="93"/>
  <c r="E171" i="93"/>
  <c r="D171" i="93"/>
  <c r="F170" i="93"/>
  <c r="E170" i="93"/>
  <c r="D170" i="93"/>
  <c r="F169" i="93"/>
  <c r="E169" i="93"/>
  <c r="D169" i="93"/>
  <c r="K141" i="93"/>
  <c r="K140" i="93"/>
  <c r="K135" i="93"/>
  <c r="K133" i="93"/>
  <c r="J125" i="93"/>
  <c r="J124" i="93"/>
  <c r="J123" i="93"/>
  <c r="O138" i="93" s="1"/>
  <c r="J122" i="93"/>
  <c r="O137" i="93" s="1"/>
  <c r="J121" i="93"/>
  <c r="J120" i="93"/>
  <c r="J119" i="93"/>
  <c r="K86" i="93"/>
  <c r="K85" i="93"/>
  <c r="K80" i="93"/>
  <c r="K78" i="93"/>
  <c r="J70" i="93"/>
  <c r="J69" i="93"/>
  <c r="O84" i="93" s="1"/>
  <c r="J68" i="93"/>
  <c r="J67" i="93"/>
  <c r="J66" i="93"/>
  <c r="J65" i="93"/>
  <c r="J64" i="93"/>
  <c r="K29" i="93"/>
  <c r="K28" i="93"/>
  <c r="K23" i="93"/>
  <c r="K21" i="93"/>
  <c r="J13" i="93"/>
  <c r="O27" i="93" s="1"/>
  <c r="J12" i="93"/>
  <c r="J11" i="93"/>
  <c r="O26" i="93" s="1"/>
  <c r="J10" i="93"/>
  <c r="O25" i="93" s="1"/>
  <c r="J9" i="93"/>
  <c r="J8" i="93"/>
  <c r="J7" i="93"/>
  <c r="F171" i="92"/>
  <c r="E171" i="92"/>
  <c r="D171" i="92"/>
  <c r="F170" i="92"/>
  <c r="E170" i="92"/>
  <c r="D170" i="92"/>
  <c r="F169" i="92"/>
  <c r="E169" i="92"/>
  <c r="D169" i="92"/>
  <c r="K141" i="92"/>
  <c r="K140" i="92"/>
  <c r="O137" i="92"/>
  <c r="K135" i="92"/>
  <c r="K133" i="92"/>
  <c r="J125" i="92"/>
  <c r="J124" i="92"/>
  <c r="O139" i="92" s="1"/>
  <c r="J123" i="92"/>
  <c r="O138" i="92" s="1"/>
  <c r="J122" i="92"/>
  <c r="J121" i="92"/>
  <c r="O136" i="92" s="1"/>
  <c r="J120" i="92"/>
  <c r="J119" i="92"/>
  <c r="K86" i="92"/>
  <c r="K85" i="92"/>
  <c r="K80" i="92"/>
  <c r="K78" i="92"/>
  <c r="J70" i="92"/>
  <c r="J69" i="92"/>
  <c r="O84" i="92" s="1"/>
  <c r="J68" i="92"/>
  <c r="O83" i="92" s="1"/>
  <c r="J67" i="92"/>
  <c r="O82" i="92" s="1"/>
  <c r="J66" i="92"/>
  <c r="O81" i="92" s="1"/>
  <c r="J65" i="92"/>
  <c r="J64" i="92"/>
  <c r="K29" i="92"/>
  <c r="K28" i="92"/>
  <c r="K23" i="92"/>
  <c r="K21" i="92"/>
  <c r="J13" i="92"/>
  <c r="O27" i="92" s="1"/>
  <c r="J12" i="92"/>
  <c r="J11" i="92"/>
  <c r="O26" i="92" s="1"/>
  <c r="J10" i="92"/>
  <c r="O25" i="92" s="1"/>
  <c r="J9" i="92"/>
  <c r="O24" i="92" s="1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J123" i="91"/>
  <c r="O138" i="91" s="1"/>
  <c r="J122" i="91"/>
  <c r="O137" i="91" s="1"/>
  <c r="J121" i="91"/>
  <c r="J120" i="91"/>
  <c r="J119" i="91"/>
  <c r="K86" i="91"/>
  <c r="K85" i="91"/>
  <c r="K80" i="91"/>
  <c r="K78" i="91"/>
  <c r="J70" i="91"/>
  <c r="J69" i="91"/>
  <c r="O84" i="91" s="1"/>
  <c r="J68" i="91"/>
  <c r="O83" i="91" s="1"/>
  <c r="J67" i="91"/>
  <c r="J66" i="91"/>
  <c r="J65" i="91"/>
  <c r="J64" i="91"/>
  <c r="K29" i="91"/>
  <c r="K28" i="91"/>
  <c r="K23" i="91"/>
  <c r="K21" i="91"/>
  <c r="J13" i="91"/>
  <c r="J12" i="91"/>
  <c r="J11" i="91"/>
  <c r="J10" i="91"/>
  <c r="O25" i="91" s="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J125" i="90"/>
  <c r="J124" i="90"/>
  <c r="O139" i="90" s="1"/>
  <c r="J123" i="90"/>
  <c r="J122" i="90"/>
  <c r="J121" i="90"/>
  <c r="J120" i="90"/>
  <c r="J119" i="90"/>
  <c r="K86" i="90"/>
  <c r="K85" i="90"/>
  <c r="K80" i="90"/>
  <c r="K78" i="90"/>
  <c r="J70" i="90"/>
  <c r="J69" i="90"/>
  <c r="O84" i="90" s="1"/>
  <c r="J68" i="90"/>
  <c r="O83" i="90" s="1"/>
  <c r="J67" i="90"/>
  <c r="O82" i="90" s="1"/>
  <c r="J66" i="90"/>
  <c r="J65" i="90"/>
  <c r="J64" i="90"/>
  <c r="K29" i="90"/>
  <c r="K28" i="90"/>
  <c r="K23" i="90"/>
  <c r="K21" i="90"/>
  <c r="J13" i="90"/>
  <c r="J12" i="90"/>
  <c r="J11" i="90"/>
  <c r="J10" i="90"/>
  <c r="O25" i="90" s="1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O139" i="89" s="1"/>
  <c r="J123" i="89"/>
  <c r="J122" i="89"/>
  <c r="J121" i="89"/>
  <c r="J120" i="89"/>
  <c r="J119" i="89"/>
  <c r="K86" i="89"/>
  <c r="K85" i="89"/>
  <c r="K80" i="89"/>
  <c r="K78" i="89"/>
  <c r="J70" i="89"/>
  <c r="J69" i="89"/>
  <c r="O84" i="89" s="1"/>
  <c r="J68" i="89"/>
  <c r="J67" i="89"/>
  <c r="O82" i="89" s="1"/>
  <c r="J6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O140" i="87"/>
  <c r="O139" i="87"/>
  <c r="O138" i="87"/>
  <c r="O137" i="87"/>
  <c r="O136" i="87"/>
  <c r="O85" i="87"/>
  <c r="O84" i="87"/>
  <c r="O83" i="87"/>
  <c r="O82" i="87"/>
  <c r="O81" i="87"/>
  <c r="O28" i="87"/>
  <c r="O140" i="86"/>
  <c r="O85" i="86"/>
  <c r="O28" i="86"/>
  <c r="O27" i="86"/>
  <c r="O24" i="86"/>
  <c r="O25" i="86"/>
  <c r="O26" i="86"/>
  <c r="O136" i="118" l="1"/>
  <c r="O140" i="118"/>
  <c r="O139" i="118"/>
  <c r="O137" i="118"/>
  <c r="O84" i="118"/>
  <c r="O82" i="118"/>
  <c r="O81" i="118"/>
  <c r="O28" i="118"/>
  <c r="O27" i="118"/>
  <c r="O25" i="118"/>
  <c r="O26" i="118"/>
  <c r="O140" i="115"/>
  <c r="O82" i="115"/>
  <c r="O83" i="115"/>
  <c r="O81" i="115"/>
  <c r="O28" i="115"/>
  <c r="O139" i="114"/>
  <c r="O136" i="114"/>
  <c r="O82" i="114"/>
  <c r="O28" i="114"/>
  <c r="O27" i="114"/>
  <c r="O140" i="113"/>
  <c r="O138" i="113"/>
  <c r="O139" i="113"/>
  <c r="O81" i="113"/>
  <c r="O82" i="113"/>
  <c r="O26" i="113"/>
  <c r="O140" i="112"/>
  <c r="O139" i="112"/>
  <c r="O138" i="112"/>
  <c r="O81" i="112"/>
  <c r="O27" i="112"/>
  <c r="O26" i="112"/>
  <c r="O137" i="111"/>
  <c r="O139" i="111"/>
  <c r="O140" i="111"/>
  <c r="O84" i="111"/>
  <c r="O85" i="111"/>
  <c r="O28" i="111"/>
  <c r="O25" i="111"/>
  <c r="O140" i="110"/>
  <c r="O139" i="110"/>
  <c r="O137" i="110"/>
  <c r="O84" i="110"/>
  <c r="O83" i="110"/>
  <c r="O81" i="110"/>
  <c r="O24" i="110"/>
  <c r="O138" i="109"/>
  <c r="O139" i="109"/>
  <c r="O137" i="109"/>
  <c r="O84" i="109"/>
  <c r="O81" i="109"/>
  <c r="O82" i="109"/>
  <c r="O28" i="109"/>
  <c r="O25" i="109"/>
  <c r="O24" i="109"/>
  <c r="O140" i="108"/>
  <c r="O139" i="108"/>
  <c r="O138" i="108"/>
  <c r="O136" i="108"/>
  <c r="O83" i="108"/>
  <c r="O84" i="108"/>
  <c r="O28" i="108"/>
  <c r="O25" i="108"/>
  <c r="O26" i="108"/>
  <c r="O140" i="107"/>
  <c r="O139" i="107"/>
  <c r="O83" i="107"/>
  <c r="O84" i="107"/>
  <c r="O85" i="107"/>
  <c r="O82" i="107"/>
  <c r="O27" i="107"/>
  <c r="O28" i="107"/>
  <c r="O140" i="106"/>
  <c r="O139" i="106"/>
  <c r="O82" i="106"/>
  <c r="O85" i="106"/>
  <c r="O84" i="106"/>
  <c r="O26" i="106"/>
  <c r="O28" i="106"/>
  <c r="O140" i="105"/>
  <c r="O139" i="105"/>
  <c r="O138" i="105"/>
  <c r="O81" i="105"/>
  <c r="O84" i="105"/>
  <c r="O82" i="105"/>
  <c r="O85" i="105"/>
  <c r="O28" i="105"/>
  <c r="O25" i="105"/>
  <c r="O139" i="104"/>
  <c r="O140" i="104"/>
  <c r="O83" i="104"/>
  <c r="O27" i="104"/>
  <c r="O25" i="104"/>
  <c r="O24" i="104"/>
  <c r="O139" i="103"/>
  <c r="O140" i="103"/>
  <c r="O84" i="103"/>
  <c r="O85" i="103"/>
  <c r="O83" i="103"/>
  <c r="O82" i="103"/>
  <c r="O27" i="103"/>
  <c r="O28" i="103"/>
  <c r="O25" i="103"/>
  <c r="O139" i="102"/>
  <c r="O84" i="102"/>
  <c r="O81" i="102"/>
  <c r="O28" i="102"/>
  <c r="O26" i="102"/>
  <c r="O27" i="102"/>
  <c r="O25" i="102"/>
  <c r="O84" i="101"/>
  <c r="O85" i="101"/>
  <c r="O83" i="101"/>
  <c r="O28" i="101"/>
  <c r="O25" i="101"/>
  <c r="O26" i="101"/>
  <c r="O139" i="100"/>
  <c r="O136" i="100"/>
  <c r="O81" i="100"/>
  <c r="O84" i="100"/>
  <c r="O28" i="100"/>
  <c r="O136" i="99"/>
  <c r="O140" i="99"/>
  <c r="O81" i="99"/>
  <c r="O84" i="99"/>
  <c r="O82" i="99"/>
  <c r="O140" i="98"/>
  <c r="O139" i="98"/>
  <c r="O137" i="98"/>
  <c r="O84" i="98"/>
  <c r="O85" i="98"/>
  <c r="O83" i="98"/>
  <c r="O82" i="98"/>
  <c r="O27" i="98"/>
  <c r="O24" i="98"/>
  <c r="O139" i="97"/>
  <c r="O140" i="97"/>
  <c r="O138" i="97"/>
  <c r="O136" i="97"/>
  <c r="O84" i="97"/>
  <c r="O83" i="97"/>
  <c r="O27" i="97"/>
  <c r="O26" i="97"/>
  <c r="O84" i="96"/>
  <c r="O81" i="96"/>
  <c r="O28" i="96"/>
  <c r="O27" i="96"/>
  <c r="O136" i="95"/>
  <c r="O85" i="95"/>
  <c r="O84" i="95"/>
  <c r="O81" i="95"/>
  <c r="O27" i="95"/>
  <c r="O26" i="95"/>
  <c r="O24" i="95"/>
  <c r="O139" i="94"/>
  <c r="O81" i="94"/>
  <c r="O84" i="94"/>
  <c r="O27" i="94"/>
  <c r="O24" i="94"/>
  <c r="O139" i="93"/>
  <c r="O136" i="93"/>
  <c r="O85" i="93"/>
  <c r="O82" i="93"/>
  <c r="O28" i="93"/>
  <c r="O139" i="91"/>
  <c r="O140" i="91"/>
  <c r="O81" i="91"/>
  <c r="O82" i="91"/>
  <c r="O24" i="91"/>
  <c r="O26" i="91"/>
  <c r="O136" i="90"/>
  <c r="O140" i="90"/>
  <c r="O138" i="90"/>
  <c r="O81" i="90"/>
  <c r="O27" i="90"/>
  <c r="O24" i="90"/>
  <c r="O140" i="89"/>
  <c r="O138" i="89"/>
  <c r="O137" i="89"/>
  <c r="O81" i="89"/>
  <c r="O83" i="89"/>
  <c r="O27" i="89"/>
  <c r="O25" i="89"/>
  <c r="O24" i="89"/>
  <c r="O85" i="118"/>
  <c r="O24" i="118"/>
  <c r="O138" i="118"/>
  <c r="O24" i="115"/>
  <c r="O84" i="115"/>
  <c r="O136" i="115"/>
  <c r="O85" i="115"/>
  <c r="O137" i="115"/>
  <c r="O24" i="114"/>
  <c r="O83" i="114"/>
  <c r="O140" i="114"/>
  <c r="O85" i="114"/>
  <c r="O137" i="114"/>
  <c r="O24" i="113"/>
  <c r="O83" i="113"/>
  <c r="O27" i="113"/>
  <c r="O85" i="113"/>
  <c r="O137" i="113"/>
  <c r="O24" i="112"/>
  <c r="O85" i="112"/>
  <c r="O137" i="112"/>
  <c r="O24" i="111"/>
  <c r="O83" i="111"/>
  <c r="O136" i="111"/>
  <c r="O81" i="111"/>
  <c r="O28" i="110"/>
  <c r="O82" i="110"/>
  <c r="O26" i="110"/>
  <c r="O136" i="110"/>
  <c r="O85" i="110"/>
  <c r="O85" i="109"/>
  <c r="O83" i="109"/>
  <c r="O140" i="109"/>
  <c r="O24" i="108"/>
  <c r="O27" i="108"/>
  <c r="O85" i="108"/>
  <c r="O137" i="108"/>
  <c r="O24" i="107"/>
  <c r="O26" i="107"/>
  <c r="O136" i="107"/>
  <c r="O81" i="107"/>
  <c r="O138" i="107"/>
  <c r="O24" i="106"/>
  <c r="O83" i="106"/>
  <c r="O136" i="106"/>
  <c r="O81" i="106"/>
  <c r="O138" i="106"/>
  <c r="O24" i="105"/>
  <c r="O83" i="105"/>
  <c r="O136" i="105"/>
  <c r="O26" i="105"/>
  <c r="O28" i="104"/>
  <c r="O26" i="104"/>
  <c r="O136" i="104"/>
  <c r="O85" i="104"/>
  <c r="O24" i="103"/>
  <c r="O26" i="103"/>
  <c r="O136" i="103"/>
  <c r="O81" i="103"/>
  <c r="O24" i="102"/>
  <c r="O83" i="102"/>
  <c r="O140" i="102"/>
  <c r="O85" i="102"/>
  <c r="O137" i="102"/>
  <c r="O27" i="101"/>
  <c r="O81" i="101"/>
  <c r="O24" i="101"/>
  <c r="O136" i="101"/>
  <c r="O24" i="100"/>
  <c r="O27" i="100"/>
  <c r="O85" i="100"/>
  <c r="O137" i="100"/>
  <c r="O139" i="99"/>
  <c r="O83" i="99"/>
  <c r="O28" i="99"/>
  <c r="O85" i="99"/>
  <c r="O137" i="99"/>
  <c r="O81" i="98"/>
  <c r="O28" i="98"/>
  <c r="O26" i="98"/>
  <c r="O136" i="98"/>
  <c r="O137" i="97"/>
  <c r="O28" i="97"/>
  <c r="O85" i="97"/>
  <c r="O136" i="96"/>
  <c r="O24" i="96"/>
  <c r="O83" i="96"/>
  <c r="O26" i="96"/>
  <c r="O85" i="96"/>
  <c r="O28" i="95"/>
  <c r="O82" i="95"/>
  <c r="O139" i="95"/>
  <c r="O140" i="95"/>
  <c r="O26" i="94"/>
  <c r="O136" i="94"/>
  <c r="O85" i="94"/>
  <c r="O28" i="94"/>
  <c r="O24" i="93"/>
  <c r="O83" i="93"/>
  <c r="O140" i="93"/>
  <c r="O81" i="93"/>
  <c r="O85" i="92"/>
  <c r="O28" i="92"/>
  <c r="O140" i="92"/>
  <c r="O27" i="91"/>
  <c r="O28" i="91"/>
  <c r="O85" i="91"/>
  <c r="O136" i="91"/>
  <c r="O26" i="90"/>
  <c r="O85" i="90"/>
  <c r="O137" i="90"/>
  <c r="O28" i="90"/>
  <c r="O26" i="89"/>
  <c r="O136" i="89"/>
  <c r="O85" i="89"/>
  <c r="O28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J123" i="88"/>
  <c r="O138" i="88" s="1"/>
  <c r="J122" i="88"/>
  <c r="O137" i="88" s="1"/>
  <c r="J121" i="88"/>
  <c r="J120" i="88"/>
  <c r="J119" i="88"/>
  <c r="K86" i="88"/>
  <c r="K85" i="88"/>
  <c r="K80" i="88"/>
  <c r="K78" i="88"/>
  <c r="J70" i="88"/>
  <c r="J69" i="88"/>
  <c r="O84" i="88" s="1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O25" i="88" s="1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J122" i="87"/>
  <c r="J121" i="87"/>
  <c r="J120" i="87"/>
  <c r="J119" i="87"/>
  <c r="K86" i="87"/>
  <c r="K85" i="87"/>
  <c r="K80" i="87"/>
  <c r="K78" i="87"/>
  <c r="J70" i="87"/>
  <c r="J69" i="87"/>
  <c r="J68" i="87"/>
  <c r="J67" i="87"/>
  <c r="J66" i="87"/>
  <c r="J65" i="87"/>
  <c r="J64" i="87"/>
  <c r="K29" i="87"/>
  <c r="K28" i="87"/>
  <c r="K23" i="87"/>
  <c r="K21" i="87"/>
  <c r="J13" i="87"/>
  <c r="J12" i="87"/>
  <c r="J11" i="87"/>
  <c r="O26" i="87" s="1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J7" i="86"/>
  <c r="J8" i="86"/>
  <c r="J9" i="86"/>
  <c r="J10" i="86"/>
  <c r="J11" i="86"/>
  <c r="J12" i="86"/>
  <c r="J13" i="86"/>
  <c r="K21" i="86"/>
  <c r="K23" i="86"/>
  <c r="K28" i="86"/>
  <c r="K29" i="86"/>
  <c r="J64" i="86"/>
  <c r="J65" i="86"/>
  <c r="J66" i="86"/>
  <c r="J67" i="86"/>
  <c r="J68" i="86"/>
  <c r="J69" i="86"/>
  <c r="J70" i="86"/>
  <c r="K78" i="86"/>
  <c r="K80" i="86"/>
  <c r="K85" i="86"/>
  <c r="K86" i="86"/>
  <c r="J119" i="86"/>
  <c r="J120" i="86"/>
  <c r="J121" i="86"/>
  <c r="J122" i="86"/>
  <c r="J123" i="86"/>
  <c r="O137" i="86" s="1"/>
  <c r="J124" i="86"/>
  <c r="J125" i="86"/>
  <c r="K133" i="86"/>
  <c r="K135" i="86"/>
  <c r="K140" i="86"/>
  <c r="K141" i="86"/>
  <c r="F171" i="1"/>
  <c r="E171" i="1"/>
  <c r="D171" i="1"/>
  <c r="F170" i="1"/>
  <c r="E170" i="1"/>
  <c r="D170" i="1"/>
  <c r="F169" i="1"/>
  <c r="E169" i="1"/>
  <c r="D169" i="1"/>
  <c r="O139" i="88" l="1"/>
  <c r="O140" i="88"/>
  <c r="O136" i="88"/>
  <c r="O83" i="88"/>
  <c r="O82" i="88"/>
  <c r="O81" i="88"/>
  <c r="O85" i="88"/>
  <c r="O24" i="88"/>
  <c r="O28" i="88"/>
  <c r="O136" i="86"/>
  <c r="O84" i="86"/>
  <c r="O83" i="86"/>
  <c r="O82" i="86"/>
  <c r="O81" i="86"/>
  <c r="O27" i="87"/>
  <c r="O27" i="88"/>
  <c r="O139" i="86"/>
  <c r="O24" i="87"/>
  <c r="O26" i="88"/>
  <c r="O25" i="87"/>
  <c r="O138" i="86"/>
  <c r="K141" i="1" l="1"/>
  <c r="K140" i="1"/>
  <c r="K135" i="1"/>
  <c r="K133" i="1"/>
  <c r="J125" i="1"/>
  <c r="J124" i="1"/>
  <c r="J123" i="1"/>
  <c r="J122" i="1"/>
  <c r="J121" i="1"/>
  <c r="O136" i="1" s="1"/>
  <c r="J120" i="1"/>
  <c r="J119" i="1"/>
  <c r="K86" i="1"/>
  <c r="K85" i="1"/>
  <c r="K80" i="1"/>
  <c r="K78" i="1"/>
  <c r="J70" i="1"/>
  <c r="J69" i="1"/>
  <c r="O84" i="1" s="1"/>
  <c r="J68" i="1"/>
  <c r="O83" i="1" s="1"/>
  <c r="J67" i="1"/>
  <c r="J66" i="1"/>
  <c r="O81" i="1" s="1"/>
  <c r="J65" i="1"/>
  <c r="J64" i="1"/>
  <c r="O139" i="1" l="1"/>
  <c r="O82" i="1"/>
  <c r="O138" i="1"/>
  <c r="O137" i="1"/>
  <c r="K23" i="1"/>
  <c r="K21" i="1"/>
  <c r="K29" i="1"/>
  <c r="K28" i="1"/>
  <c r="J8" i="1" l="1"/>
  <c r="J9" i="1"/>
  <c r="J10" i="1"/>
  <c r="J11" i="1"/>
  <c r="J12" i="1"/>
  <c r="J13" i="1"/>
  <c r="J7" i="1"/>
  <c r="O27" i="1" l="1"/>
  <c r="O24" i="1"/>
  <c r="O25" i="1"/>
  <c r="O26" i="1"/>
</calcChain>
</file>

<file path=xl/sharedStrings.xml><?xml version="1.0" encoding="utf-8"?>
<sst xmlns="http://schemas.openxmlformats.org/spreadsheetml/2006/main" count="8916" uniqueCount="622">
  <si>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</si>
  <si>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</si>
  <si>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</si>
  <si>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</si>
  <si>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</si>
  <si>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</si>
  <si>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</si>
  <si>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</si>
  <si>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</si>
  <si>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</si>
  <si>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</si>
  <si>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</si>
  <si>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</si>
  <si>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</si>
  <si>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</si>
  <si>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</si>
  <si>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</si>
  <si>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</si>
  <si>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</si>
  <si>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</si>
  <si>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</si>
  <si>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</si>
  <si>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</si>
  <si>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</si>
  <si>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</si>
  <si>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</si>
  <si>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</si>
  <si>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</si>
  <si>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</si>
  <si>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</si>
  <si>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</si>
  <si>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</si>
  <si>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</si>
  <si>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</si>
  <si>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</si>
  <si>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</si>
  <si>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</si>
  <si>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</si>
  <si>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</si>
  <si>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</si>
  <si>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</si>
  <si>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</si>
  <si>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</si>
  <si>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</si>
  <si>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</si>
  <si>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</si>
  <si>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</si>
  <si>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</si>
  <si>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</si>
  <si>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</si>
  <si>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</si>
  <si>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</si>
  <si>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</si>
  <si>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</si>
  <si>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</si>
  <si>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</si>
  <si>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</si>
  <si>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</si>
  <si>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</si>
  <si>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</si>
  <si>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</si>
  <si>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</si>
  <si>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</si>
  <si>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</si>
  <si>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</si>
  <si>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</si>
  <si>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</si>
  <si>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AFTERNOON SHIFT (1500-2300: Shift C)</t>
  </si>
  <si>
    <t>MORNING SHIFT (2300-0700: Shift D)</t>
  </si>
  <si>
    <t>Shift B</t>
  </si>
  <si>
    <t>RL-FL</t>
  </si>
  <si>
    <t>CL-FL</t>
  </si>
  <si>
    <t>RL-FL %</t>
  </si>
  <si>
    <t>CL-FL %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</si>
  <si>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</si>
  <si>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C2 MOLL= 1730  79.11  6.1</t>
  </si>
  <si>
    <t>L1 5979 CW 2/2=  36</t>
  </si>
  <si>
    <t>L2 6757 CW 4/4=  50</t>
  </si>
  <si>
    <t>L3 4685 CW 3/3=  79</t>
  </si>
  <si>
    <t>L4 8819 CW 2/2=  19</t>
  </si>
  <si>
    <t>C2 mol = 1898 Bx 78.79</t>
  </si>
  <si>
    <t>NSACB no.426 = 676</t>
  </si>
  <si>
    <t>C1 no.5984 = 34 c/w 2/2</t>
  </si>
  <si>
    <t>C2 no.6761 = 47 c/w 4/4</t>
  </si>
  <si>
    <t>S1 no.4688 = 82 c/w 3/3</t>
  </si>
  <si>
    <t>CB Low Pol no.427 = 1447</t>
  </si>
  <si>
    <t>NIGHT SHIFT (2300-0700: Shift D)</t>
  </si>
  <si>
    <t>c2 moll clr 1845</t>
  </si>
  <si>
    <t>ig 8832 2/2 clr 12</t>
  </si>
  <si>
    <t>c1 5987 2/2 clr 28</t>
  </si>
  <si>
    <t>c2 6767 3/4 clr 38</t>
  </si>
  <si>
    <t>s1 4691 3/3 clr 90</t>
  </si>
  <si>
    <t>C2 mol = 1997 Bx 74.87</t>
  </si>
  <si>
    <t>IGM no.8841 = 25 c/w 2/2</t>
  </si>
  <si>
    <t>C1 no.5993 = 53 c/w 2/2</t>
  </si>
  <si>
    <t>C2 no.6773 = 51 c/w 3/4</t>
  </si>
  <si>
    <t>S1 no.4694 = 71 c/w 3/3</t>
  </si>
  <si>
    <t>colour</t>
  </si>
  <si>
    <t>C2 MOLL=  1888  79.12  6.1</t>
  </si>
  <si>
    <t>NSACB 428=  509</t>
  </si>
  <si>
    <t>L1 5998 CW 2/2=  46</t>
  </si>
  <si>
    <t>L2 6777 CW 3/4=  59</t>
  </si>
  <si>
    <t>L3 4699 CW 3/3=  78</t>
  </si>
  <si>
    <t>L4 8847 CW 2/2=  23</t>
  </si>
  <si>
    <t>NSACB              =  422</t>
  </si>
  <si>
    <t>A</t>
  </si>
  <si>
    <t>C2 moll colour-1828 bx-77.34 ph-6.5</t>
  </si>
  <si>
    <t>IG no.8856 2/2 =17</t>
  </si>
  <si>
    <t>C1 no.6002 2/3 =42</t>
  </si>
  <si>
    <t>C2 no.6781 3/4 =59</t>
  </si>
  <si>
    <t>CBL no.2 0/1 =409</t>
  </si>
  <si>
    <t>NSACB no.429 =721</t>
  </si>
  <si>
    <t>C2 MOLL=  2085  79.78  6.2</t>
  </si>
  <si>
    <t>L1 6008 CW 2/3=  41</t>
  </si>
  <si>
    <t>L2 6787 CW 3/4=  60</t>
  </si>
  <si>
    <t>L4 8860 CW 2/2=  25</t>
  </si>
  <si>
    <t>NSACB 1 CW 0/1= 229</t>
  </si>
  <si>
    <t>2ND NSACB 6 CW 0/1=  240</t>
  </si>
  <si>
    <t>SHIFT D</t>
  </si>
  <si>
    <t>C2 = 2424 Bx 78.80</t>
  </si>
  <si>
    <t>CB no. 379 = 356</t>
  </si>
  <si>
    <t>IG 8866 2/2 CLR 18</t>
  </si>
  <si>
    <t>C2 6791 3/4 CLR 50</t>
  </si>
  <si>
    <t>S1 4705 3/3 CLR 112</t>
  </si>
  <si>
    <t>C1 6013 2/3 CLR 48</t>
  </si>
  <si>
    <t>C2 moll colour-2133 bx-78.43 ph-6.1</t>
  </si>
  <si>
    <t>IG no.8874 2/2 =17</t>
  </si>
  <si>
    <t>C1 no.6016 3/4 =32</t>
  </si>
  <si>
    <t>C2 no.6797 3/4 =55</t>
  </si>
  <si>
    <t>S1 no.4710 3/3 =92</t>
  </si>
  <si>
    <t>C2 mol = 2285 Bx 77.45</t>
  </si>
  <si>
    <t>IGM no.8883 = 13 c/w 2/2</t>
  </si>
  <si>
    <t>C1 no.6021 = 38 c/w 3/4</t>
  </si>
  <si>
    <t>C2 no.6803 = 50 c/w 3/4</t>
  </si>
  <si>
    <t>S1 no.4716 = 116 c/w 3/3</t>
  </si>
  <si>
    <t>shift D</t>
  </si>
  <si>
    <t>c2 moll clr 2264</t>
  </si>
  <si>
    <t>cb 431 clr 608</t>
  </si>
  <si>
    <t>ig 8890 2/2 clr 14</t>
  </si>
  <si>
    <t>c1 6025 3/4 clr 20</t>
  </si>
  <si>
    <t>c2 6808 3/4 clr 33</t>
  </si>
  <si>
    <t>s1 4720 3/3 clr 70</t>
  </si>
  <si>
    <t>C2 moll colour-1613 bx-80.23 ph-6.1</t>
  </si>
  <si>
    <t>IG no.8898 2/2 =12</t>
  </si>
  <si>
    <t>C1 no.6030 3/4 =25</t>
  </si>
  <si>
    <t>C2 no.6314 3/4 =38</t>
  </si>
  <si>
    <t>S1 no.4723 3/3 =76</t>
  </si>
  <si>
    <t>NSACB no.432 =572</t>
  </si>
  <si>
    <t>SHIFT C</t>
  </si>
  <si>
    <t>C2 mol = 1798 Bx 78.97</t>
  </si>
  <si>
    <t>IGM no.8907 = 17 c/w 2/2</t>
  </si>
  <si>
    <t>C1 no.6034 = 30 c/w 3/4</t>
  </si>
  <si>
    <t>C2 no.6820 = 54 c/w 3/4</t>
  </si>
  <si>
    <t>S1 no.4728 = 115 c/w 3/3</t>
  </si>
  <si>
    <t>C2 moll colour -1895 bx-79.62 ph-6.1</t>
  </si>
  <si>
    <t>IG no.8916 2/2 =15</t>
  </si>
  <si>
    <t>C1 no.6040 3/3 =33</t>
  </si>
  <si>
    <t>C2 no.6824 3/4 =51</t>
  </si>
  <si>
    <t>S1 no.4731 3/3 =152</t>
  </si>
  <si>
    <t>s1 4733 1/1 clr 136</t>
  </si>
  <si>
    <t>CARB NO 4 CLR 872</t>
  </si>
  <si>
    <t>CARB NO 6 CLR 725</t>
  </si>
  <si>
    <t>CB 433 CLR 458</t>
  </si>
  <si>
    <t>B</t>
  </si>
  <si>
    <t>c2 moll clr 1890</t>
  </si>
  <si>
    <t>ig 8923 2/2 clr 18</t>
  </si>
  <si>
    <t>c1 6044 3/4 clr 34</t>
  </si>
  <si>
    <t>c2 6821 3/4 clr 42</t>
  </si>
  <si>
    <t>s1 4736 3/3 clr 82</t>
  </si>
  <si>
    <t>C2 mol = 1996 Bx 77.40</t>
  </si>
  <si>
    <t>IGM no.8924 = 25 c/w 2/2</t>
  </si>
  <si>
    <t>C1 no.6049 = 30 c/w 3/4</t>
  </si>
  <si>
    <t>S1 no.4740 = 54 c/w 3/3</t>
  </si>
  <si>
    <t>C2 no.6836 = 42 c/w 3/4</t>
  </si>
  <si>
    <t>C2 moll colour-1788 bx-76.60 ph-6.9</t>
  </si>
  <si>
    <t>IG no.8942 2/2 =19</t>
  </si>
  <si>
    <t>C1 no.6054 3/3 =33</t>
  </si>
  <si>
    <t>C2 no.6840 3/4 =45</t>
  </si>
  <si>
    <t>S1 no.4745 3/3 =61</t>
  </si>
  <si>
    <t>NSACB no.434 =460</t>
  </si>
  <si>
    <t>C2 MOLL=  2002  77.78  6.4</t>
  </si>
  <si>
    <t>L1 6058 CW 3/4=  40</t>
  </si>
  <si>
    <t>L3 4750 CW 3/3=  117</t>
  </si>
  <si>
    <t>L4 8947 CW 2/2=  25</t>
  </si>
  <si>
    <t>IG NO 2 2/2 CLR 36</t>
  </si>
  <si>
    <t>C2 moll colour-1966 bx-70.43 ph-6.2</t>
  </si>
  <si>
    <t>IG no.2 2/2 =26</t>
  </si>
  <si>
    <t>IG no.3 5/5 =20</t>
  </si>
  <si>
    <t>C1 no.1 3/4 =45</t>
  </si>
  <si>
    <t>C2 no.3 3/4 =66</t>
  </si>
  <si>
    <t>S1 no.1 3/3 =72</t>
  </si>
  <si>
    <t>C2 mol = 1998 Bx 70.97</t>
  </si>
  <si>
    <t>C1 no.5 = 46 c/w 3/4</t>
  </si>
  <si>
    <t>C2 no.6 = 81 c/w 3/4</t>
  </si>
  <si>
    <t>S1 no.3 = 70 c/w 3/3</t>
  </si>
  <si>
    <t>C2 MOLL CLR 1865</t>
  </si>
  <si>
    <t>C1 8 3/4 CLR 26</t>
  </si>
  <si>
    <t>S1 9 3/4 CLR 178</t>
  </si>
  <si>
    <t>AFTERNOON SHIFT (1500-2300: Shift B)</t>
  </si>
  <si>
    <t>COLOUR</t>
  </si>
  <si>
    <t>L3 12 CW 3/3=  119</t>
  </si>
  <si>
    <t>L4 6 CW 2/2=  63</t>
  </si>
  <si>
    <t>L2 12 cw 3/4= 78</t>
  </si>
  <si>
    <t>2ND L4 7 CW 2/2=  56</t>
  </si>
  <si>
    <t>3RD L4 9 CW 2/2=  29</t>
  </si>
  <si>
    <t>C2 mol = 2498 Bx 73.89</t>
  </si>
  <si>
    <t>IGM no.10 = 25 c/w 2/2</t>
  </si>
  <si>
    <t>C1 no.10 = 111 c/w 3/4</t>
  </si>
  <si>
    <t>C2 no.15 = 110 c/w 3/4</t>
  </si>
  <si>
    <t>S1 no.13 = 111 c/w 3/3</t>
  </si>
  <si>
    <t>C2 moll colour-2016 bx-71.94 ph-7.6</t>
  </si>
  <si>
    <t>IG no.16 2/2 =19</t>
  </si>
  <si>
    <t>C1 no.13 3/4 =42</t>
  </si>
  <si>
    <t>C2 no.21 3/4 =171</t>
  </si>
  <si>
    <t>S1 no.14 3/3 =171</t>
  </si>
  <si>
    <t>C2 MOLL= 2388  70.22  7.4</t>
  </si>
  <si>
    <t>L1 18 CW 3/4=  32</t>
  </si>
  <si>
    <t>L2 30 CW 3/4=  147</t>
  </si>
  <si>
    <t>L3 16 CW 3/3=  159</t>
  </si>
  <si>
    <t>L4 22 CW 2/2=  24</t>
  </si>
  <si>
    <t>CARB 4=  826  9.7</t>
  </si>
  <si>
    <t>CARB 6=  455  8.3</t>
  </si>
  <si>
    <t>CARB 4=  602  8.8</t>
  </si>
  <si>
    <t>CARB 6=  866  7.8</t>
  </si>
  <si>
    <t>CARB 4=  637  8.4</t>
  </si>
  <si>
    <t>CARB 6=  660  7.4</t>
  </si>
  <si>
    <t>C2 mol = 2442 Bx 70.90</t>
  </si>
  <si>
    <t>IGM no.29 = 25 c/w 2/2</t>
  </si>
  <si>
    <t>C1 no.21 = 46 c/w 3/4</t>
  </si>
  <si>
    <t>C2 no.26 = 64 c/w 3/4</t>
  </si>
  <si>
    <t>S1 no.19 = 85 c/w 3/3</t>
  </si>
  <si>
    <t>C2 moll colour -1955 bx-76.72 ph-7.9</t>
  </si>
  <si>
    <t>IG no.36 2/2 =11</t>
  </si>
  <si>
    <t>C1 no.           =52</t>
  </si>
  <si>
    <t>C1 no.27 3/4 =46</t>
  </si>
  <si>
    <t>C2 no.35 3/4 =65</t>
  </si>
  <si>
    <t>S1 no.25 3/3 =136</t>
  </si>
  <si>
    <t>C2 MOLL=  2244  70.03  6.9</t>
  </si>
  <si>
    <t>L1 31 CW 3/4=  30</t>
  </si>
  <si>
    <t>L2 41 CW 3/4=  88</t>
  </si>
  <si>
    <t>L3 28 CW 3/3=  127</t>
  </si>
  <si>
    <t>L4 43 CW 2/2=  14</t>
  </si>
  <si>
    <t>L2 43 CW 4/4=  60</t>
  </si>
  <si>
    <t xml:space="preserve">                                                                                                                                                                         </t>
  </si>
  <si>
    <t>c2 moll clr 2177</t>
  </si>
  <si>
    <t>ig 50 2/2 clr 13</t>
  </si>
  <si>
    <t>c1 35 3/4 clr 22</t>
  </si>
  <si>
    <t>s1 32 3/3 clr 219</t>
  </si>
  <si>
    <t>c2 47 4/4 clr 55</t>
  </si>
  <si>
    <t>C2 moll colour-1661 bx-77.18 ph-6.9</t>
  </si>
  <si>
    <t>IG no.57 2/2 =13</t>
  </si>
  <si>
    <t>C1 no.40 3/4 =38</t>
  </si>
  <si>
    <t>C2 no.51 3/4 =43</t>
  </si>
  <si>
    <t>S1 no.37 3/3 =94</t>
  </si>
  <si>
    <t>IG no.62 2/2 =12</t>
  </si>
  <si>
    <t>C2 mol = 1871 Bx 76.86</t>
  </si>
  <si>
    <t>IG no.64 = 11 c/w 2/2</t>
  </si>
  <si>
    <t>C2 no.55 = 36 c/w 3/4</t>
  </si>
  <si>
    <t>S1 no.41 = 57 c/w 3/3</t>
  </si>
  <si>
    <t>C1 no.45 = 20 c/w 3/4</t>
  </si>
  <si>
    <t>c2 moll clr 1844</t>
  </si>
  <si>
    <t>ig 72 2/2 clr 13</t>
  </si>
  <si>
    <t>c1 49 3/4 clr 28</t>
  </si>
  <si>
    <t>c2 54 3/4 clr 38</t>
  </si>
  <si>
    <t>s1 44 3/3 clr 72</t>
  </si>
  <si>
    <t>C2 MOL= 2007  76.88  6.4</t>
  </si>
  <si>
    <t>L1 53 CW 3/4=  28</t>
  </si>
  <si>
    <t>L4 79 CW 2/2=  15</t>
  </si>
  <si>
    <t>L2 64 CW 3/4=  31</t>
  </si>
  <si>
    <t>L3 49 CW 3/3=  71</t>
  </si>
  <si>
    <t>C2 mol = 2140 Bx 76.30</t>
  </si>
  <si>
    <t>IG no.84 = 24 c/w 2/2</t>
  </si>
  <si>
    <t>C1 no.57 = 30 c/w 3/4</t>
  </si>
  <si>
    <t>C2 no.68 = 52 c/w 4/4</t>
  </si>
  <si>
    <t>S1 no.52 = 50 c/w 3/3</t>
  </si>
  <si>
    <t>S1 no.54 = 53 c/w 3/3   After Dryer</t>
  </si>
  <si>
    <t>c2 moll clr 2128</t>
  </si>
  <si>
    <t>ig 18 2/2 clr 18</t>
  </si>
  <si>
    <t>c1 32 3/4 clr 32</t>
  </si>
  <si>
    <t>c2 72 3/4 clr 48</t>
  </si>
  <si>
    <t>s1 57 3/3 clr 68</t>
  </si>
  <si>
    <t>C2 MOL=  2274  77.98  6.2</t>
  </si>
  <si>
    <t>L1 66 CW 3/4=  23</t>
  </si>
  <si>
    <t>L2 78 CW 4/4=  55</t>
  </si>
  <si>
    <t>L3 59 CW 3/3=  71</t>
  </si>
  <si>
    <t xml:space="preserve">L4 100 CW2/2=  14             </t>
  </si>
  <si>
    <t>C2 mol = 2345 Bx 77.40</t>
  </si>
  <si>
    <t>IG no.110 = 21 c/w 2/2</t>
  </si>
  <si>
    <t>C1 no.73 = 27 c/w 3/4</t>
  </si>
  <si>
    <t>C2 no.86 = 59 c/w 4/4</t>
  </si>
  <si>
    <t>S1 no.64 = 89 c/w 3/3</t>
  </si>
  <si>
    <t>C2 moll colour-1784 bx-75.94 ph-6.7</t>
  </si>
  <si>
    <t>IG no.116 2/2 =17</t>
  </si>
  <si>
    <t>C1 no.76 2/3 =27</t>
  </si>
  <si>
    <t>C2 no.89 4/4 =55</t>
  </si>
  <si>
    <t>S1 no.66 3/3 =90</t>
  </si>
  <si>
    <t>L3 NSACB no.7 =295</t>
  </si>
  <si>
    <t>C2 MOL=  1924  78.44  6.1</t>
  </si>
  <si>
    <t>L1 87 CW 2/3=  34</t>
  </si>
  <si>
    <t>L2 94 CW 4/4=  70</t>
  </si>
  <si>
    <t>L3 CB 8 CW 1/0=  178</t>
  </si>
  <si>
    <t>L4 124 CW 2/3=  17</t>
  </si>
  <si>
    <t>NSACB 1  =  388</t>
  </si>
  <si>
    <t>C2 MOLL CLR 1877</t>
  </si>
  <si>
    <t>IG 133 2/3 CLR 1 8</t>
  </si>
  <si>
    <t>C1 86 2/3 CLR 37</t>
  </si>
  <si>
    <t>C2 100 4/4 CLR 67</t>
  </si>
  <si>
    <t>S1 69 3/3 CLR 126</t>
  </si>
  <si>
    <t xml:space="preserve"> </t>
  </si>
  <si>
    <t>C2 moll colour-1732 bx-76.47 ph-6.4</t>
  </si>
  <si>
    <t>IG no.140 2/3 =20</t>
  </si>
  <si>
    <t>C1 no.92 2/3 =39</t>
  </si>
  <si>
    <t>C2 no.105 4/4 =61</t>
  </si>
  <si>
    <t>S1 no.72 3/3 =108</t>
  </si>
  <si>
    <t>C2 mol = 1898 Bx 76.30</t>
  </si>
  <si>
    <t>C1 no.97 = 39 c/w 2/3</t>
  </si>
  <si>
    <t>C2 no.108 = 79 c/w 4/4</t>
  </si>
  <si>
    <t>S1 no.72 = 67 c/w 3/3</t>
  </si>
  <si>
    <t>C2 MOLL CLR 1874</t>
  </si>
  <si>
    <t>IG 151 2/3 CLR 25</t>
  </si>
  <si>
    <t>C1 100 2/3 CLR 47</t>
  </si>
  <si>
    <t>C2 111 4/4 CLR 93</t>
  </si>
  <si>
    <t>S1 76 3/3 CLR 108</t>
  </si>
  <si>
    <t>IG 153 2/2 CLR 20</t>
  </si>
  <si>
    <t>C1 101 2/3 CLR 40</t>
  </si>
  <si>
    <t>C2 113 4/4 CLR 74</t>
  </si>
  <si>
    <t>S1 78 3/3 CLR 84</t>
  </si>
  <si>
    <t xml:space="preserve">MORNING SHIFT (0700-1500): Shift D </t>
  </si>
  <si>
    <t>MORNING SHIFT (0700-1500: Shift C)</t>
  </si>
  <si>
    <t>C2 mol = 1997 Bx 77.65</t>
  </si>
  <si>
    <t>C1 no.109 = 31 c/w 2/3</t>
  </si>
  <si>
    <t>C2 no.120 = 64 c/w 4/4</t>
  </si>
  <si>
    <t>IG no.13 = 21 c/w 2/3</t>
  </si>
  <si>
    <t>S1 no.84 = 87 c/w 3/3</t>
  </si>
  <si>
    <t>AFTERNOON SHIFT (1500-2300: Shift D)</t>
  </si>
  <si>
    <t>c2 moll clr 1955</t>
  </si>
  <si>
    <t>ig 170 2/3 clr 20</t>
  </si>
  <si>
    <t>c1 115 2/3 clr 41</t>
  </si>
  <si>
    <t>c2 125 4/4 clr 62</t>
  </si>
  <si>
    <t>s1 87 3/3 clr 83</t>
  </si>
  <si>
    <t>IG 175 2/3 CLR 24</t>
  </si>
  <si>
    <t>C1 118 2/3 CLR 26</t>
  </si>
  <si>
    <t>C2 127 4/4 CLR 65</t>
  </si>
  <si>
    <t>NIGHT SHIFT (2300-0700: Shift B)</t>
  </si>
  <si>
    <t>C2 MOL= 1889  78.09  6.4</t>
  </si>
  <si>
    <t>L1 120 CW 2/3=  27</t>
  </si>
  <si>
    <t>L2 130 CW 4/4=  45</t>
  </si>
  <si>
    <t>L3 91 CW 3/3=  71</t>
  </si>
  <si>
    <t>L4 177 CW 2/3=  23</t>
  </si>
  <si>
    <t>L1 123 CW 2/3=  29</t>
  </si>
  <si>
    <t>L3 94 CW 3/3=  79</t>
  </si>
  <si>
    <t>L4 181 CW 2/3=  18</t>
  </si>
  <si>
    <t>L2 135 CW 4/4=  62</t>
  </si>
  <si>
    <t>C2 mol = 1993 Bx 78.40</t>
  </si>
  <si>
    <t>IG no.184 = 9 c/w 2/3</t>
  </si>
  <si>
    <t>C1 no.124 = 32 c/w 2/3</t>
  </si>
  <si>
    <t>C2 no.136 = 45 c/w 4/4</t>
  </si>
  <si>
    <t>S1 no.95 = 76 c/w 3/3</t>
  </si>
  <si>
    <t>IG no.189 = 12 c/w 2/2</t>
  </si>
  <si>
    <t>C2 moll colour-1514 bx-78.01 ph-6.6</t>
  </si>
  <si>
    <t>IG no.191 2/1 =8</t>
  </si>
  <si>
    <t>C1 no.130 2/3 =29</t>
  </si>
  <si>
    <t>C2 no.142 4/4 =41</t>
  </si>
  <si>
    <t>S1 no.101 3/3 =75</t>
  </si>
  <si>
    <t>NSACB 13 1/0 =408</t>
  </si>
  <si>
    <t>C2 MOL=  1509  80.06  6.2</t>
  </si>
  <si>
    <t>L1 134 CW 2/3=  26</t>
  </si>
  <si>
    <t>L2 146 CW 4/4=  35</t>
  </si>
  <si>
    <t>L3 CB 15 CW 10=  233</t>
  </si>
  <si>
    <t>L4 199 CW 2/1=  15</t>
  </si>
  <si>
    <t>NSACB 2 =  412</t>
  </si>
  <si>
    <t>L3 102 CW 3/3=  64</t>
  </si>
  <si>
    <t>MORNING SHIFT (0700-1500: Shift D)</t>
  </si>
  <si>
    <t>c2 moll clr 1486</t>
  </si>
  <si>
    <t>ig 207 2/1 clr 21</t>
  </si>
  <si>
    <t>l2 155 3/4 clr 33</t>
  </si>
  <si>
    <t>c1 140 2/2 clr 26</t>
  </si>
  <si>
    <t>s1 104 4/4 clr 56</t>
  </si>
  <si>
    <t>C2 moll colour-1533 bx-72.09 ph-6.2</t>
  </si>
  <si>
    <t>IG no.214 2/2 =12</t>
  </si>
  <si>
    <t>C1 no.144 2/2 =24</t>
  </si>
  <si>
    <t>C2 no.159 3/4 =33</t>
  </si>
  <si>
    <t>S1 no.110 4/4 =57</t>
  </si>
  <si>
    <t>nsacb 3 = 252</t>
  </si>
  <si>
    <t>C2 MOL=  1316  71.12  6.0</t>
  </si>
  <si>
    <t>L1 148 CW 2/3=  27</t>
  </si>
  <si>
    <t>L2 164 CW 4/4=  39</t>
  </si>
  <si>
    <t>L3 114 CW 4/4=  68</t>
  </si>
  <si>
    <t>L4 222 CW 2/2=  16</t>
  </si>
  <si>
    <t>MORNING SHIFT (0700-1500: ShiFT D</t>
  </si>
  <si>
    <t>C2 MOLL CLR 1292</t>
  </si>
  <si>
    <t>IGM 230 2/2 CLR 12</t>
  </si>
  <si>
    <t>C1 151 2/2 CLR 22</t>
  </si>
  <si>
    <t>C2 169 3/4 CLR 26</t>
  </si>
  <si>
    <t>S1 119 4/4 CLR 81</t>
  </si>
  <si>
    <t>IGM 236 4/4 CLR 10</t>
  </si>
  <si>
    <t>C2 MOLL COLOUR-1470 BX-74.51 PH-6.4</t>
  </si>
  <si>
    <t>IG no.236 3/3 =12</t>
  </si>
  <si>
    <t>C1 no.156 2/2 =23</t>
  </si>
  <si>
    <t>C2 no.173 3/4 =32</t>
  </si>
  <si>
    <t>NSACB  no.18 2/1 =326</t>
  </si>
  <si>
    <t>NIGHT SHIFT (2300-0700: Shift C)</t>
  </si>
  <si>
    <t>C2 mol = 1519 Bx 75.19</t>
  </si>
  <si>
    <t>IG no. 245 = 12 c/w 3/3</t>
  </si>
  <si>
    <t>C1 no.160 = 33 c/w 2/2</t>
  </si>
  <si>
    <t>C2 no.179 = 45 c/w 3/4</t>
  </si>
  <si>
    <t>CBL no.22 = 200 c/w 1/1</t>
  </si>
  <si>
    <t>C2 MOLL CLR 1474</t>
  </si>
  <si>
    <t>IGM 252 2/2 CLR 15</t>
  </si>
  <si>
    <t>C1 166 2/2 CLR 31</t>
  </si>
  <si>
    <t>C2 182 3/4 CLR 47</t>
  </si>
  <si>
    <t>S1 124 3/3 CLR 84</t>
  </si>
  <si>
    <t>C2 MOL=  1655  79.75  6.4</t>
  </si>
  <si>
    <t>L1 170 CW 2/3=  33</t>
  </si>
  <si>
    <t>L2 188 CW 3/4=  44</t>
  </si>
  <si>
    <t>L3 128 CW 4/4=  54</t>
  </si>
  <si>
    <t>L4 262 CW 2/2=  18</t>
  </si>
  <si>
    <t xml:space="preserve">C2 mol = 1749 Bx 78.69 </t>
  </si>
  <si>
    <t>IG no.267 = 14 c/w 2/2</t>
  </si>
  <si>
    <t>C1 no.176 = 36 c/w 2/2</t>
  </si>
  <si>
    <t>C2 no.192 = 50 c/w 3/4</t>
  </si>
  <si>
    <t>S1 no.132 = 70 c/w 4/4</t>
  </si>
  <si>
    <t>C2 moll colour -1500 bx-81.20 ph-6.1</t>
  </si>
  <si>
    <t>IG no.274 2/2 =14</t>
  </si>
  <si>
    <t>C1 no.182 2/2 =45</t>
  </si>
  <si>
    <t>C2 no.198 3/4 =62</t>
  </si>
  <si>
    <t>S1 no.136 4/4 =107</t>
  </si>
  <si>
    <t>C2 no.201 3/4 =55</t>
  </si>
  <si>
    <t>S1 no.137 4/4 =78</t>
  </si>
  <si>
    <t>C1 no.185 2/2 =33</t>
  </si>
  <si>
    <t>C2 no.202 3/4 =64</t>
  </si>
  <si>
    <t>C2 MOL=  1386  79.86  6.0</t>
  </si>
  <si>
    <t>L1 186 CW 2/2=  37</t>
  </si>
  <si>
    <t>L2 204 CW 4/4=  54</t>
  </si>
  <si>
    <t>L3 139 CW 4/4=  85</t>
  </si>
  <si>
    <t>L4 283 CW 2/2=  18</t>
  </si>
  <si>
    <t>L1 190 CW 2/2=  34</t>
  </si>
  <si>
    <t>L2 207 CW 4/4=  56</t>
  </si>
  <si>
    <t>L3 144 CW 4/4=  141</t>
  </si>
  <si>
    <t>L4 289 CW 2/2=  15</t>
  </si>
  <si>
    <t>C2 mol = 1475 Bx 78.68</t>
  </si>
  <si>
    <t>IG no.291 = 19 c/w 2/2</t>
  </si>
  <si>
    <t>C1 no.192 = 38 c/w 2/2</t>
  </si>
  <si>
    <t>C2 no.209 = 58 c/w 3/4</t>
  </si>
  <si>
    <t>S1 no.146 = 81 c/w 4/4</t>
  </si>
  <si>
    <t xml:space="preserve">CB no.4 = 545 </t>
  </si>
  <si>
    <t>C2 moll colour-1327 bx-74.58 ph-6.4</t>
  </si>
  <si>
    <t>IG no.300 2/2 =14</t>
  </si>
  <si>
    <t>C1 no.197 2/2 =15</t>
  </si>
  <si>
    <t>C2 no.216 4/4 =41</t>
  </si>
  <si>
    <t>S1 no.151 4/4 =78</t>
  </si>
  <si>
    <t>C2 MOL=  1559  79.61  6.1</t>
  </si>
  <si>
    <t>L1 202 CW 2/2=  32</t>
  </si>
  <si>
    <t>L2 221 CW 4/4=  47</t>
  </si>
  <si>
    <t>L3 155 CW 4/4=  77</t>
  </si>
  <si>
    <t>L4 309 CW 2/2=  22</t>
  </si>
  <si>
    <t>L4 310 CW 2/3=  17</t>
  </si>
  <si>
    <t>NSACB 5=  337</t>
  </si>
  <si>
    <t>C2 MOLL CLR 1494</t>
  </si>
  <si>
    <t>IG 317 2/3 CLR 16</t>
  </si>
  <si>
    <t>C1 207 2/2 CLR 30</t>
  </si>
  <si>
    <t>C2 227 4/4 CLR 44</t>
  </si>
  <si>
    <t>S1 161 4/4 CLR 58</t>
  </si>
  <si>
    <t>C2 moll colour-1422 bx-78.46 ph-6.6</t>
  </si>
  <si>
    <t>IG no.324 2/2 =22</t>
  </si>
  <si>
    <t>IG no.328 2/3 =16</t>
  </si>
  <si>
    <t>C1 no.214 2/2 =20</t>
  </si>
  <si>
    <t>C2 no.232 4/4 =47</t>
  </si>
  <si>
    <t>S1 no.163 4/4 =61</t>
  </si>
  <si>
    <t xml:space="preserve">C2 mol = 1596 Bx 77.97 </t>
  </si>
  <si>
    <t>IG no.333 = 18 c/w 2/3</t>
  </si>
  <si>
    <t>C1 no.218 = 35 c/w 2/2</t>
  </si>
  <si>
    <t>C2 no.237 = 52 c/w 4/4</t>
  </si>
  <si>
    <t>S1 no.169 = 96 c/w 4/4</t>
  </si>
  <si>
    <t>c2 moll clr 1575</t>
  </si>
  <si>
    <t>ig 342 2/3 clr 21</t>
  </si>
  <si>
    <t>c1 223 2/2 clr 32</t>
  </si>
  <si>
    <t>c2 243 4/4 clr 48</t>
  </si>
  <si>
    <t>s1 174 4/4 clr 56</t>
  </si>
  <si>
    <t>MORNING SHIFT (0700-1500: Shift B)</t>
  </si>
  <si>
    <t>C2 MOL=  1691  70.14  6.1</t>
  </si>
  <si>
    <t>L1 228 CW 2/2=  38</t>
  </si>
  <si>
    <t>L2 248 CW 4/4=  50</t>
  </si>
  <si>
    <t>L3 178 CW 4/4=  69</t>
  </si>
  <si>
    <t>L4 352 CW 2/2=  19</t>
  </si>
  <si>
    <t>C2 mol = 1819 Bx 72.15</t>
  </si>
  <si>
    <t>IG no.361 = 17 c/w 2/3</t>
  </si>
  <si>
    <t>C1 no.234 = 28 c/w 2/2</t>
  </si>
  <si>
    <t>C2 no.252 = 42 c/w 4/4</t>
  </si>
  <si>
    <t>S1 no.183 = 67 c/w 4/4</t>
  </si>
  <si>
    <t>c2 moll clr 1695</t>
  </si>
  <si>
    <t>ig 366 2/3 clr 19</t>
  </si>
  <si>
    <t>c1 239 2/2 clr 32</t>
  </si>
  <si>
    <t>c2 260 4/4 clr 42</t>
  </si>
  <si>
    <t>s1 189 4/4 clr69</t>
  </si>
  <si>
    <t>C2 MOL=  1779  79.04  6.0</t>
  </si>
  <si>
    <t>L1 244 CW 2/2=  37</t>
  </si>
  <si>
    <t>L2 266 CW 4/4=  48</t>
  </si>
  <si>
    <t>L3 193 CW 4/4=  69</t>
  </si>
  <si>
    <t>L4 374 CW 2/3=  17</t>
  </si>
  <si>
    <t>C2 mol = 1840 Bx 78.60</t>
  </si>
  <si>
    <t>IG no.386 = 18 c/w 2/3</t>
  </si>
  <si>
    <t>C1 no.249 = 35 c/w 2/2</t>
  </si>
  <si>
    <t>C2 no.271 = 45 c/w 4/4</t>
  </si>
  <si>
    <t>S1 no.198 = 72 c/w 4/4</t>
  </si>
  <si>
    <t>NIGHT SHIFT (2300-0700: Shift A)</t>
  </si>
  <si>
    <t>C2 moll colour-1645 bx-77.45 ph-6.4</t>
  </si>
  <si>
    <t>IG no.390 2/3 =17</t>
  </si>
  <si>
    <t>C1 no.254 2/2 =33</t>
  </si>
  <si>
    <t>C2 no.277 4/4 =48</t>
  </si>
  <si>
    <t>S1 no.203 4/4 =76</t>
  </si>
  <si>
    <t>NSACB no.7 =666</t>
  </si>
  <si>
    <t>C2 MOL=  1808  81.05  6.0</t>
  </si>
  <si>
    <t>L1 259 CW 2/2=  44</t>
  </si>
  <si>
    <t>L2 283 CW 4/4=  65</t>
  </si>
  <si>
    <t>L3 206 CW 4/4=  88</t>
  </si>
  <si>
    <t>L4 398 CW 2/3=  23</t>
  </si>
  <si>
    <t>L1 260 CW 2/3=  38</t>
  </si>
  <si>
    <t>L4 401 CW 2/3=  22</t>
  </si>
  <si>
    <t>TRACE SUGAR</t>
  </si>
  <si>
    <t>C2 MOLL CLR 1777</t>
  </si>
  <si>
    <t>IG 406 2/3 CLR 18</t>
  </si>
  <si>
    <t>C1 264 2/3 CLR 34</t>
  </si>
  <si>
    <t>C2 287 4/4 CLR 43</t>
  </si>
  <si>
    <t>S1 211 4/4 CLR 112</t>
  </si>
  <si>
    <t>C2 moll colour-1752 bx-78.58 ph-6.6</t>
  </si>
  <si>
    <t>IG no.413 2/3 =19</t>
  </si>
  <si>
    <t>C1 no.269 2/3 =36</t>
  </si>
  <si>
    <t>C2 no.293 4/4 =48</t>
  </si>
  <si>
    <t>S1 no.216 4/4 =102</t>
  </si>
  <si>
    <t xml:space="preserve">C2 mol = 1855 Bx 77.97 </t>
  </si>
  <si>
    <t>IG no.422 = 20 c/w 2/3</t>
  </si>
  <si>
    <t>C1 no.273 = 35 c/w 2/3</t>
  </si>
  <si>
    <t>C2 no.298 = 53 c/w 4/4</t>
  </si>
  <si>
    <t>S1 no.220 = 77 c/w 4/4</t>
  </si>
  <si>
    <t>c2 moll clr 1816</t>
  </si>
  <si>
    <t>ig 429 2/3 clr 18</t>
  </si>
  <si>
    <t>s1 222 4/4 clr 80</t>
  </si>
  <si>
    <t>c1 280 2/3 clr 38</t>
  </si>
  <si>
    <t>c2 304 4/4 clr 54</t>
  </si>
  <si>
    <t>12 (2)</t>
  </si>
  <si>
    <t>13 (1)</t>
  </si>
  <si>
    <t>C2 moll colour-1552 bx-78.12 ph-6.4</t>
  </si>
  <si>
    <t>IG no.436 2/3 =22</t>
  </si>
  <si>
    <t>C1 no.283 2/3 =41</t>
  </si>
  <si>
    <t>C2 no.307 4/4 =53</t>
  </si>
  <si>
    <t>S1 no.255 4/4 =85</t>
  </si>
  <si>
    <t>C2 mol = 1696 Bx 78.87</t>
  </si>
  <si>
    <t>IG no.446 = 25 c/w 2/3</t>
  </si>
  <si>
    <t>C1 no.287 = 38 c/w 2/3</t>
  </si>
  <si>
    <t>C2 no.312 = 68 c/w 4/4</t>
  </si>
  <si>
    <t>S1 no.230 = 103 c/w 4/4</t>
  </si>
  <si>
    <t xml:space="preserve">CB no.8 = 386 </t>
  </si>
  <si>
    <t>IG no.448 = 18 c/w 3/3</t>
  </si>
  <si>
    <t>C1 no.290 = 36 c/w 3/3</t>
  </si>
  <si>
    <t>S1 no.232 = 169 c/w 0/1</t>
  </si>
  <si>
    <t>S1 no.234 = 115 c/w 3/3</t>
  </si>
  <si>
    <t>c2 moll clr 1676</t>
  </si>
  <si>
    <t>ig 454 3/3 clr 29</t>
  </si>
  <si>
    <t>c1 292 3/3 clr 71</t>
  </si>
  <si>
    <t>c2 318 4/4 clr 83</t>
  </si>
  <si>
    <t>s1 236 3/3 clr 95</t>
  </si>
  <si>
    <t>c2 322 4/4 clr 86</t>
  </si>
  <si>
    <t>c1 296 4/4 clr 49</t>
  </si>
  <si>
    <t>c1 296 3/3 clr 53</t>
  </si>
  <si>
    <t>C2 MOL=  1927  70.11  6.2</t>
  </si>
  <si>
    <t>L1 298 CW 3/3=  27</t>
  </si>
  <si>
    <t>L2 325 CW 4/4=  64</t>
  </si>
  <si>
    <t>L3 239 CW 3/3=  102</t>
  </si>
  <si>
    <t>L4 462 CW 2/3=  20</t>
  </si>
  <si>
    <t>NSACB  9=  375</t>
  </si>
  <si>
    <t>L4 468 CW 3/3=  14</t>
  </si>
  <si>
    <t>C2 mol = 1998 Bx 72.35</t>
  </si>
  <si>
    <t>IG Bin 18 = 25</t>
  </si>
  <si>
    <t>IG no.471 = 23 c/w 3/3</t>
  </si>
  <si>
    <t>C1 no.304 = 32 c/w 4/4</t>
  </si>
  <si>
    <t>C2 no.331 = 44 c/w 4/4</t>
  </si>
  <si>
    <t>S1 no.245 = 99 c/w 3/3</t>
  </si>
  <si>
    <t>IG no.475 = 16 c/w 3/4</t>
  </si>
  <si>
    <t>IG Bin 18 = 16</t>
  </si>
  <si>
    <t>C2 moll colour-1486 bx-76.49 ph-6.7</t>
  </si>
  <si>
    <t>CBL no.23 0/1 =403</t>
  </si>
  <si>
    <t>CBL no.23 1/0 =179</t>
  </si>
  <si>
    <t>IG no.479 3/4 =28</t>
  </si>
  <si>
    <t>C1 no.310 4/4 =42</t>
  </si>
  <si>
    <t>C2 no.336 4/4 =66</t>
  </si>
  <si>
    <t>IG no.484 4/4 =16</t>
  </si>
  <si>
    <t>NSACB no.10 1/1 =518</t>
  </si>
  <si>
    <t>C2 MOL=  1804  81.74  6.6</t>
  </si>
  <si>
    <t>L1 314 CW 4/4=  33</t>
  </si>
  <si>
    <t>L2 340 CW 4/4=  77</t>
  </si>
  <si>
    <t>L3 CB 26 CW 3/3=  404</t>
  </si>
  <si>
    <t>L4 487 CW 4/4=  14</t>
  </si>
  <si>
    <t>C2 MOLL 1845</t>
  </si>
  <si>
    <t>ig 495 4/4 clr 19</t>
  </si>
  <si>
    <t>c1 320 4/4 clr 50</t>
  </si>
  <si>
    <t>c2 346 4/4 clr 71</t>
  </si>
  <si>
    <t>s1 252 3/3 clr 122</t>
  </si>
  <si>
    <t>ig bin 17 clr 20</t>
  </si>
  <si>
    <t>cb 11 clr 720</t>
  </si>
  <si>
    <t>C2 moll colour -1647 bx-77.89 ph-6.9</t>
  </si>
  <si>
    <t>IG no.503 4/4 =17</t>
  </si>
  <si>
    <t>NSACB no.12 =</t>
  </si>
  <si>
    <t>C1 no.328 4/4 =35</t>
  </si>
  <si>
    <t>C2 no.356 4/4 =66</t>
  </si>
  <si>
    <t>S1 no.261 3/3 =89</t>
  </si>
  <si>
    <t>C2 MOL=  1769  81.11  6.2</t>
  </si>
  <si>
    <t>L1 330 CW 4/4=  27</t>
  </si>
  <si>
    <t>L2 358 CW 4/4=  58</t>
  </si>
  <si>
    <t>L3 262 CW 3/3=  79</t>
  </si>
  <si>
    <t>L4 511 CW 4/4=  16</t>
  </si>
  <si>
    <t>C2 MOLL CLR 1748</t>
  </si>
  <si>
    <t>IG 518 4/4 CLR 16</t>
  </si>
  <si>
    <t>C1 337 4/4 CLR 33</t>
  </si>
  <si>
    <t>C2 363 4/4 CLR 34</t>
  </si>
  <si>
    <t>S1 265 3/3 CLR 87</t>
  </si>
  <si>
    <t>AFTERNOON SHIFT (1500-2300: Shift A)</t>
  </si>
  <si>
    <t>MORNING SHIFT (2300-0700: Shift C)</t>
  </si>
  <si>
    <t>MORNING</t>
  </si>
  <si>
    <t>AFTERNOON</t>
  </si>
  <si>
    <t>NIGHT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</si>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</sst>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M&quot;* #,##0.00_-;\-&quot;RM&quot;* #,##0.00_-;_-&quot;RM&quot;* &quot;-&quot;??_-;_-@_-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Protection="1"/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14" xfId="0" applyBorder="1" applyProtection="1"/>
    <xf numFmtId="0" fontId="0" fillId="0" borderId="0" xfId="0" applyProtection="1"/>
    <xf numFmtId="0" fontId="0" fillId="0" borderId="6" xfId="0" applyBorder="1" applyAlignment="1" applyProtection="1">
      <alignment horizontal="center" vertical="center"/>
    </xf>
    <xf numFmtId="0" fontId="0" fillId="0" borderId="0" xfId="0" applyBorder="1" applyProtection="1"/>
    <xf numFmtId="0" fontId="1" fillId="0" borderId="9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Protection="1"/>
    <xf numFmtId="0" fontId="0" fillId="0" borderId="8" xfId="0" applyBorder="1" applyProtection="1"/>
    <xf numFmtId="0" fontId="0" fillId="0" borderId="0" xfId="0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Protection="1"/>
    <xf numFmtId="0" fontId="0" fillId="0" borderId="13" xfId="0" applyBorder="1" applyProtection="1"/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5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right"/>
    </xf>
    <xf numFmtId="0" fontId="0" fillId="0" borderId="23" xfId="0" applyBorder="1" applyProtection="1"/>
    <xf numFmtId="0" fontId="0" fillId="0" borderId="24" xfId="0" applyBorder="1" applyProtection="1"/>
    <xf numFmtId="0" fontId="3" fillId="0" borderId="28" xfId="0" applyFont="1" applyBorder="1" applyProtection="1"/>
    <xf numFmtId="0" fontId="0" fillId="0" borderId="1" xfId="0" applyBorder="1" applyProtection="1"/>
    <xf numFmtId="0" fontId="0" fillId="0" borderId="30" xfId="0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/>
    <xf numFmtId="0" fontId="0" fillId="0" borderId="33" xfId="0" applyBorder="1" applyProtection="1"/>
    <xf numFmtId="0" fontId="1" fillId="0" borderId="21" xfId="0" applyFont="1" applyBorder="1" applyAlignment="1" applyProtection="1">
      <alignment horizontal="center" vertical="center"/>
      <protection locked="0"/>
    </xf>
    <xf numFmtId="0" fontId="0" fillId="0" borderId="35" xfId="0" applyBorder="1" applyProtection="1"/>
    <xf numFmtId="0" fontId="0" fillId="0" borderId="35" xfId="0" applyFill="1" applyBorder="1" applyProtection="1"/>
    <xf numFmtId="0" fontId="0" fillId="0" borderId="36" xfId="0" applyBorder="1" applyProtection="1"/>
    <xf numFmtId="0" fontId="0" fillId="0" borderId="34" xfId="0" applyBorder="1" applyProtection="1"/>
    <xf numFmtId="0" fontId="0" fillId="0" borderId="17" xfId="0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3" fillId="3" borderId="0" xfId="0" applyFont="1" applyFill="1" applyBorder="1" applyProtection="1"/>
    <xf numFmtId="0" fontId="0" fillId="3" borderId="0" xfId="0" applyFill="1" applyBorder="1" applyProtection="1"/>
    <xf numFmtId="10" fontId="0" fillId="0" borderId="4" xfId="0" applyNumberFormat="1" applyBorder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51" xfId="0" applyFont="1" applyFill="1" applyBorder="1" applyAlignment="1" applyProtection="1">
      <alignment horizontal="center" vertical="center"/>
      <protection locked="0"/>
    </xf>
    <xf numFmtId="10" fontId="0" fillId="0" borderId="4" xfId="0" applyNumberFormat="1" applyBorder="1" applyAlignment="1" applyProtection="1">
      <alignment horizontal="center" vertical="center"/>
    </xf>
    <xf numFmtId="10" fontId="0" fillId="0" borderId="8" xfId="0" applyNumberForma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52" xfId="0" applyBorder="1" applyProtection="1"/>
    <xf numFmtId="0" fontId="0" fillId="0" borderId="53" xfId="0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  <protection locked="0"/>
    </xf>
    <xf numFmtId="10" fontId="0" fillId="0" borderId="4" xfId="0" applyNumberFormat="1" applyBorder="1" applyAlignment="1" applyProtection="1">
      <alignment horizontal="center"/>
    </xf>
    <xf numFmtId="16" fontId="0" fillId="0" borderId="0" xfId="0" applyNumberFormat="1" applyProtection="1"/>
    <xf numFmtId="9" fontId="0" fillId="0" borderId="0" xfId="1" applyFont="1" applyBorder="1" applyProtection="1"/>
    <xf numFmtId="10" fontId="0" fillId="0" borderId="0" xfId="1" applyNumberFormat="1" applyFont="1" applyBorder="1" applyProtection="1"/>
    <xf numFmtId="9" fontId="0" fillId="0" borderId="0" xfId="1" applyFont="1" applyProtection="1"/>
    <xf numFmtId="0" fontId="0" fillId="4" borderId="0" xfId="0" applyFill="1" applyBorder="1" applyProtection="1"/>
    <xf numFmtId="0" fontId="0" fillId="4" borderId="14" xfId="0" applyFill="1" applyBorder="1" applyProtection="1"/>
    <xf numFmtId="10" fontId="0" fillId="0" borderId="0" xfId="1" applyNumberFormat="1" applyFont="1" applyProtection="1"/>
    <xf numFmtId="15" fontId="0" fillId="0" borderId="0" xfId="0" applyNumberFormat="1" applyBorder="1" applyProtection="1"/>
    <xf numFmtId="0" fontId="0" fillId="0" borderId="0" xfId="0" applyFill="1" applyBorder="1" applyAlignment="1" applyProtection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5" fontId="0" fillId="0" borderId="1" xfId="0" applyNumberFormat="1" applyBorder="1" applyProtection="1"/>
    <xf numFmtId="1" fontId="0" fillId="0" borderId="1" xfId="0" applyNumberFormat="1" applyBorder="1" applyProtection="1"/>
    <xf numFmtId="0" fontId="0" fillId="3" borderId="1" xfId="0" applyFill="1" applyBorder="1" applyProtection="1"/>
    <xf numFmtId="1" fontId="0" fillId="3" borderId="1" xfId="0" applyNumberFormat="1" applyFill="1" applyBorder="1" applyProtection="1"/>
    <xf numFmtId="165" fontId="0" fillId="3" borderId="1" xfId="0" applyNumberFormat="1" applyFill="1" applyBorder="1" applyProtection="1"/>
    <xf numFmtId="0" fontId="0" fillId="5" borderId="1" xfId="0" applyFill="1" applyBorder="1" applyProtection="1"/>
    <xf numFmtId="164" fontId="0" fillId="5" borderId="1" xfId="1" applyNumberFormat="1" applyFont="1" applyFill="1" applyBorder="1" applyProtection="1"/>
    <xf numFmtId="0" fontId="0" fillId="5" borderId="1" xfId="0" applyFont="1" applyFill="1" applyBorder="1" applyProtection="1"/>
    <xf numFmtId="164" fontId="0" fillId="5" borderId="1" xfId="0" applyNumberFormat="1" applyFill="1" applyBorder="1" applyProtection="1"/>
    <xf numFmtId="10" fontId="0" fillId="5" borderId="0" xfId="0" applyNumberFormat="1" applyFill="1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29" xfId="0" applyFont="1" applyBorder="1" applyAlignment="1" applyProtection="1">
      <alignment horizontal="left" vertical="center" wrapText="1"/>
    </xf>
    <xf numFmtId="0" fontId="5" fillId="0" borderId="20" xfId="0" applyFont="1" applyBorder="1" applyAlignment="1" applyProtection="1">
      <alignment horizontal="left" vertical="center" wrapText="1"/>
    </xf>
    <xf numFmtId="0" fontId="5" fillId="0" borderId="21" xfId="0" applyFont="1" applyBorder="1" applyAlignment="1" applyProtection="1">
      <alignment horizontal="left" vertical="center" wrapText="1"/>
    </xf>
    <xf numFmtId="0" fontId="0" fillId="0" borderId="39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left" vertical="center" wrapText="1"/>
    </xf>
    <xf numFmtId="0" fontId="0" fillId="0" borderId="35" xfId="0" applyBorder="1" applyAlignment="1" applyProtection="1">
      <alignment horizontal="left" vertical="center" wrapText="1"/>
    </xf>
    <xf numFmtId="0" fontId="5" fillId="0" borderId="22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19" xfId="0" applyFont="1" applyBorder="1" applyAlignment="1" applyProtection="1">
      <alignment horizontal="left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wrapText="1"/>
      <protection locked="0"/>
    </xf>
    <xf numFmtId="0" fontId="0" fillId="0" borderId="4" xfId="0" applyFill="1" applyBorder="1" applyAlignment="1" applyProtection="1">
      <alignment horizontal="center" wrapText="1"/>
      <protection locked="0"/>
    </xf>
    <xf numFmtId="0" fontId="0" fillId="0" borderId="7" xfId="0" applyFill="1" applyBorder="1" applyAlignment="1" applyProtection="1">
      <alignment horizontal="center" wrapText="1"/>
      <protection locked="0"/>
    </xf>
    <xf numFmtId="0" fontId="0" fillId="0" borderId="8" xfId="0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9" fontId="0" fillId="0" borderId="4" xfId="1" applyFont="1" applyBorder="1" applyAlignment="1" applyProtection="1">
      <alignment horizontal="center" vertical="center" wrapText="1"/>
      <protection locked="0"/>
    </xf>
    <xf numFmtId="9" fontId="0" fillId="0" borderId="8" xfId="1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9" fontId="0" fillId="0" borderId="1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7" xfId="0" applyNumberFormat="1" applyBorder="1" applyAlignment="1" applyProtection="1">
      <alignment horizontal="center" vertical="center"/>
      <protection locked="0"/>
    </xf>
    <xf numFmtId="9" fontId="0" fillId="0" borderId="8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9" fontId="0" fillId="0" borderId="40" xfId="1" applyFont="1" applyBorder="1" applyAlignment="1" applyProtection="1">
      <alignment horizontal="center" vertical="center" wrapText="1"/>
      <protection locked="0"/>
    </xf>
    <xf numFmtId="9" fontId="0" fillId="0" borderId="41" xfId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9" fontId="0" fillId="0" borderId="17" xfId="0" applyNumberFormat="1" applyBorder="1" applyAlignment="1" applyProtection="1">
      <alignment horizontal="center" vertical="center"/>
      <protection locked="0"/>
    </xf>
    <xf numFmtId="9" fontId="0" fillId="0" borderId="48" xfId="0" applyNumberFormat="1" applyBorder="1" applyAlignment="1" applyProtection="1">
      <alignment horizontal="center" vertical="center"/>
      <protection locked="0"/>
    </xf>
    <xf numFmtId="9" fontId="0" fillId="0" borderId="26" xfId="0" applyNumberFormat="1" applyBorder="1" applyAlignment="1" applyProtection="1">
      <alignment horizontal="center" vertical="center"/>
      <protection locked="0"/>
    </xf>
    <xf numFmtId="9" fontId="0" fillId="0" borderId="18" xfId="0" applyNumberFormat="1" applyBorder="1" applyAlignment="1" applyProtection="1">
      <alignment horizontal="center" vertical="center"/>
      <protection locked="0"/>
    </xf>
    <xf numFmtId="9" fontId="0" fillId="0" borderId="47" xfId="0" applyNumberFormat="1" applyBorder="1" applyAlignment="1" applyProtection="1">
      <alignment horizontal="center" vertical="center"/>
      <protection locked="0"/>
    </xf>
    <xf numFmtId="9" fontId="0" fillId="0" borderId="27" xfId="0" applyNumberForma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9" fontId="0" fillId="0" borderId="45" xfId="1" applyFont="1" applyBorder="1" applyAlignment="1" applyProtection="1">
      <alignment horizontal="center" vertical="center" wrapText="1"/>
      <protection locked="0"/>
    </xf>
    <xf numFmtId="0" fontId="0" fillId="0" borderId="17" xfId="0" applyFill="1" applyBorder="1" applyAlignment="1" applyProtection="1">
      <alignment horizontal="center" wrapText="1"/>
      <protection locked="0"/>
    </xf>
    <xf numFmtId="0" fontId="0" fillId="0" borderId="26" xfId="0" applyFill="1" applyBorder="1" applyAlignment="1" applyProtection="1">
      <alignment horizontal="center" wrapText="1"/>
      <protection locked="0"/>
    </xf>
    <xf numFmtId="0" fontId="0" fillId="0" borderId="18" xfId="0" applyFill="1" applyBorder="1" applyAlignment="1" applyProtection="1">
      <alignment horizontal="center" wrapText="1"/>
      <protection locked="0"/>
    </xf>
    <xf numFmtId="0" fontId="0" fillId="0" borderId="27" xfId="0" applyFill="1" applyBorder="1" applyAlignment="1" applyProtection="1">
      <alignment horizontal="center" wrapText="1"/>
      <protection locked="0"/>
    </xf>
    <xf numFmtId="0" fontId="1" fillId="0" borderId="50" xfId="0" applyFont="1" applyBorder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9" fontId="0" fillId="0" borderId="17" xfId="1" applyFont="1" applyBorder="1" applyAlignment="1" applyProtection="1">
      <alignment horizontal="center" vertical="center"/>
      <protection locked="0"/>
    </xf>
    <xf numFmtId="9" fontId="0" fillId="0" borderId="48" xfId="1" applyFont="1" applyBorder="1" applyAlignment="1" applyProtection="1">
      <alignment horizontal="center" vertical="center"/>
      <protection locked="0"/>
    </xf>
    <xf numFmtId="9" fontId="0" fillId="0" borderId="26" xfId="1" applyFont="1" applyBorder="1" applyAlignment="1" applyProtection="1">
      <alignment horizontal="center" vertical="center"/>
      <protection locked="0"/>
    </xf>
    <xf numFmtId="9" fontId="0" fillId="0" borderId="18" xfId="1" applyFont="1" applyBorder="1" applyAlignment="1" applyProtection="1">
      <alignment horizontal="center" vertical="center"/>
      <protection locked="0"/>
    </xf>
    <xf numFmtId="9" fontId="0" fillId="0" borderId="47" xfId="1" applyFont="1" applyBorder="1" applyAlignment="1" applyProtection="1">
      <alignment horizontal="center" vertical="center"/>
      <protection locked="0"/>
    </xf>
    <xf numFmtId="9" fontId="0" fillId="0" borderId="27" xfId="1" applyFont="1" applyBorder="1" applyAlignment="1" applyProtection="1">
      <alignment horizontal="center" vertical="center"/>
      <protection locked="0"/>
    </xf>
    <xf numFmtId="44" fontId="0" fillId="0" borderId="30" xfId="2" applyFont="1" applyBorder="1" applyAlignment="1" applyProtection="1">
      <alignment horizontal="center" vertical="center" wrapText="1"/>
      <protection locked="0"/>
    </xf>
    <xf numFmtId="44" fontId="0" fillId="0" borderId="32" xfId="2" applyFon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5A21-5F36-47FA-A9A1-F6387698598C}">
  <dimension ref="B2:L34"/>
  <sheetViews>
    <sheetView workbookViewId="0">
      <selection activeCell="H13" sqref="H13"/>
    </sheetView>
  </sheetViews>
  <sheetFormatPr defaultRowHeight="15" x14ac:dyDescent="0.25"/>
  <cols>
    <col min="2" max="2" width="10.140625" customWidth="1"/>
  </cols>
  <sheetData>
    <row r="2" spans="2:12" x14ac:dyDescent="0.25">
      <c r="B2" s="2"/>
      <c r="C2" s="109" t="s">
        <v>0</v>
      </c>
      <c r="D2" s="109" t="s">
        <v>1</v>
      </c>
      <c r="E2" s="109" t="s">
        <v>2</v>
      </c>
      <c r="F2" s="2"/>
      <c r="G2" s="2"/>
      <c r="H2" s="111" t="s">
        <v>3</v>
      </c>
      <c r="I2" s="111"/>
      <c r="J2" s="111"/>
      <c r="K2" s="111"/>
      <c r="L2" s="108">
        <f ca="1">(D34-E34)/D34</f>
        <v>0.45959700459179215</v>
      </c>
    </row>
    <row r="3" spans="2:12" x14ac:dyDescent="0.25">
      <c r="B3" s="2">
        <v>1</v>
      </c>
      <c r="C3" s="2">
        <f ca="1">IF(ISERROR(INDIRECT("'"&amp;B3&amp;"'!S6")),"",(INDIRECT("'"&amp;B3&amp;"'!S6")))</f>
        <v>1797.6666666666667</v>
      </c>
      <c r="D3" s="2">
        <f ca="1">IF(ISERROR(INDIRECT("'"&amp;B3&amp;"'!S7")),"",(INDIRECT("'"&amp;B3&amp;"'!S7")))</f>
        <v>750.41666666666663</v>
      </c>
      <c r="E3" s="2">
        <f ca="1">IF(ISERROR(INDIRECT("'"&amp;B3&amp;"'!S8")),"",(INDIRECT("'"&amp;B3&amp;"'!S8")))</f>
        <v>355.58333333333331</v>
      </c>
      <c r="F3" s="2"/>
      <c r="G3" s="2"/>
      <c r="H3" s="111" t="s">
        <v>4</v>
      </c>
      <c r="I3" s="111"/>
      <c r="J3" s="111"/>
      <c r="K3" s="111"/>
      <c r="L3" s="108">
        <f ca="1">(C34-D34)/C34</f>
        <v>0.47701355130851714</v>
      </c>
    </row>
    <row r="4" spans="2:12" x14ac:dyDescent="0.25">
      <c r="B4" s="2">
        <v>2</v>
      </c>
      <c r="C4" s="2">
        <f t="shared" ref="C4:C33" ca="1" si="0">IF(ISERROR(INDIRECT("'"&amp;B4&amp;"'!S6")),"",(INDIRECT("'"&amp;B4&amp;"'!S6")))</f>
        <v>1717.5</v>
      </c>
      <c r="D4" s="2">
        <f t="shared" ref="D4:D33" ca="1" si="1">IF(ISERROR(INDIRECT("'"&amp;B4&amp;"'!S7")),"",(INDIRECT("'"&amp;B4&amp;"'!S7")))</f>
        <v>771.33333333333337</v>
      </c>
      <c r="E4" s="2">
        <f t="shared" ref="E4:E33" ca="1" si="2">IF(ISERROR(INDIRECT("'"&amp;B4&amp;"'!S8")),"",(INDIRECT("'"&amp;B4&amp;"'!S8")))</f>
        <v>495.5</v>
      </c>
      <c r="F4" s="2"/>
      <c r="G4" s="2"/>
      <c r="H4" s="111" t="s">
        <v>5</v>
      </c>
      <c r="I4" s="111"/>
      <c r="J4" s="111"/>
      <c r="K4" s="111"/>
      <c r="L4" s="108">
        <f ca="1">(C34-E34)/C34</f>
        <v>0.71737655656922172</v>
      </c>
    </row>
    <row r="5" spans="2:12" x14ac:dyDescent="0.25">
      <c r="B5" s="2">
        <v>3</v>
      </c>
      <c r="C5" s="2">
        <f t="shared" ca="1" si="0"/>
        <v>1624.4166666666667</v>
      </c>
      <c r="D5" s="2">
        <f t="shared" ca="1" si="1"/>
        <v>704</v>
      </c>
      <c r="E5" s="2">
        <f t="shared" ca="1" si="2"/>
        <v>390.83333333333331</v>
      </c>
      <c r="F5" s="2"/>
      <c r="G5" s="2"/>
      <c r="H5" s="2"/>
      <c r="I5" s="2"/>
      <c r="J5" s="2"/>
      <c r="K5" s="2"/>
      <c r="L5" s="2"/>
    </row>
    <row r="6" spans="2:12" x14ac:dyDescent="0.25">
      <c r="B6" s="2">
        <v>4</v>
      </c>
      <c r="C6" s="2">
        <f t="shared" ca="1" si="0"/>
        <v>1522.6666666666667</v>
      </c>
      <c r="D6" s="2">
        <f t="shared" ca="1" si="1"/>
        <v>760.91666666666663</v>
      </c>
      <c r="E6" s="2">
        <f t="shared" ca="1" si="2"/>
        <v>501.16666666666669</v>
      </c>
      <c r="F6" s="2"/>
      <c r="G6" s="2"/>
      <c r="H6" s="2"/>
      <c r="I6" s="2"/>
      <c r="J6" s="2"/>
      <c r="K6" s="2"/>
      <c r="L6" s="2"/>
    </row>
    <row r="7" spans="2:12" x14ac:dyDescent="0.25">
      <c r="B7" s="2">
        <v>5</v>
      </c>
      <c r="C7" s="2">
        <f t="shared" ca="1" si="0"/>
        <v>1516.4166666666667</v>
      </c>
      <c r="D7" s="2">
        <f t="shared" ca="1" si="1"/>
        <v>825.91666666666663</v>
      </c>
      <c r="E7" s="2">
        <f t="shared" ca="1" si="2"/>
        <v>562.33333333333337</v>
      </c>
      <c r="F7" s="2"/>
      <c r="G7" s="2"/>
      <c r="H7" s="2"/>
      <c r="I7" s="2"/>
      <c r="J7" s="2"/>
      <c r="K7" s="2"/>
      <c r="L7" s="2"/>
    </row>
    <row r="8" spans="2:12" x14ac:dyDescent="0.25">
      <c r="B8" s="2">
        <v>6</v>
      </c>
      <c r="C8" s="2">
        <f t="shared" ca="1" si="0"/>
        <v>1275.1666666666667</v>
      </c>
      <c r="D8" s="2">
        <f t="shared" ca="1" si="1"/>
        <v>778.5</v>
      </c>
      <c r="E8" s="2">
        <f t="shared" ca="1" si="2"/>
        <v>515.5</v>
      </c>
      <c r="F8" s="2"/>
      <c r="G8" s="2"/>
      <c r="H8" s="2"/>
      <c r="I8" s="2"/>
      <c r="J8" s="2"/>
      <c r="K8" s="2"/>
      <c r="L8" s="2"/>
    </row>
    <row r="9" spans="2:12" x14ac:dyDescent="0.25">
      <c r="B9" s="2">
        <v>7</v>
      </c>
      <c r="C9" s="2">
        <f t="shared" ca="1" si="0"/>
        <v>0</v>
      </c>
      <c r="D9" s="2">
        <f t="shared" ca="1" si="1"/>
        <v>0</v>
      </c>
      <c r="E9" s="2">
        <f t="shared" ca="1" si="2"/>
        <v>0</v>
      </c>
      <c r="F9" s="2"/>
      <c r="G9" s="2"/>
      <c r="H9" s="2"/>
      <c r="I9" s="2"/>
      <c r="J9" s="2"/>
      <c r="K9" s="2"/>
      <c r="L9" s="2"/>
    </row>
    <row r="10" spans="2:12" x14ac:dyDescent="0.25">
      <c r="B10" s="2">
        <v>8</v>
      </c>
      <c r="C10" s="2">
        <f t="shared" ca="1" si="0"/>
        <v>1462</v>
      </c>
      <c r="D10" s="2">
        <f t="shared" ca="1" si="1"/>
        <v>1615.6666666666667</v>
      </c>
      <c r="E10" s="2">
        <f t="shared" ca="1" si="2"/>
        <v>937.41666666666663</v>
      </c>
      <c r="F10" s="2"/>
      <c r="G10" s="2"/>
      <c r="H10" s="2"/>
      <c r="I10" s="2"/>
      <c r="J10" s="2"/>
      <c r="K10" s="2"/>
      <c r="L10" s="2"/>
    </row>
    <row r="11" spans="2:12" x14ac:dyDescent="0.25">
      <c r="B11" s="2">
        <v>9</v>
      </c>
      <c r="C11" s="2">
        <f t="shared" ca="1" si="0"/>
        <v>1207.4166666666667</v>
      </c>
      <c r="D11" s="2">
        <f t="shared" ca="1" si="1"/>
        <v>929.66666666666663</v>
      </c>
      <c r="E11" s="2">
        <f t="shared" ca="1" si="2"/>
        <v>805.83333333333337</v>
      </c>
      <c r="F11" s="2"/>
      <c r="G11" s="2"/>
      <c r="H11" s="2"/>
      <c r="I11" s="2"/>
      <c r="J11" s="2"/>
      <c r="K11" s="2"/>
      <c r="L11" s="2"/>
    </row>
    <row r="12" spans="2:12" x14ac:dyDescent="0.25">
      <c r="B12" s="2">
        <v>10</v>
      </c>
      <c r="C12" s="2">
        <f t="shared" ca="1" si="0"/>
        <v>1073.5833333333333</v>
      </c>
      <c r="D12" s="2">
        <f t="shared" ca="1" si="1"/>
        <v>711.83333333333337</v>
      </c>
      <c r="E12" s="2">
        <f t="shared" ca="1" si="2"/>
        <v>455.08333333333331</v>
      </c>
      <c r="F12" s="2"/>
      <c r="G12" s="2"/>
      <c r="H12" s="2"/>
      <c r="I12" s="2"/>
      <c r="J12" s="2"/>
      <c r="K12" s="2"/>
      <c r="L12" s="2"/>
    </row>
    <row r="13" spans="2:12" x14ac:dyDescent="0.25">
      <c r="B13" s="2">
        <v>11</v>
      </c>
      <c r="C13" s="2">
        <f t="shared" ca="1" si="0"/>
        <v>1303.5</v>
      </c>
      <c r="D13" s="2">
        <f t="shared" ca="1" si="1"/>
        <v>651.75</v>
      </c>
      <c r="E13" s="2">
        <f t="shared" ca="1" si="2"/>
        <v>353</v>
      </c>
      <c r="F13" s="2"/>
      <c r="G13" s="2"/>
      <c r="H13" s="2"/>
      <c r="I13" s="2"/>
      <c r="J13" s="2"/>
      <c r="K13" s="2"/>
      <c r="L13" s="2"/>
    </row>
    <row r="14" spans="2:12" x14ac:dyDescent="0.25">
      <c r="B14" s="2">
        <v>12</v>
      </c>
      <c r="C14" s="2">
        <f t="shared" ca="1" si="0"/>
        <v>1330.75</v>
      </c>
      <c r="D14" s="2">
        <f t="shared" ca="1" si="1"/>
        <v>629.41666666666663</v>
      </c>
      <c r="E14" s="2">
        <f t="shared" ca="1" si="2"/>
        <v>376.25</v>
      </c>
      <c r="F14" s="2"/>
      <c r="G14" s="2"/>
      <c r="H14" s="2"/>
      <c r="I14" s="2"/>
      <c r="J14" s="2"/>
      <c r="K14" s="2"/>
      <c r="L14" s="2"/>
    </row>
    <row r="15" spans="2:12" x14ac:dyDescent="0.25">
      <c r="B15" s="2">
        <v>13</v>
      </c>
      <c r="C15" s="2">
        <f t="shared" ca="1" si="0"/>
        <v>1283.75</v>
      </c>
      <c r="D15" s="2">
        <f t="shared" ca="1" si="1"/>
        <v>549.33333333333337</v>
      </c>
      <c r="E15" s="2">
        <f t="shared" ca="1" si="2"/>
        <v>385</v>
      </c>
      <c r="F15" s="2"/>
      <c r="G15" s="2"/>
      <c r="H15" s="2"/>
      <c r="I15" s="2"/>
      <c r="J15" s="2"/>
      <c r="K15" s="2"/>
      <c r="L15" s="2"/>
    </row>
    <row r="16" spans="2:12" x14ac:dyDescent="0.25">
      <c r="B16" s="2">
        <v>14</v>
      </c>
      <c r="C16" s="2">
        <f t="shared" ca="1" si="0"/>
        <v>1166.4166666666667</v>
      </c>
      <c r="D16" s="2">
        <f t="shared" ca="1" si="1"/>
        <v>525.58333333333337</v>
      </c>
      <c r="E16" s="2">
        <f t="shared" ca="1" si="2"/>
        <v>353</v>
      </c>
      <c r="F16" s="2"/>
      <c r="G16" s="2"/>
      <c r="H16" s="2"/>
      <c r="I16" s="2"/>
      <c r="J16" s="2"/>
      <c r="K16" s="2"/>
      <c r="L16" s="2"/>
    </row>
    <row r="17" spans="2:5" x14ac:dyDescent="0.25">
      <c r="B17" s="2">
        <v>15</v>
      </c>
      <c r="C17" s="2">
        <f t="shared" ca="1" si="0"/>
        <v>1090</v>
      </c>
      <c r="D17" s="2">
        <f t="shared" ca="1" si="1"/>
        <v>509.91666666666669</v>
      </c>
      <c r="E17" s="2">
        <f t="shared" ca="1" si="2"/>
        <v>358.41666666666669</v>
      </c>
    </row>
    <row r="18" spans="2:5" x14ac:dyDescent="0.25">
      <c r="B18" s="2">
        <v>16</v>
      </c>
      <c r="C18" s="2">
        <f t="shared" ca="1" si="0"/>
        <v>0</v>
      </c>
      <c r="D18" s="2">
        <f t="shared" ca="1" si="1"/>
        <v>0</v>
      </c>
      <c r="E18" s="2">
        <f t="shared" ca="1" si="2"/>
        <v>0</v>
      </c>
    </row>
    <row r="19" spans="2:5" x14ac:dyDescent="0.25">
      <c r="B19" s="2">
        <v>17</v>
      </c>
      <c r="C19" s="2">
        <f t="shared" ca="1" si="0"/>
        <v>1289.3333333333333</v>
      </c>
      <c r="D19" s="2">
        <f t="shared" ca="1" si="1"/>
        <v>541.83333333333337</v>
      </c>
      <c r="E19" s="2">
        <f t="shared" ca="1" si="2"/>
        <v>311</v>
      </c>
    </row>
    <row r="20" spans="2:5" x14ac:dyDescent="0.25">
      <c r="B20" s="2">
        <v>18</v>
      </c>
      <c r="C20" s="2">
        <f t="shared" ca="1" si="0"/>
        <v>1353.1666666666667</v>
      </c>
      <c r="D20" s="2">
        <f t="shared" ca="1" si="1"/>
        <v>655.66666666666663</v>
      </c>
      <c r="E20" s="2">
        <f t="shared" ca="1" si="2"/>
        <v>236.25</v>
      </c>
    </row>
    <row r="21" spans="2:5" x14ac:dyDescent="0.25">
      <c r="B21" s="2">
        <v>19</v>
      </c>
      <c r="C21" s="2">
        <f t="shared" ca="1" si="0"/>
        <v>1462.3333333333333</v>
      </c>
      <c r="D21" s="2">
        <f t="shared" ca="1" si="1"/>
        <v>593.41666666666663</v>
      </c>
      <c r="E21" s="2">
        <f t="shared" ca="1" si="2"/>
        <v>215.33333333333334</v>
      </c>
    </row>
    <row r="22" spans="2:5" x14ac:dyDescent="0.25">
      <c r="B22" s="2">
        <v>20</v>
      </c>
      <c r="C22" s="2">
        <f t="shared" ca="1" si="0"/>
        <v>1366.8333333333333</v>
      </c>
      <c r="D22" s="2">
        <f t="shared" ca="1" si="1"/>
        <v>679.66666666666663</v>
      </c>
      <c r="E22" s="2">
        <f t="shared" ca="1" si="2"/>
        <v>257</v>
      </c>
    </row>
    <row r="23" spans="2:5" x14ac:dyDescent="0.25">
      <c r="B23" s="2">
        <v>21</v>
      </c>
      <c r="C23" s="2">
        <f t="shared" ca="1" si="0"/>
        <v>1297.8333333333333</v>
      </c>
      <c r="D23" s="2">
        <f t="shared" ca="1" si="1"/>
        <v>645.58333333333337</v>
      </c>
      <c r="E23" s="2">
        <f t="shared" ca="1" si="2"/>
        <v>242.25</v>
      </c>
    </row>
    <row r="24" spans="2:5" x14ac:dyDescent="0.25">
      <c r="B24" s="2">
        <v>22</v>
      </c>
      <c r="C24" s="2">
        <f t="shared" ca="1" si="0"/>
        <v>1327</v>
      </c>
      <c r="D24" s="2">
        <f t="shared" ca="1" si="1"/>
        <v>669.91666666666663</v>
      </c>
      <c r="E24" s="2">
        <f t="shared" ca="1" si="2"/>
        <v>225.91666666666666</v>
      </c>
    </row>
    <row r="25" spans="2:5" x14ac:dyDescent="0.25">
      <c r="B25" s="2">
        <v>23</v>
      </c>
      <c r="C25" s="2">
        <f t="shared" ca="1" si="0"/>
        <v>1315.4166666666667</v>
      </c>
      <c r="D25" s="2">
        <f t="shared" ca="1" si="1"/>
        <v>761.5</v>
      </c>
      <c r="E25" s="2">
        <f t="shared" ca="1" si="2"/>
        <v>292.66666666666669</v>
      </c>
    </row>
    <row r="26" spans="2:5" x14ac:dyDescent="0.25">
      <c r="B26" s="2">
        <v>24</v>
      </c>
      <c r="C26" s="2">
        <f t="shared" ca="1" si="0"/>
        <v>1397.4166666666667</v>
      </c>
      <c r="D26" s="2">
        <f t="shared" ca="1" si="1"/>
        <v>681.33333333333337</v>
      </c>
      <c r="E26" s="2">
        <f t="shared" ca="1" si="2"/>
        <v>275.5</v>
      </c>
    </row>
    <row r="27" spans="2:5" x14ac:dyDescent="0.25">
      <c r="B27" s="2">
        <v>25</v>
      </c>
      <c r="C27" s="2">
        <f t="shared" ca="1" si="0"/>
        <v>1365.0833333333333</v>
      </c>
      <c r="D27" s="2">
        <f t="shared" ca="1" si="1"/>
        <v>770.41666666666663</v>
      </c>
      <c r="E27" s="2">
        <f t="shared" ca="1" si="2"/>
        <v>301.41666666666669</v>
      </c>
    </row>
    <row r="28" spans="2:5" x14ac:dyDescent="0.25">
      <c r="B28" s="2">
        <v>26</v>
      </c>
      <c r="C28" s="2">
        <f t="shared" ca="1" si="0"/>
        <v>1269.9166666666667</v>
      </c>
      <c r="D28" s="2">
        <f t="shared" ca="1" si="1"/>
        <v>751.91666666666663</v>
      </c>
      <c r="E28" s="2">
        <f t="shared" ca="1" si="2"/>
        <v>318.25</v>
      </c>
    </row>
    <row r="29" spans="2:5" x14ac:dyDescent="0.25">
      <c r="B29" s="2">
        <v>27</v>
      </c>
      <c r="C29" s="2">
        <f t="shared" ca="1" si="0"/>
        <v>1378.3333333333333</v>
      </c>
      <c r="D29" s="2">
        <f t="shared" ca="1" si="1"/>
        <v>864.5</v>
      </c>
      <c r="E29" s="2">
        <f t="shared" ca="1" si="2"/>
        <v>377.25</v>
      </c>
    </row>
    <row r="30" spans="2:5" x14ac:dyDescent="0.25">
      <c r="B30" s="2">
        <v>28</v>
      </c>
      <c r="C30" s="2">
        <f t="shared" ca="1" si="0"/>
        <v>1439.8333333333333</v>
      </c>
      <c r="D30" s="2">
        <f t="shared" ca="1" si="1"/>
        <v>718.91666666666663</v>
      </c>
      <c r="E30" s="2">
        <f t="shared" ca="1" si="2"/>
        <v>329.83333333333331</v>
      </c>
    </row>
    <row r="31" spans="2:5" x14ac:dyDescent="0.25">
      <c r="B31" s="2">
        <v>29</v>
      </c>
      <c r="C31" s="2">
        <f t="shared" ca="1" si="0"/>
        <v>1524.75</v>
      </c>
      <c r="D31" s="2">
        <f t="shared" ca="1" si="1"/>
        <v>712.16666666666663</v>
      </c>
      <c r="E31" s="2">
        <f t="shared" ca="1" si="2"/>
        <v>342.58333333333331</v>
      </c>
    </row>
    <row r="32" spans="2:5" x14ac:dyDescent="0.25">
      <c r="B32" s="2">
        <v>30</v>
      </c>
      <c r="C32" s="2">
        <f t="shared" ca="1" si="0"/>
        <v>1442.0833333333333</v>
      </c>
      <c r="D32" s="2">
        <f t="shared" ca="1" si="1"/>
        <v>589.58333333333337</v>
      </c>
      <c r="E32" s="2">
        <f t="shared" ca="1" si="2"/>
        <v>365.5</v>
      </c>
    </row>
    <row r="33" spans="2:5" x14ac:dyDescent="0.25">
      <c r="B33" s="2">
        <v>31</v>
      </c>
      <c r="C33" s="2">
        <f t="shared" ca="1" si="0"/>
        <v>1444.75</v>
      </c>
      <c r="D33" s="2">
        <f t="shared" ca="1" si="1"/>
        <v>592.5</v>
      </c>
      <c r="E33" s="2">
        <f t="shared" ca="1" si="2"/>
        <v>382.08333333333331</v>
      </c>
    </row>
    <row r="34" spans="2:5" x14ac:dyDescent="0.25">
      <c r="B34" s="2" t="s">
        <v>6</v>
      </c>
      <c r="C34" s="2">
        <f ca="1">AVERAGE(C3:C33)</f>
        <v>1291.7849462365596</v>
      </c>
      <c r="D34" s="2">
        <f t="shared" ref="D34:E34" ca="1" si="3">AVERAGE(D3:D33)</f>
        <v>675.58602150537638</v>
      </c>
      <c r="E34" s="2">
        <f t="shared" ca="1" si="3"/>
        <v>365.08870967741933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S171"/>
  <sheetViews>
    <sheetView zoomScale="85" zoomScaleNormal="85" workbookViewId="0">
      <selection activeCell="L13" sqref="L13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 t="s">
        <v>135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1462</v>
      </c>
    </row>
    <row r="7" spans="1:19" x14ac:dyDescent="0.25">
      <c r="A7" s="17"/>
      <c r="B7" s="20"/>
      <c r="C7" s="9" t="s">
        <v>17</v>
      </c>
      <c r="D7" s="47"/>
      <c r="E7" s="47"/>
      <c r="F7" s="43">
        <v>1346</v>
      </c>
      <c r="G7" s="48"/>
      <c r="H7" s="48"/>
      <c r="I7" s="48"/>
      <c r="J7" s="177">
        <f>AVERAGE(F7:I7)</f>
        <v>1346</v>
      </c>
      <c r="K7" s="178"/>
      <c r="L7" s="20"/>
      <c r="M7" s="16">
        <v>2</v>
      </c>
      <c r="N7" s="134"/>
      <c r="O7" s="135"/>
      <c r="P7" s="17"/>
      <c r="R7" s="53" t="s">
        <v>1</v>
      </c>
      <c r="S7" s="99">
        <f>AVERAGE(J10,J67,J122)</f>
        <v>1615.6666666666667</v>
      </c>
    </row>
    <row r="8" spans="1:19" x14ac:dyDescent="0.25">
      <c r="A8" s="17"/>
      <c r="B8" s="20"/>
      <c r="C8" s="9" t="s">
        <v>18</v>
      </c>
      <c r="D8" s="47"/>
      <c r="E8" s="47"/>
      <c r="F8" s="43">
        <v>644</v>
      </c>
      <c r="G8" s="48"/>
      <c r="H8" s="48"/>
      <c r="I8" s="48"/>
      <c r="J8" s="177">
        <f t="shared" ref="J8:J13" si="0">AVERAGE(F8:I8)</f>
        <v>644</v>
      </c>
      <c r="K8" s="178"/>
      <c r="L8" s="20"/>
      <c r="M8" s="16">
        <v>3</v>
      </c>
      <c r="N8" s="134"/>
      <c r="O8" s="135"/>
      <c r="P8" s="17"/>
      <c r="R8" s="53" t="s">
        <v>2</v>
      </c>
      <c r="S8" s="100">
        <f>AVERAGE(J13,J70,J125)</f>
        <v>937.41666666666663</v>
      </c>
    </row>
    <row r="9" spans="1:19" x14ac:dyDescent="0.25">
      <c r="A9" s="17"/>
      <c r="B9" s="20"/>
      <c r="C9" s="9" t="s">
        <v>19</v>
      </c>
      <c r="D9" s="43"/>
      <c r="E9" s="43"/>
      <c r="F9" s="43"/>
      <c r="G9" s="43"/>
      <c r="H9" s="43"/>
      <c r="I9" s="43">
        <v>2236</v>
      </c>
      <c r="J9" s="177">
        <f t="shared" si="0"/>
        <v>2236</v>
      </c>
      <c r="K9" s="178"/>
      <c r="L9" s="20"/>
      <c r="M9" s="16">
        <v>4</v>
      </c>
      <c r="N9" s="134"/>
      <c r="O9" s="135"/>
      <c r="P9" s="17"/>
      <c r="R9" s="101" t="s">
        <v>70</v>
      </c>
      <c r="S9" s="102">
        <f>S6-S8</f>
        <v>524.58333333333337</v>
      </c>
    </row>
    <row r="10" spans="1:19" x14ac:dyDescent="0.25">
      <c r="A10" s="17"/>
      <c r="B10" s="20"/>
      <c r="C10" s="9" t="s">
        <v>20</v>
      </c>
      <c r="D10" s="43"/>
      <c r="E10" s="43"/>
      <c r="F10" s="43"/>
      <c r="G10" s="43"/>
      <c r="H10" s="43"/>
      <c r="I10" s="43">
        <v>1076</v>
      </c>
      <c r="J10" s="177">
        <f t="shared" si="0"/>
        <v>1076</v>
      </c>
      <c r="K10" s="178"/>
      <c r="L10" s="20"/>
      <c r="M10" s="16">
        <v>5</v>
      </c>
      <c r="N10" s="134"/>
      <c r="O10" s="135"/>
      <c r="P10" s="17"/>
      <c r="R10" s="101" t="s">
        <v>71</v>
      </c>
      <c r="S10" s="103">
        <f>S7-S8</f>
        <v>678.25000000000011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/>
      <c r="G11" s="48"/>
      <c r="H11" s="48"/>
      <c r="I11" s="48"/>
      <c r="J11" s="177" t="e">
        <f t="shared" si="0"/>
        <v>#DIV/0!</v>
      </c>
      <c r="K11" s="178"/>
      <c r="L11" s="20"/>
      <c r="M11" s="19">
        <v>6</v>
      </c>
      <c r="N11" s="136"/>
      <c r="O11" s="137"/>
      <c r="P11" s="17"/>
      <c r="R11" s="104" t="s">
        <v>72</v>
      </c>
      <c r="S11" s="105">
        <f>S9/S6</f>
        <v>0.35881212950296398</v>
      </c>
    </row>
    <row r="12" spans="1:19" x14ac:dyDescent="0.25">
      <c r="A12" s="17"/>
      <c r="B12" s="20"/>
      <c r="C12" s="9" t="s">
        <v>22</v>
      </c>
      <c r="D12" s="43"/>
      <c r="E12" s="43"/>
      <c r="F12" s="43"/>
      <c r="G12" s="48"/>
      <c r="H12" s="48"/>
      <c r="I12" s="48"/>
      <c r="J12" s="177" t="e">
        <f t="shared" si="0"/>
        <v>#DIV/0!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0.41979574994842178</v>
      </c>
    </row>
    <row r="13" spans="1:19" ht="15.75" thickBot="1" x14ac:dyDescent="0.3">
      <c r="A13" s="17"/>
      <c r="B13" s="20"/>
      <c r="C13" s="10" t="s">
        <v>23</v>
      </c>
      <c r="D13" s="45"/>
      <c r="E13" s="45"/>
      <c r="F13" s="45"/>
      <c r="G13" s="45"/>
      <c r="H13" s="45"/>
      <c r="I13" s="45">
        <v>690</v>
      </c>
      <c r="J13" s="179">
        <f t="shared" si="0"/>
        <v>690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/>
      <c r="E16" s="43"/>
      <c r="F16" s="44"/>
      <c r="G16" s="14"/>
      <c r="H16" s="12" t="s">
        <v>1</v>
      </c>
      <c r="I16" s="167"/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/>
      <c r="E17" s="43"/>
      <c r="F17" s="44"/>
      <c r="G17" s="14"/>
      <c r="H17" s="11" t="s">
        <v>2</v>
      </c>
      <c r="I17" s="170"/>
      <c r="J17" s="171"/>
      <c r="K17" s="172"/>
      <c r="L17" s="20"/>
      <c r="M17" s="26">
        <v>6.1</v>
      </c>
      <c r="N17" s="42">
        <v>78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/>
      <c r="E19" s="43"/>
      <c r="F19" s="44"/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71.16</v>
      </c>
      <c r="E21" s="43"/>
      <c r="F21" s="44">
        <v>3206</v>
      </c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6.1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/>
      <c r="E22" s="43"/>
      <c r="F22" s="44"/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/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/>
      <c r="E24" s="43"/>
      <c r="F24" s="44"/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0.51878354203935595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/>
      <c r="G25" s="14"/>
      <c r="H25" s="20"/>
      <c r="I25" s="20"/>
      <c r="J25" s="20"/>
      <c r="K25" s="20"/>
      <c r="L25" s="20"/>
      <c r="M25" s="151" t="s">
        <v>48</v>
      </c>
      <c r="N25" s="152"/>
      <c r="O25" s="85" t="e">
        <f>(J10-J11)/J10</f>
        <v>#DIV/0!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 t="e">
        <f>(J11-J12)/J11</f>
        <v>#DIV/0!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 t="e">
        <f>(J12-J13)/J12</f>
        <v>#DIV/0!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91.02</v>
      </c>
      <c r="E28" s="31"/>
      <c r="F28" s="32"/>
      <c r="G28" s="81"/>
      <c r="H28" s="27" t="s">
        <v>1</v>
      </c>
      <c r="I28" s="31"/>
      <c r="J28" s="31"/>
      <c r="K28" s="32">
        <f>I28-J28</f>
        <v>0</v>
      </c>
      <c r="L28" s="20"/>
      <c r="M28" s="157" t="s">
        <v>74</v>
      </c>
      <c r="N28" s="158"/>
      <c r="O28" s="76">
        <f>(J9-J13)/J9</f>
        <v>0.69141323792486586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72.25</v>
      </c>
      <c r="E29" s="31">
        <v>69.09</v>
      </c>
      <c r="F29" s="32">
        <v>95.64</v>
      </c>
      <c r="G29" s="82">
        <v>5.0999999999999996</v>
      </c>
      <c r="H29" s="26" t="s">
        <v>2</v>
      </c>
      <c r="I29" s="33"/>
      <c r="J29" s="33"/>
      <c r="K29" s="34">
        <f>I29-J29</f>
        <v>0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76.849999999999994</v>
      </c>
      <c r="E30" s="31">
        <v>65.89</v>
      </c>
      <c r="F30" s="32">
        <v>85.75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75.45</v>
      </c>
      <c r="E31" s="31">
        <v>54.79</v>
      </c>
      <c r="F31" s="32">
        <v>72.62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54.55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91.13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184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1368</v>
      </c>
      <c r="G64" s="48"/>
      <c r="H64" s="48"/>
      <c r="I64" s="48"/>
      <c r="J64" s="177">
        <f>AVERAGE(F64:I64)</f>
        <v>1368</v>
      </c>
      <c r="K64" s="178"/>
      <c r="L64" s="20"/>
      <c r="M64" s="16">
        <v>2</v>
      </c>
      <c r="N64" s="134"/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655</v>
      </c>
      <c r="G65" s="48"/>
      <c r="H65" s="48"/>
      <c r="I65" s="48"/>
      <c r="J65" s="177">
        <f t="shared" ref="J65:J70" si="1">AVERAGE(F65:I65)</f>
        <v>655</v>
      </c>
      <c r="K65" s="178"/>
      <c r="L65" s="20"/>
      <c r="M65" s="16">
        <v>3</v>
      </c>
      <c r="N65" s="134"/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61.14</v>
      </c>
      <c r="E66" s="43">
        <v>6.8</v>
      </c>
      <c r="F66" s="43">
        <v>1147</v>
      </c>
      <c r="G66" s="43">
        <v>1110</v>
      </c>
      <c r="H66" s="43">
        <v>1110</v>
      </c>
      <c r="I66" s="43">
        <v>1069</v>
      </c>
      <c r="J66" s="177">
        <f t="shared" si="1"/>
        <v>1109</v>
      </c>
      <c r="K66" s="178"/>
      <c r="L66" s="20"/>
      <c r="M66" s="16">
        <v>4</v>
      </c>
      <c r="N66" s="134"/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43.67</v>
      </c>
      <c r="E67" s="43">
        <v>9.6999999999999993</v>
      </c>
      <c r="F67" s="43">
        <v>2339</v>
      </c>
      <c r="G67" s="43">
        <v>2154</v>
      </c>
      <c r="H67" s="43">
        <v>1872</v>
      </c>
      <c r="I67" s="43">
        <v>1981</v>
      </c>
      <c r="J67" s="177">
        <f t="shared" si="1"/>
        <v>2086.5</v>
      </c>
      <c r="K67" s="178"/>
      <c r="L67" s="20"/>
      <c r="M67" s="16">
        <v>5</v>
      </c>
      <c r="N67" s="134"/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1642</v>
      </c>
      <c r="G68" s="48"/>
      <c r="H68" s="48"/>
      <c r="I68" s="48"/>
      <c r="J68" s="177">
        <f t="shared" si="1"/>
        <v>1642</v>
      </c>
      <c r="K68" s="178"/>
      <c r="L68" s="20"/>
      <c r="M68" s="19">
        <v>6</v>
      </c>
      <c r="N68" s="136"/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1146</v>
      </c>
      <c r="G69" s="48"/>
      <c r="H69" s="48"/>
      <c r="I69" s="48"/>
      <c r="J69" s="177">
        <f t="shared" si="1"/>
        <v>1146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44.62</v>
      </c>
      <c r="E70" s="45">
        <v>7.6</v>
      </c>
      <c r="F70" s="45">
        <v>1076</v>
      </c>
      <c r="G70" s="45">
        <v>997</v>
      </c>
      <c r="H70" s="45">
        <v>915</v>
      </c>
      <c r="I70" s="45">
        <v>1013</v>
      </c>
      <c r="J70" s="179">
        <f t="shared" si="1"/>
        <v>1000.25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11.34</v>
      </c>
      <c r="E73" s="43">
        <v>10.8</v>
      </c>
      <c r="F73" s="44">
        <v>1425</v>
      </c>
      <c r="G73" s="14"/>
      <c r="H73" s="12" t="s">
        <v>1</v>
      </c>
      <c r="I73" s="167"/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51.54</v>
      </c>
      <c r="E74" s="43"/>
      <c r="F74" s="44">
        <v>1090</v>
      </c>
      <c r="G74" s="14"/>
      <c r="H74" s="11" t="s">
        <v>2</v>
      </c>
      <c r="I74" s="170"/>
      <c r="J74" s="171"/>
      <c r="K74" s="172"/>
      <c r="L74" s="20"/>
      <c r="M74" s="26">
        <v>7.1</v>
      </c>
      <c r="N74" s="42">
        <v>92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45.76</v>
      </c>
      <c r="E76" s="43"/>
      <c r="F76" s="44">
        <v>1026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6.2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76.23</v>
      </c>
      <c r="E78" s="43"/>
      <c r="F78" s="44">
        <v>2347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6.4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62.07</v>
      </c>
      <c r="E79" s="43">
        <v>7.6</v>
      </c>
      <c r="F79" s="44">
        <v>1224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1272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73.569999999999993</v>
      </c>
      <c r="E81" s="43">
        <v>6.4</v>
      </c>
      <c r="F81" s="44">
        <v>1519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-0.88142470694319208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1579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0.21303618499880181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0.30207064555420221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0.12718150087260036</v>
      </c>
      <c r="P84" s="17"/>
    </row>
    <row r="85" spans="1:16" ht="15.75" thickBot="1" x14ac:dyDescent="0.3">
      <c r="A85" s="17"/>
      <c r="B85" s="62"/>
      <c r="C85" s="59" t="s">
        <v>57</v>
      </c>
      <c r="D85" s="31">
        <v>90.05</v>
      </c>
      <c r="E85" s="31"/>
      <c r="F85" s="32"/>
      <c r="G85" s="81"/>
      <c r="H85" s="27" t="s">
        <v>1</v>
      </c>
      <c r="I85" s="31">
        <v>726</v>
      </c>
      <c r="J85" s="31">
        <v>621</v>
      </c>
      <c r="K85" s="32">
        <f>I85-J85</f>
        <v>105</v>
      </c>
      <c r="L85" s="20"/>
      <c r="M85" s="157" t="s">
        <v>74</v>
      </c>
      <c r="N85" s="158"/>
      <c r="O85" s="76">
        <f>(J66-J70)/J66</f>
        <v>9.8061316501352566E-2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72.150000000000006</v>
      </c>
      <c r="E86" s="31">
        <v>68.349999999999994</v>
      </c>
      <c r="F86" s="32">
        <v>94.73</v>
      </c>
      <c r="G86" s="82">
        <v>5.5</v>
      </c>
      <c r="H86" s="26" t="s">
        <v>2</v>
      </c>
      <c r="I86" s="33">
        <v>458</v>
      </c>
      <c r="J86" s="33">
        <v>419</v>
      </c>
      <c r="K86" s="34">
        <f>I86-J86</f>
        <v>39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77.849999999999994</v>
      </c>
      <c r="E87" s="31">
        <v>66.61</v>
      </c>
      <c r="F87" s="32">
        <v>85.56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76.2</v>
      </c>
      <c r="E88" s="31">
        <v>55.14</v>
      </c>
      <c r="F88" s="32">
        <v>72.36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52.55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91.75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185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186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187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188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189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190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1383</v>
      </c>
      <c r="G119" s="48"/>
      <c r="H119" s="48"/>
      <c r="I119" s="48"/>
      <c r="J119" s="177">
        <f>AVERAGE(F119:I119)</f>
        <v>1383</v>
      </c>
      <c r="K119" s="178"/>
      <c r="L119" s="20"/>
      <c r="M119" s="16">
        <v>2</v>
      </c>
      <c r="N119" s="134">
        <v>10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640</v>
      </c>
      <c r="G120" s="48"/>
      <c r="H120" s="48"/>
      <c r="I120" s="48"/>
      <c r="J120" s="177">
        <f t="shared" ref="J120:J125" si="2">AVERAGE(F120:I120)</f>
        <v>640</v>
      </c>
      <c r="K120" s="178"/>
      <c r="L120" s="20"/>
      <c r="M120" s="16">
        <v>3</v>
      </c>
      <c r="N120" s="134">
        <v>11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63.31</v>
      </c>
      <c r="E121" s="43">
        <v>7.8</v>
      </c>
      <c r="F121" s="43">
        <v>1058</v>
      </c>
      <c r="G121" s="43">
        <v>1070</v>
      </c>
      <c r="H121" s="43">
        <v>1021</v>
      </c>
      <c r="I121" s="43">
        <v>1015</v>
      </c>
      <c r="J121" s="177">
        <f t="shared" si="2"/>
        <v>1041</v>
      </c>
      <c r="K121" s="178"/>
      <c r="L121" s="20"/>
      <c r="M121" s="16">
        <v>4</v>
      </c>
      <c r="N121" s="134">
        <v>9.6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53.99</v>
      </c>
      <c r="E122" s="43">
        <v>9.5</v>
      </c>
      <c r="F122" s="43">
        <v>1772</v>
      </c>
      <c r="G122" s="43">
        <v>1735</v>
      </c>
      <c r="H122" s="43">
        <v>1620</v>
      </c>
      <c r="I122" s="43">
        <v>1611</v>
      </c>
      <c r="J122" s="177">
        <f t="shared" si="2"/>
        <v>1684.5</v>
      </c>
      <c r="K122" s="178"/>
      <c r="L122" s="20"/>
      <c r="M122" s="16">
        <v>5</v>
      </c>
      <c r="N122" s="134">
        <v>8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1413</v>
      </c>
      <c r="G123" s="48"/>
      <c r="H123" s="48"/>
      <c r="I123" s="48"/>
      <c r="J123" s="177">
        <f t="shared" si="2"/>
        <v>1413</v>
      </c>
      <c r="K123" s="178"/>
      <c r="L123" s="20"/>
      <c r="M123" s="19">
        <v>6</v>
      </c>
      <c r="N123" s="136">
        <v>7.6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1109</v>
      </c>
      <c r="G124" s="48"/>
      <c r="H124" s="48"/>
      <c r="I124" s="48"/>
      <c r="J124" s="177">
        <f t="shared" si="2"/>
        <v>1109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55.05</v>
      </c>
      <c r="E125" s="45">
        <v>7.3</v>
      </c>
      <c r="F125" s="45">
        <v>1117</v>
      </c>
      <c r="G125" s="45">
        <v>1114</v>
      </c>
      <c r="H125" s="45">
        <v>1127</v>
      </c>
      <c r="I125" s="45">
        <v>1130</v>
      </c>
      <c r="J125" s="179">
        <f t="shared" si="2"/>
        <v>1122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5.85</v>
      </c>
      <c r="E128" s="43">
        <v>10.1</v>
      </c>
      <c r="F128" s="44">
        <v>998</v>
      </c>
      <c r="G128" s="14"/>
      <c r="H128" s="12" t="s">
        <v>1</v>
      </c>
      <c r="I128" s="167"/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71.91</v>
      </c>
      <c r="E129" s="43"/>
      <c r="F129" s="44">
        <v>1111</v>
      </c>
      <c r="G129" s="14"/>
      <c r="H129" s="11" t="s">
        <v>2</v>
      </c>
      <c r="I129" s="170"/>
      <c r="J129" s="171"/>
      <c r="K129" s="172"/>
      <c r="L129" s="20"/>
      <c r="M129" s="26">
        <v>7.1</v>
      </c>
      <c r="N129" s="42">
        <v>124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69.06</v>
      </c>
      <c r="E131" s="43"/>
      <c r="F131" s="44">
        <v>1109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78.12</v>
      </c>
      <c r="E133" s="43"/>
      <c r="F133" s="44">
        <v>2255</v>
      </c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65.45</v>
      </c>
      <c r="E134" s="43">
        <v>7.4</v>
      </c>
      <c r="F134" s="44">
        <v>1255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1242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73.92</v>
      </c>
      <c r="E136" s="43">
        <v>6.5</v>
      </c>
      <c r="F136" s="44">
        <v>1605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-0.61815561959654175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1593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0.16117542297417631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0.2151450813871196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-1.1722272317403066E-2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90.85</v>
      </c>
      <c r="E140" s="31"/>
      <c r="F140" s="32"/>
      <c r="G140" s="81"/>
      <c r="H140" s="27" t="s">
        <v>1</v>
      </c>
      <c r="I140" s="31">
        <v>640</v>
      </c>
      <c r="J140" s="31">
        <v>589</v>
      </c>
      <c r="K140" s="32">
        <f>I140-J140</f>
        <v>51</v>
      </c>
      <c r="L140" s="20"/>
      <c r="M140" s="157" t="s">
        <v>74</v>
      </c>
      <c r="N140" s="158"/>
      <c r="O140" s="76">
        <f>(J121-J125)/J121</f>
        <v>-7.7809798270893377E-2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72.400000000000006</v>
      </c>
      <c r="E141" s="31">
        <v>68.45</v>
      </c>
      <c r="F141" s="32">
        <v>94.55</v>
      </c>
      <c r="G141" s="82">
        <v>5.3</v>
      </c>
      <c r="H141" s="26" t="s">
        <v>2</v>
      </c>
      <c r="I141" s="33">
        <v>461</v>
      </c>
      <c r="J141" s="33">
        <v>428</v>
      </c>
      <c r="K141" s="34">
        <f>I141-J141</f>
        <v>33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77.599999999999994</v>
      </c>
      <c r="E142" s="31">
        <v>66.22</v>
      </c>
      <c r="F142" s="32">
        <v>85.34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75.5</v>
      </c>
      <c r="E143" s="31">
        <v>54.75</v>
      </c>
      <c r="F143" s="32">
        <v>72.52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71.8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91.05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191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192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193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194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  <mergeCell ref="C152:O152"/>
    <mergeCell ref="C153:O153"/>
    <mergeCell ref="H135:H136"/>
    <mergeCell ref="I135:I136"/>
    <mergeCell ref="J135:J136"/>
    <mergeCell ref="K135:K136"/>
    <mergeCell ref="M135:O135"/>
    <mergeCell ref="C160:O160"/>
    <mergeCell ref="C161:O161"/>
    <mergeCell ref="M136:N136"/>
    <mergeCell ref="M137:N137"/>
    <mergeCell ref="H138:K138"/>
    <mergeCell ref="M138:N138"/>
    <mergeCell ref="M139:N139"/>
    <mergeCell ref="M140:N1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 t="s">
        <v>118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1207.4166666666667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1376</v>
      </c>
      <c r="G7" s="48"/>
      <c r="H7" s="48"/>
      <c r="I7" s="48"/>
      <c r="J7" s="177">
        <f>AVERAGE(F7:I7)</f>
        <v>1376</v>
      </c>
      <c r="K7" s="178"/>
      <c r="L7" s="20"/>
      <c r="M7" s="16">
        <v>2</v>
      </c>
      <c r="N7" s="134">
        <v>10</v>
      </c>
      <c r="O7" s="135"/>
      <c r="P7" s="17"/>
      <c r="R7" s="53" t="s">
        <v>1</v>
      </c>
      <c r="S7" s="99">
        <f>AVERAGE(J10,J67,J122)</f>
        <v>929.66666666666663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688</v>
      </c>
      <c r="G8" s="48"/>
      <c r="H8" s="48"/>
      <c r="I8" s="48"/>
      <c r="J8" s="177">
        <f t="shared" ref="J8:J13" si="0">AVERAGE(F8:I8)</f>
        <v>688</v>
      </c>
      <c r="K8" s="178"/>
      <c r="L8" s="20"/>
      <c r="M8" s="16">
        <v>3</v>
      </c>
      <c r="N8" s="134">
        <v>9.8000000000000007</v>
      </c>
      <c r="O8" s="135"/>
      <c r="P8" s="17"/>
      <c r="R8" s="53" t="s">
        <v>2</v>
      </c>
      <c r="S8" s="100">
        <f>AVERAGE(J13,J70,J125)</f>
        <v>805.83333333333337</v>
      </c>
    </row>
    <row r="9" spans="1:19" x14ac:dyDescent="0.25">
      <c r="A9" s="17"/>
      <c r="B9" s="20"/>
      <c r="C9" s="9" t="s">
        <v>19</v>
      </c>
      <c r="D9" s="43">
        <v>60.33</v>
      </c>
      <c r="E9" s="43">
        <v>6.7</v>
      </c>
      <c r="F9" s="43">
        <v>903</v>
      </c>
      <c r="G9" s="43">
        <v>905</v>
      </c>
      <c r="H9" s="43">
        <v>1002</v>
      </c>
      <c r="I9" s="43">
        <v>2233</v>
      </c>
      <c r="J9" s="177">
        <f t="shared" si="0"/>
        <v>1260.75</v>
      </c>
      <c r="K9" s="178"/>
      <c r="L9" s="20"/>
      <c r="M9" s="16">
        <v>4</v>
      </c>
      <c r="N9" s="134">
        <v>9.6</v>
      </c>
      <c r="O9" s="135"/>
      <c r="P9" s="17"/>
      <c r="R9" s="101" t="s">
        <v>70</v>
      </c>
      <c r="S9" s="102">
        <f>S6-S8</f>
        <v>401.58333333333337</v>
      </c>
    </row>
    <row r="10" spans="1:19" x14ac:dyDescent="0.25">
      <c r="A10" s="17"/>
      <c r="B10" s="20"/>
      <c r="C10" s="9" t="s">
        <v>20</v>
      </c>
      <c r="D10" s="43">
        <v>57.74</v>
      </c>
      <c r="E10" s="43">
        <v>9.6</v>
      </c>
      <c r="F10" s="43">
        <v>1184</v>
      </c>
      <c r="G10" s="43">
        <v>1085</v>
      </c>
      <c r="H10" s="43">
        <v>947</v>
      </c>
      <c r="I10" s="43">
        <v>1116</v>
      </c>
      <c r="J10" s="177">
        <f t="shared" si="0"/>
        <v>1083</v>
      </c>
      <c r="K10" s="178"/>
      <c r="L10" s="20"/>
      <c r="M10" s="16">
        <v>5</v>
      </c>
      <c r="N10" s="134">
        <v>8.1</v>
      </c>
      <c r="O10" s="135"/>
      <c r="P10" s="17"/>
      <c r="R10" s="101" t="s">
        <v>71</v>
      </c>
      <c r="S10" s="103">
        <f>S7-S8</f>
        <v>123.83333333333326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1161</v>
      </c>
      <c r="G11" s="48"/>
      <c r="H11" s="48"/>
      <c r="I11" s="48"/>
      <c r="J11" s="177">
        <f t="shared" si="0"/>
        <v>1161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0.33259714265994894</v>
      </c>
    </row>
    <row r="12" spans="1:19" x14ac:dyDescent="0.25">
      <c r="A12" s="17"/>
      <c r="B12" s="20"/>
      <c r="C12" s="9" t="s">
        <v>22</v>
      </c>
      <c r="D12" s="43"/>
      <c r="E12" s="43"/>
      <c r="F12" s="43">
        <v>1175</v>
      </c>
      <c r="G12" s="48"/>
      <c r="H12" s="48"/>
      <c r="I12" s="48"/>
      <c r="J12" s="177">
        <f t="shared" si="0"/>
        <v>1175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0.13320186446755103</v>
      </c>
    </row>
    <row r="13" spans="1:19" ht="15.75" thickBot="1" x14ac:dyDescent="0.3">
      <c r="A13" s="17"/>
      <c r="B13" s="20"/>
      <c r="C13" s="10" t="s">
        <v>23</v>
      </c>
      <c r="D13" s="45">
        <v>56.37</v>
      </c>
      <c r="E13" s="45">
        <v>9.5</v>
      </c>
      <c r="F13" s="45">
        <v>1158</v>
      </c>
      <c r="G13" s="45">
        <v>1136</v>
      </c>
      <c r="H13" s="45">
        <v>1077</v>
      </c>
      <c r="I13" s="45">
        <v>977</v>
      </c>
      <c r="J13" s="179">
        <f t="shared" si="0"/>
        <v>1087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9.31</v>
      </c>
      <c r="E16" s="43">
        <v>8.1999999999999993</v>
      </c>
      <c r="F16" s="44">
        <v>1088</v>
      </c>
      <c r="G16" s="14"/>
      <c r="H16" s="12" t="s">
        <v>1</v>
      </c>
      <c r="I16" s="167">
        <v>9.66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64.59</v>
      </c>
      <c r="E17" s="43"/>
      <c r="F17" s="44">
        <v>1152</v>
      </c>
      <c r="G17" s="14"/>
      <c r="H17" s="11" t="s">
        <v>2</v>
      </c>
      <c r="I17" s="170">
        <v>8.4600000000000009</v>
      </c>
      <c r="J17" s="171"/>
      <c r="K17" s="172"/>
      <c r="L17" s="20"/>
      <c r="M17" s="26">
        <v>6.9</v>
      </c>
      <c r="N17" s="42">
        <v>98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63.72</v>
      </c>
      <c r="E19" s="43"/>
      <c r="F19" s="44">
        <v>1144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72.05</v>
      </c>
      <c r="E21" s="43"/>
      <c r="F21" s="44">
        <v>2217</v>
      </c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6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70.55</v>
      </c>
      <c r="E22" s="43">
        <v>7.3</v>
      </c>
      <c r="F22" s="44">
        <v>1217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1182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73.540000000000006</v>
      </c>
      <c r="E24" s="43">
        <v>6.6</v>
      </c>
      <c r="F24" s="44">
        <v>1577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0.14098750743604996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1527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-7.2022160664819951E-2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-1.2058570198105082E-2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7.4893617021276601E-2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91.33</v>
      </c>
      <c r="E28" s="31"/>
      <c r="F28" s="32"/>
      <c r="G28" s="81"/>
      <c r="H28" s="27" t="s">
        <v>1</v>
      </c>
      <c r="I28" s="31">
        <v>1168</v>
      </c>
      <c r="J28" s="31">
        <v>1088</v>
      </c>
      <c r="K28" s="32">
        <f>I28-J28</f>
        <v>80</v>
      </c>
      <c r="L28" s="20"/>
      <c r="M28" s="157" t="s">
        <v>74</v>
      </c>
      <c r="N28" s="158"/>
      <c r="O28" s="76">
        <f>(J9-J13)/J9</f>
        <v>0.13781479278207417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72.849999999999994</v>
      </c>
      <c r="E29" s="31">
        <v>68.67</v>
      </c>
      <c r="F29" s="32">
        <v>94.37</v>
      </c>
      <c r="G29" s="82">
        <v>5.0999999999999996</v>
      </c>
      <c r="H29" s="26" t="s">
        <v>2</v>
      </c>
      <c r="I29" s="33">
        <v>1138</v>
      </c>
      <c r="J29" s="33">
        <v>1064</v>
      </c>
      <c r="K29" s="34">
        <f>I29-J29</f>
        <v>74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76.95</v>
      </c>
      <c r="E30" s="31">
        <v>64.900000000000006</v>
      </c>
      <c r="F30" s="32">
        <v>84.35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74.8</v>
      </c>
      <c r="E31" s="31">
        <v>54.26</v>
      </c>
      <c r="F31" s="32">
        <v>72.55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55.81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91.72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195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196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197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198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1349</v>
      </c>
      <c r="G64" s="48"/>
      <c r="H64" s="48"/>
      <c r="I64" s="48"/>
      <c r="J64" s="177">
        <f>AVERAGE(F64:I64)</f>
        <v>1349</v>
      </c>
      <c r="K64" s="178"/>
      <c r="L64" s="20"/>
      <c r="M64" s="16">
        <v>2</v>
      </c>
      <c r="N64" s="134">
        <v>9.6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666</v>
      </c>
      <c r="G65" s="48"/>
      <c r="H65" s="48"/>
      <c r="I65" s="48"/>
      <c r="J65" s="177">
        <f t="shared" ref="J65:J70" si="1">AVERAGE(F65:I65)</f>
        <v>666</v>
      </c>
      <c r="K65" s="178"/>
      <c r="L65" s="20"/>
      <c r="M65" s="16">
        <v>3</v>
      </c>
      <c r="N65" s="134">
        <v>8.8000000000000007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64.040000000000006</v>
      </c>
      <c r="E66" s="43">
        <v>8.1999999999999993</v>
      </c>
      <c r="F66" s="43">
        <v>1109</v>
      </c>
      <c r="G66" s="43">
        <v>1119</v>
      </c>
      <c r="H66" s="43">
        <v>1007</v>
      </c>
      <c r="I66" s="43">
        <v>1012</v>
      </c>
      <c r="J66" s="177">
        <f t="shared" si="1"/>
        <v>1061.75</v>
      </c>
      <c r="K66" s="178"/>
      <c r="L66" s="20"/>
      <c r="M66" s="16">
        <v>4</v>
      </c>
      <c r="N66" s="134">
        <v>8.3000000000000007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58.08</v>
      </c>
      <c r="E67" s="43">
        <v>9.4</v>
      </c>
      <c r="F67" s="43">
        <v>1066</v>
      </c>
      <c r="G67" s="43">
        <v>1049</v>
      </c>
      <c r="H67" s="43">
        <v>904</v>
      </c>
      <c r="I67" s="43">
        <v>819</v>
      </c>
      <c r="J67" s="177">
        <f t="shared" si="1"/>
        <v>959.5</v>
      </c>
      <c r="K67" s="178"/>
      <c r="L67" s="20"/>
      <c r="M67" s="16">
        <v>5</v>
      </c>
      <c r="N67" s="134">
        <v>7.9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1022</v>
      </c>
      <c r="G68" s="48"/>
      <c r="H68" s="48"/>
      <c r="I68" s="48"/>
      <c r="J68" s="177">
        <f t="shared" si="1"/>
        <v>1022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872</v>
      </c>
      <c r="G69" s="48"/>
      <c r="H69" s="48"/>
      <c r="I69" s="48"/>
      <c r="J69" s="177">
        <f t="shared" si="1"/>
        <v>872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58.12</v>
      </c>
      <c r="E70" s="45">
        <v>9.3000000000000007</v>
      </c>
      <c r="F70" s="45">
        <v>889</v>
      </c>
      <c r="G70" s="45">
        <v>870</v>
      </c>
      <c r="H70" s="45">
        <v>729</v>
      </c>
      <c r="I70" s="45">
        <v>720</v>
      </c>
      <c r="J70" s="179">
        <f t="shared" si="1"/>
        <v>802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199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8.7100000000000009</v>
      </c>
      <c r="E73" s="43">
        <v>9.6</v>
      </c>
      <c r="F73" s="44">
        <v>1477</v>
      </c>
      <c r="G73" s="14"/>
      <c r="H73" s="12" t="s">
        <v>1</v>
      </c>
      <c r="I73" s="167">
        <v>9.75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66.06</v>
      </c>
      <c r="E74" s="43"/>
      <c r="F74" s="44">
        <v>1049</v>
      </c>
      <c r="G74" s="14"/>
      <c r="H74" s="11" t="s">
        <v>2</v>
      </c>
      <c r="I74" s="170">
        <v>9.42</v>
      </c>
      <c r="J74" s="171"/>
      <c r="K74" s="172"/>
      <c r="L74" s="20"/>
      <c r="M74" s="26">
        <v>6.8</v>
      </c>
      <c r="N74" s="42">
        <v>98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64.48</v>
      </c>
      <c r="E76" s="43"/>
      <c r="F76" s="44">
        <v>1066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6.2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70.44</v>
      </c>
      <c r="E78" s="43"/>
      <c r="F78" s="44">
        <v>2377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6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70.08</v>
      </c>
      <c r="E79" s="43">
        <v>8.1</v>
      </c>
      <c r="F79" s="44">
        <v>1332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1309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71.02</v>
      </c>
      <c r="E81" s="43">
        <v>7.7</v>
      </c>
      <c r="F81" s="44">
        <v>2372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9.6303272898516604E-2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2349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-6.5138092756644089E-2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0.14677103718199608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8.027522935779817E-2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91.11</v>
      </c>
      <c r="E85" s="31"/>
      <c r="F85" s="32"/>
      <c r="G85" s="81"/>
      <c r="H85" s="27" t="s">
        <v>1</v>
      </c>
      <c r="I85" s="31">
        <v>1229</v>
      </c>
      <c r="J85" s="31">
        <v>1120</v>
      </c>
      <c r="K85" s="32">
        <f>I85-J85</f>
        <v>109</v>
      </c>
      <c r="L85" s="20"/>
      <c r="M85" s="157" t="s">
        <v>74</v>
      </c>
      <c r="N85" s="158"/>
      <c r="O85" s="76">
        <f>(J66-J70)/J66</f>
        <v>0.24464327760772309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73.25</v>
      </c>
      <c r="E86" s="31">
        <v>68.86</v>
      </c>
      <c r="F86" s="32">
        <v>94.05</v>
      </c>
      <c r="G86" s="82">
        <v>5.0999999999999996</v>
      </c>
      <c r="H86" s="26" t="s">
        <v>2</v>
      </c>
      <c r="I86" s="33">
        <v>966</v>
      </c>
      <c r="J86" s="33">
        <v>909</v>
      </c>
      <c r="K86" s="34">
        <f>I86-J86</f>
        <v>57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80.25</v>
      </c>
      <c r="E87" s="31">
        <v>67.8</v>
      </c>
      <c r="F87" s="32">
        <v>84.49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72.849999999999994</v>
      </c>
      <c r="E88" s="31">
        <v>52.52</v>
      </c>
      <c r="F88" s="32">
        <v>72.09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55.07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200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201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202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203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204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1360</v>
      </c>
      <c r="G119" s="48"/>
      <c r="H119" s="48"/>
      <c r="I119" s="48"/>
      <c r="J119" s="177">
        <f>AVERAGE(F119:I119)</f>
        <v>1360</v>
      </c>
      <c r="K119" s="178"/>
      <c r="L119" s="20"/>
      <c r="M119" s="16">
        <v>2</v>
      </c>
      <c r="N119" s="134">
        <v>9.6999999999999993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678</v>
      </c>
      <c r="G120" s="48"/>
      <c r="H120" s="48"/>
      <c r="I120" s="48"/>
      <c r="J120" s="177">
        <f t="shared" ref="J120:J125" si="2">AVERAGE(F120:I120)</f>
        <v>678</v>
      </c>
      <c r="K120" s="178"/>
      <c r="L120" s="20"/>
      <c r="M120" s="16">
        <v>3</v>
      </c>
      <c r="N120" s="134">
        <v>9.5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56.77</v>
      </c>
      <c r="E121" s="43">
        <v>9.4</v>
      </c>
      <c r="F121" s="43">
        <v>1216</v>
      </c>
      <c r="G121" s="43">
        <v>1160</v>
      </c>
      <c r="H121" s="43">
        <v>1583</v>
      </c>
      <c r="I121" s="43">
        <v>1240</v>
      </c>
      <c r="J121" s="177">
        <f t="shared" si="2"/>
        <v>1299.75</v>
      </c>
      <c r="K121" s="178"/>
      <c r="L121" s="20"/>
      <c r="M121" s="16">
        <v>4</v>
      </c>
      <c r="N121" s="134">
        <v>8.4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58.15</v>
      </c>
      <c r="E122" s="43">
        <v>9.6</v>
      </c>
      <c r="F122" s="43">
        <v>786</v>
      </c>
      <c r="G122" s="43">
        <v>721</v>
      </c>
      <c r="H122" s="43">
        <v>749</v>
      </c>
      <c r="I122" s="43">
        <v>730</v>
      </c>
      <c r="J122" s="177">
        <f t="shared" si="2"/>
        <v>746.5</v>
      </c>
      <c r="K122" s="178"/>
      <c r="L122" s="20"/>
      <c r="M122" s="16">
        <v>5</v>
      </c>
      <c r="N122" s="134">
        <v>9.3000000000000007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696</v>
      </c>
      <c r="G123" s="48"/>
      <c r="H123" s="48"/>
      <c r="I123" s="48"/>
      <c r="J123" s="177">
        <f t="shared" si="2"/>
        <v>696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564</v>
      </c>
      <c r="G124" s="48"/>
      <c r="H124" s="48"/>
      <c r="I124" s="48"/>
      <c r="J124" s="177">
        <f t="shared" si="2"/>
        <v>564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57.98</v>
      </c>
      <c r="E125" s="45">
        <v>9</v>
      </c>
      <c r="F125" s="45">
        <v>574</v>
      </c>
      <c r="G125" s="45">
        <v>519</v>
      </c>
      <c r="H125" s="45">
        <v>525</v>
      </c>
      <c r="I125" s="45">
        <v>496</v>
      </c>
      <c r="J125" s="179">
        <f t="shared" si="2"/>
        <v>528.5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11.47</v>
      </c>
      <c r="E128" s="43">
        <v>11</v>
      </c>
      <c r="F128" s="44">
        <v>1998</v>
      </c>
      <c r="G128" s="14"/>
      <c r="H128" s="12" t="s">
        <v>1</v>
      </c>
      <c r="I128" s="167">
        <v>7.4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65.37</v>
      </c>
      <c r="E129" s="43"/>
      <c r="F129" s="44">
        <v>619</v>
      </c>
      <c r="G129" s="14"/>
      <c r="H129" s="11" t="s">
        <v>2</v>
      </c>
      <c r="I129" s="170">
        <v>7.07</v>
      </c>
      <c r="J129" s="171"/>
      <c r="K129" s="172"/>
      <c r="L129" s="20"/>
      <c r="M129" s="26">
        <v>7.1</v>
      </c>
      <c r="N129" s="42">
        <v>111</v>
      </c>
      <c r="O129" s="41">
        <v>0.02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64.680000000000007</v>
      </c>
      <c r="E131" s="43"/>
      <c r="F131" s="44">
        <v>615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71.8</v>
      </c>
      <c r="E133" s="43"/>
      <c r="F133" s="44">
        <v>2484</v>
      </c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>
        <v>6.2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70.400000000000006</v>
      </c>
      <c r="E134" s="43">
        <v>8</v>
      </c>
      <c r="F134" s="44">
        <v>1323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1305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71.91</v>
      </c>
      <c r="E136" s="43">
        <v>7.5</v>
      </c>
      <c r="F136" s="44">
        <v>2398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0.42565878053471823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2369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6.7649028801071667E-2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0.18965517241379309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6.2943262411347511E-2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91.25</v>
      </c>
      <c r="E140" s="31"/>
      <c r="F140" s="32"/>
      <c r="G140" s="81"/>
      <c r="H140" s="27" t="s">
        <v>1</v>
      </c>
      <c r="I140" s="31">
        <v>419</v>
      </c>
      <c r="J140" s="31">
        <v>377</v>
      </c>
      <c r="K140" s="32">
        <f>I140-J140</f>
        <v>42</v>
      </c>
      <c r="L140" s="20"/>
      <c r="M140" s="157" t="s">
        <v>74</v>
      </c>
      <c r="N140" s="158"/>
      <c r="O140" s="76">
        <f>(J121-J125)/J121</f>
        <v>0.59338334295056738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72.7</v>
      </c>
      <c r="E141" s="31">
        <v>68.5</v>
      </c>
      <c r="F141" s="32">
        <v>94.22</v>
      </c>
      <c r="G141" s="82">
        <v>5</v>
      </c>
      <c r="H141" s="26" t="s">
        <v>2</v>
      </c>
      <c r="I141" s="33">
        <v>312</v>
      </c>
      <c r="J141" s="33">
        <v>284</v>
      </c>
      <c r="K141" s="34">
        <f>I141-J141</f>
        <v>28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78.900000000000006</v>
      </c>
      <c r="E142" s="31">
        <v>66.75</v>
      </c>
      <c r="F142" s="32">
        <v>84.6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73.8</v>
      </c>
      <c r="E143" s="31">
        <v>53.1</v>
      </c>
      <c r="F143" s="32">
        <v>71.95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52.6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91.3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205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206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207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208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209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8.9</v>
      </c>
      <c r="O6" s="135"/>
      <c r="P6" s="17"/>
      <c r="R6" s="53" t="s">
        <v>0</v>
      </c>
      <c r="S6" s="53">
        <f>AVERAGE(J9,J66,J121)</f>
        <v>1073.5833333333333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1289</v>
      </c>
      <c r="G7" s="48"/>
      <c r="H7" s="48"/>
      <c r="I7" s="48"/>
      <c r="J7" s="177">
        <f>AVERAGE(F7:I7)</f>
        <v>1289</v>
      </c>
      <c r="K7" s="178"/>
      <c r="L7" s="20"/>
      <c r="M7" s="16">
        <v>2</v>
      </c>
      <c r="N7" s="134">
        <v>9.6999999999999993</v>
      </c>
      <c r="O7" s="135"/>
      <c r="P7" s="17"/>
      <c r="R7" s="53" t="s">
        <v>1</v>
      </c>
      <c r="S7" s="99">
        <f>AVERAGE(J10,J67,J122)</f>
        <v>711.83333333333337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526</v>
      </c>
      <c r="G8" s="48"/>
      <c r="H8" s="48"/>
      <c r="I8" s="48"/>
      <c r="J8" s="177">
        <f t="shared" ref="J8:J13" si="0">AVERAGE(F8:I8)</f>
        <v>526</v>
      </c>
      <c r="K8" s="178"/>
      <c r="L8" s="20"/>
      <c r="M8" s="16">
        <v>3</v>
      </c>
      <c r="N8" s="134">
        <v>9.5</v>
      </c>
      <c r="O8" s="135"/>
      <c r="P8" s="17"/>
      <c r="R8" s="53" t="s">
        <v>2</v>
      </c>
      <c r="S8" s="100">
        <f>AVERAGE(J13,J70,J125)</f>
        <v>455.08333333333331</v>
      </c>
    </row>
    <row r="9" spans="1:19" x14ac:dyDescent="0.25">
      <c r="A9" s="17"/>
      <c r="B9" s="20"/>
      <c r="C9" s="9" t="s">
        <v>19</v>
      </c>
      <c r="D9" s="43">
        <v>61.08</v>
      </c>
      <c r="E9" s="43">
        <v>8.6</v>
      </c>
      <c r="F9" s="43">
        <v>1099</v>
      </c>
      <c r="G9" s="43">
        <v>1103</v>
      </c>
      <c r="H9" s="43">
        <v>1185</v>
      </c>
      <c r="I9" s="43">
        <v>826</v>
      </c>
      <c r="J9" s="177">
        <f t="shared" si="0"/>
        <v>1053.25</v>
      </c>
      <c r="K9" s="178"/>
      <c r="L9" s="20"/>
      <c r="M9" s="16">
        <v>4</v>
      </c>
      <c r="N9" s="134">
        <v>8.6999999999999993</v>
      </c>
      <c r="O9" s="135"/>
      <c r="P9" s="17"/>
      <c r="R9" s="101" t="s">
        <v>70</v>
      </c>
      <c r="S9" s="102">
        <f>S6-S8</f>
        <v>618.5</v>
      </c>
    </row>
    <row r="10" spans="1:19" x14ac:dyDescent="0.25">
      <c r="A10" s="17"/>
      <c r="B10" s="20"/>
      <c r="C10" s="9" t="s">
        <v>20</v>
      </c>
      <c r="D10" s="43">
        <v>56.38</v>
      </c>
      <c r="E10" s="43">
        <v>8.8000000000000007</v>
      </c>
      <c r="F10" s="43">
        <v>736</v>
      </c>
      <c r="G10" s="43">
        <v>770</v>
      </c>
      <c r="H10" s="43">
        <v>808</v>
      </c>
      <c r="I10" s="43">
        <v>1022</v>
      </c>
      <c r="J10" s="177">
        <f t="shared" si="0"/>
        <v>834</v>
      </c>
      <c r="K10" s="178"/>
      <c r="L10" s="20"/>
      <c r="M10" s="16">
        <v>5</v>
      </c>
      <c r="N10" s="134">
        <v>9.4</v>
      </c>
      <c r="O10" s="135"/>
      <c r="P10" s="17"/>
      <c r="R10" s="101" t="s">
        <v>71</v>
      </c>
      <c r="S10" s="103">
        <f>S7-S8</f>
        <v>256.75000000000006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673</v>
      </c>
      <c r="G11" s="48"/>
      <c r="H11" s="48"/>
      <c r="I11" s="48"/>
      <c r="J11" s="177">
        <f t="shared" si="0"/>
        <v>673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0.57610804936738347</v>
      </c>
    </row>
    <row r="12" spans="1:19" x14ac:dyDescent="0.25">
      <c r="A12" s="17"/>
      <c r="B12" s="20"/>
      <c r="C12" s="9" t="s">
        <v>22</v>
      </c>
      <c r="D12" s="43"/>
      <c r="E12" s="43"/>
      <c r="F12" s="43">
        <v>496</v>
      </c>
      <c r="G12" s="48"/>
      <c r="H12" s="48"/>
      <c r="I12" s="48"/>
      <c r="J12" s="177">
        <f t="shared" si="0"/>
        <v>496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0.36068836338094129</v>
      </c>
    </row>
    <row r="13" spans="1:19" ht="15.75" thickBot="1" x14ac:dyDescent="0.3">
      <c r="A13" s="17"/>
      <c r="B13" s="20"/>
      <c r="C13" s="10" t="s">
        <v>23</v>
      </c>
      <c r="D13" s="45">
        <v>52.42</v>
      </c>
      <c r="E13" s="45">
        <v>8.9</v>
      </c>
      <c r="F13" s="45">
        <v>488</v>
      </c>
      <c r="G13" s="45">
        <v>528</v>
      </c>
      <c r="H13" s="45">
        <v>528</v>
      </c>
      <c r="I13" s="45">
        <v>562</v>
      </c>
      <c r="J13" s="179">
        <f t="shared" si="0"/>
        <v>526.5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9.0500000000000007</v>
      </c>
      <c r="E16" s="43">
        <v>11.2</v>
      </c>
      <c r="F16" s="44">
        <v>1239</v>
      </c>
      <c r="G16" s="14"/>
      <c r="H16" s="12" t="s">
        <v>1</v>
      </c>
      <c r="I16" s="167">
        <v>6.28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56.17</v>
      </c>
      <c r="E17" s="43"/>
      <c r="F17" s="44">
        <v>485</v>
      </c>
      <c r="G17" s="14"/>
      <c r="H17" s="11" t="s">
        <v>2</v>
      </c>
      <c r="I17" s="170">
        <v>5.89</v>
      </c>
      <c r="J17" s="171"/>
      <c r="K17" s="172"/>
      <c r="L17" s="20"/>
      <c r="M17" s="26">
        <v>7.2</v>
      </c>
      <c r="N17" s="42">
        <v>89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54.9</v>
      </c>
      <c r="E19" s="43"/>
      <c r="F19" s="44">
        <v>483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78.23</v>
      </c>
      <c r="E21" s="43"/>
      <c r="F21" s="44">
        <v>1821</v>
      </c>
      <c r="G21" s="14"/>
      <c r="H21" s="153">
        <v>11</v>
      </c>
      <c r="I21" s="155">
        <v>816</v>
      </c>
      <c r="J21" s="155">
        <v>793</v>
      </c>
      <c r="K21" s="159">
        <f>((I21-J21)/I21)</f>
        <v>2.8186274509803922E-2</v>
      </c>
      <c r="L21" s="20"/>
      <c r="M21" s="19">
        <v>2</v>
      </c>
      <c r="N21" s="33">
        <v>6.3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78.569999999999993</v>
      </c>
      <c r="E22" s="43">
        <v>8.6</v>
      </c>
      <c r="F22" s="44">
        <v>1385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1322</v>
      </c>
      <c r="G23" s="14"/>
      <c r="H23" s="153">
        <v>7</v>
      </c>
      <c r="I23" s="155">
        <v>718</v>
      </c>
      <c r="J23" s="155">
        <v>589</v>
      </c>
      <c r="K23" s="159">
        <f>((I23-J23)/I23)</f>
        <v>0.1796657381615599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75.55</v>
      </c>
      <c r="E24" s="43">
        <v>8.8000000000000007</v>
      </c>
      <c r="F24" s="44">
        <v>1751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0.20816520294327082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/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0.19304556354916066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0.26300148588410105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-6.1491935483870969E-2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91.25</v>
      </c>
      <c r="E28" s="31"/>
      <c r="F28" s="32"/>
      <c r="G28" s="81"/>
      <c r="H28" s="27" t="s">
        <v>1</v>
      </c>
      <c r="I28" s="31">
        <v>388</v>
      </c>
      <c r="J28" s="31">
        <v>332</v>
      </c>
      <c r="K28" s="32">
        <f>I28-J28</f>
        <v>56</v>
      </c>
      <c r="L28" s="20"/>
      <c r="M28" s="157" t="s">
        <v>74</v>
      </c>
      <c r="N28" s="158"/>
      <c r="O28" s="76">
        <f>(J9-J13)/J9</f>
        <v>0.50011868027533823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73.05</v>
      </c>
      <c r="E29" s="31">
        <v>69.010000000000005</v>
      </c>
      <c r="F29" s="32">
        <v>94.47</v>
      </c>
      <c r="G29" s="82">
        <v>5.3</v>
      </c>
      <c r="H29" s="26" t="s">
        <v>2</v>
      </c>
      <c r="I29" s="33">
        <v>306</v>
      </c>
      <c r="J29" s="33">
        <v>278</v>
      </c>
      <c r="K29" s="34">
        <f>I29-J29</f>
        <v>28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81.2</v>
      </c>
      <c r="E30" s="31">
        <v>66.400000000000006</v>
      </c>
      <c r="F30" s="32">
        <v>81.78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79.25</v>
      </c>
      <c r="E31" s="31">
        <v>57.1</v>
      </c>
      <c r="F31" s="32">
        <v>72.05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52.55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91.75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210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211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212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213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214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1339</v>
      </c>
      <c r="G64" s="48"/>
      <c r="H64" s="48"/>
      <c r="I64" s="48"/>
      <c r="J64" s="177">
        <f>AVERAGE(F64:I64)</f>
        <v>1339</v>
      </c>
      <c r="K64" s="178"/>
      <c r="L64" s="20"/>
      <c r="M64" s="16">
        <v>2</v>
      </c>
      <c r="N64" s="134">
        <v>9.8000000000000007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538</v>
      </c>
      <c r="G65" s="48"/>
      <c r="H65" s="48"/>
      <c r="I65" s="48"/>
      <c r="J65" s="177">
        <f t="shared" ref="J65:J70" si="1">AVERAGE(F65:I65)</f>
        <v>538</v>
      </c>
      <c r="K65" s="178"/>
      <c r="L65" s="20"/>
      <c r="M65" s="16">
        <v>3</v>
      </c>
      <c r="N65" s="134">
        <v>10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59.02</v>
      </c>
      <c r="E66" s="43">
        <v>8.6999999999999993</v>
      </c>
      <c r="F66" s="43">
        <v>888</v>
      </c>
      <c r="G66" s="43">
        <v>897</v>
      </c>
      <c r="H66" s="43">
        <v>909</v>
      </c>
      <c r="I66" s="43">
        <v>1194</v>
      </c>
      <c r="J66" s="177">
        <f t="shared" si="1"/>
        <v>972</v>
      </c>
      <c r="K66" s="178"/>
      <c r="L66" s="20"/>
      <c r="M66" s="16">
        <v>4</v>
      </c>
      <c r="N66" s="134">
        <v>9.8000000000000007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59.27</v>
      </c>
      <c r="E67" s="43">
        <v>9.1999999999999993</v>
      </c>
      <c r="F67" s="43">
        <v>740</v>
      </c>
      <c r="G67" s="43">
        <v>744</v>
      </c>
      <c r="H67" s="43">
        <v>711</v>
      </c>
      <c r="I67" s="43">
        <v>669</v>
      </c>
      <c r="J67" s="177">
        <f t="shared" si="1"/>
        <v>716</v>
      </c>
      <c r="K67" s="178"/>
      <c r="L67" s="20"/>
      <c r="M67" s="16">
        <v>5</v>
      </c>
      <c r="N67" s="134">
        <v>9.5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709</v>
      </c>
      <c r="G68" s="48"/>
      <c r="H68" s="48"/>
      <c r="I68" s="48"/>
      <c r="J68" s="177">
        <f t="shared" si="1"/>
        <v>709</v>
      </c>
      <c r="K68" s="178"/>
      <c r="L68" s="20"/>
      <c r="M68" s="19">
        <v>6</v>
      </c>
      <c r="N68" s="136">
        <v>7.6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555</v>
      </c>
      <c r="G69" s="48"/>
      <c r="H69" s="48"/>
      <c r="I69" s="48"/>
      <c r="J69" s="177">
        <f t="shared" si="1"/>
        <v>555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59.09</v>
      </c>
      <c r="E70" s="45">
        <v>8.6999999999999993</v>
      </c>
      <c r="F70" s="45">
        <v>570</v>
      </c>
      <c r="G70" s="45">
        <v>582</v>
      </c>
      <c r="H70" s="45">
        <v>480</v>
      </c>
      <c r="I70" s="45">
        <v>366</v>
      </c>
      <c r="J70" s="179">
        <f t="shared" si="1"/>
        <v>499.5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97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9.07</v>
      </c>
      <c r="E73" s="43">
        <v>10.6</v>
      </c>
      <c r="F73" s="44">
        <v>1407</v>
      </c>
      <c r="G73" s="14"/>
      <c r="H73" s="12" t="s">
        <v>1</v>
      </c>
      <c r="I73" s="167">
        <v>7.06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66.069999999999993</v>
      </c>
      <c r="E74" s="43"/>
      <c r="F74" s="44">
        <v>529</v>
      </c>
      <c r="G74" s="14"/>
      <c r="H74" s="11" t="s">
        <v>2</v>
      </c>
      <c r="I74" s="170">
        <v>6.61</v>
      </c>
      <c r="J74" s="171"/>
      <c r="K74" s="172"/>
      <c r="L74" s="20"/>
      <c r="M74" s="26">
        <v>6.9</v>
      </c>
      <c r="N74" s="42">
        <v>102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67.42</v>
      </c>
      <c r="E76" s="43"/>
      <c r="F76" s="44">
        <v>533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70.02</v>
      </c>
      <c r="E77" s="43"/>
      <c r="F77" s="44">
        <v>514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6.2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71.989999999999995</v>
      </c>
      <c r="E78" s="43"/>
      <c r="F78" s="44">
        <v>2007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6.1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67.03</v>
      </c>
      <c r="E79" s="43">
        <v>8.4</v>
      </c>
      <c r="F79" s="44">
        <v>1066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1042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69.33</v>
      </c>
      <c r="E81" s="43">
        <v>8</v>
      </c>
      <c r="F81" s="44">
        <v>2133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0.26337448559670784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2087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9.7765363128491621E-3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0.21720733427362482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0.1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91.13</v>
      </c>
      <c r="E85" s="31"/>
      <c r="F85" s="32"/>
      <c r="G85" s="81"/>
      <c r="H85" s="27" t="s">
        <v>1</v>
      </c>
      <c r="I85" s="31">
        <v>791</v>
      </c>
      <c r="J85" s="31">
        <v>702</v>
      </c>
      <c r="K85" s="32">
        <f>I85-J85</f>
        <v>89</v>
      </c>
      <c r="L85" s="20"/>
      <c r="M85" s="157" t="s">
        <v>74</v>
      </c>
      <c r="N85" s="158"/>
      <c r="O85" s="76">
        <f>(J66-J70)/J66</f>
        <v>0.4861111111111111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72.75</v>
      </c>
      <c r="E86" s="31">
        <v>68.13</v>
      </c>
      <c r="F86" s="32">
        <v>93.66</v>
      </c>
      <c r="G86" s="82">
        <v>5.0999999999999996</v>
      </c>
      <c r="H86" s="26" t="s">
        <v>2</v>
      </c>
      <c r="I86" s="33">
        <v>644</v>
      </c>
      <c r="J86" s="33">
        <v>612</v>
      </c>
      <c r="K86" s="34">
        <f>I86-J86</f>
        <v>32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80.25</v>
      </c>
      <c r="E87" s="31">
        <v>65.86</v>
      </c>
      <c r="F87" s="32">
        <v>82.07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75.55</v>
      </c>
      <c r="E88" s="31">
        <v>54.43</v>
      </c>
      <c r="F88" s="32">
        <v>72.05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54.33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91.29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215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216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217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218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219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220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221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 t="s">
        <v>222</v>
      </c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 t="s">
        <v>223</v>
      </c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 t="s">
        <v>224</v>
      </c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 t="s">
        <v>225</v>
      </c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1355</v>
      </c>
      <c r="G119" s="48"/>
      <c r="H119" s="48"/>
      <c r="I119" s="48"/>
      <c r="J119" s="177">
        <f>AVERAGE(F119:I119)</f>
        <v>1355</v>
      </c>
      <c r="K119" s="178"/>
      <c r="L119" s="20"/>
      <c r="M119" s="16">
        <v>2</v>
      </c>
      <c r="N119" s="134">
        <v>9.8000000000000007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585</v>
      </c>
      <c r="G120" s="48"/>
      <c r="H120" s="48"/>
      <c r="I120" s="48"/>
      <c r="J120" s="177">
        <f t="shared" ref="J120:J125" si="2">AVERAGE(F120:I120)</f>
        <v>585</v>
      </c>
      <c r="K120" s="178"/>
      <c r="L120" s="20"/>
      <c r="M120" s="16">
        <v>3</v>
      </c>
      <c r="N120" s="134">
        <v>10.199999999999999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61.54</v>
      </c>
      <c r="E121" s="43">
        <v>8.9</v>
      </c>
      <c r="F121" s="43">
        <v>1163</v>
      </c>
      <c r="G121" s="43">
        <v>1198</v>
      </c>
      <c r="H121" s="43">
        <v>1219</v>
      </c>
      <c r="I121" s="43">
        <v>1202</v>
      </c>
      <c r="J121" s="177">
        <f t="shared" si="2"/>
        <v>1195.5</v>
      </c>
      <c r="K121" s="178"/>
      <c r="L121" s="20"/>
      <c r="M121" s="16">
        <v>4</v>
      </c>
      <c r="N121" s="134">
        <v>9.4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58.49</v>
      </c>
      <c r="E122" s="43">
        <v>9.4</v>
      </c>
      <c r="F122" s="43">
        <v>595</v>
      </c>
      <c r="G122" s="43">
        <v>580</v>
      </c>
      <c r="H122" s="43">
        <v>577</v>
      </c>
      <c r="I122" s="43">
        <v>590</v>
      </c>
      <c r="J122" s="177">
        <f t="shared" si="2"/>
        <v>585.5</v>
      </c>
      <c r="K122" s="178"/>
      <c r="L122" s="20"/>
      <c r="M122" s="16">
        <v>5</v>
      </c>
      <c r="N122" s="134">
        <v>8.9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495</v>
      </c>
      <c r="G123" s="48"/>
      <c r="H123" s="48"/>
      <c r="I123" s="48"/>
      <c r="J123" s="177">
        <f t="shared" si="2"/>
        <v>495</v>
      </c>
      <c r="K123" s="178"/>
      <c r="L123" s="20"/>
      <c r="M123" s="19">
        <v>6</v>
      </c>
      <c r="N123" s="136">
        <v>7.8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344</v>
      </c>
      <c r="G124" s="48"/>
      <c r="H124" s="48"/>
      <c r="I124" s="48"/>
      <c r="J124" s="177">
        <f t="shared" si="2"/>
        <v>344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58.17</v>
      </c>
      <c r="E125" s="45">
        <v>9.1999999999999993</v>
      </c>
      <c r="F125" s="45">
        <v>357</v>
      </c>
      <c r="G125" s="45">
        <v>341</v>
      </c>
      <c r="H125" s="45">
        <v>336</v>
      </c>
      <c r="I125" s="45">
        <v>323</v>
      </c>
      <c r="J125" s="179">
        <f t="shared" si="2"/>
        <v>339.25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8.56</v>
      </c>
      <c r="E128" s="43">
        <v>11.1</v>
      </c>
      <c r="F128" s="44">
        <v>1260</v>
      </c>
      <c r="G128" s="14"/>
      <c r="H128" s="12" t="s">
        <v>1</v>
      </c>
      <c r="I128" s="167">
        <v>6.73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64.16</v>
      </c>
      <c r="E129" s="43"/>
      <c r="F129" s="44">
        <v>363</v>
      </c>
      <c r="G129" s="14"/>
      <c r="H129" s="11" t="s">
        <v>2</v>
      </c>
      <c r="I129" s="170">
        <v>6.39</v>
      </c>
      <c r="J129" s="171"/>
      <c r="K129" s="172"/>
      <c r="L129" s="20"/>
      <c r="M129" s="26">
        <v>7.1</v>
      </c>
      <c r="N129" s="42">
        <v>129</v>
      </c>
      <c r="O129" s="41">
        <v>0.02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66.349999999999994</v>
      </c>
      <c r="E131" s="43"/>
      <c r="F131" s="44">
        <v>360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63.48</v>
      </c>
      <c r="E132" s="43"/>
      <c r="F132" s="44">
        <v>358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6.3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72.55</v>
      </c>
      <c r="E133" s="43"/>
      <c r="F133" s="44">
        <v>2160</v>
      </c>
      <c r="G133" s="14"/>
      <c r="H133" s="153">
        <v>1</v>
      </c>
      <c r="I133" s="155">
        <v>599</v>
      </c>
      <c r="J133" s="155">
        <v>515</v>
      </c>
      <c r="K133" s="159">
        <f>((I133-J133)/I133)</f>
        <v>0.14023372287145242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68.959999999999994</v>
      </c>
      <c r="E134" s="43">
        <v>8.3000000000000007</v>
      </c>
      <c r="F134" s="44">
        <v>1050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1035</v>
      </c>
      <c r="G135" s="14"/>
      <c r="H135" s="153">
        <v>8</v>
      </c>
      <c r="I135" s="155">
        <v>539</v>
      </c>
      <c r="J135" s="155">
        <v>345</v>
      </c>
      <c r="K135" s="159">
        <f>((I135-J135)/I135)</f>
        <v>0.35992578849721707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71.55</v>
      </c>
      <c r="E136" s="43">
        <v>7.9</v>
      </c>
      <c r="F136" s="44">
        <v>2160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0.51024675867837721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2145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0.15456874466268147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0.30505050505050507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1.3808139534883721E-2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91.3</v>
      </c>
      <c r="E140" s="31"/>
      <c r="F140" s="32"/>
      <c r="G140" s="81"/>
      <c r="H140" s="27" t="s">
        <v>1</v>
      </c>
      <c r="I140" s="31">
        <v>398</v>
      </c>
      <c r="J140" s="31">
        <v>366</v>
      </c>
      <c r="K140" s="32">
        <f>I140-J140</f>
        <v>32</v>
      </c>
      <c r="L140" s="20"/>
      <c r="M140" s="157" t="s">
        <v>74</v>
      </c>
      <c r="N140" s="158"/>
      <c r="O140" s="76">
        <f>(J121-J125)/J121</f>
        <v>0.71622751986616473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</v>
      </c>
      <c r="E141" s="31">
        <v>68.08</v>
      </c>
      <c r="F141" s="32">
        <v>93.9</v>
      </c>
      <c r="G141" s="82">
        <v>5.3</v>
      </c>
      <c r="H141" s="26" t="s">
        <v>2</v>
      </c>
      <c r="I141" s="33">
        <v>287</v>
      </c>
      <c r="J141" s="33">
        <v>260</v>
      </c>
      <c r="K141" s="34">
        <f>I141-J141</f>
        <v>27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79.400000000000006</v>
      </c>
      <c r="E142" s="31">
        <v>65.45</v>
      </c>
      <c r="F142" s="32">
        <v>82.43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75.8</v>
      </c>
      <c r="E143" s="31">
        <v>54.55</v>
      </c>
      <c r="F143" s="32">
        <v>71.97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52.85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91.35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226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227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228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229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230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V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1303.5</v>
      </c>
    </row>
    <row r="7" spans="1:19" x14ac:dyDescent="0.25">
      <c r="A7" s="17"/>
      <c r="B7" s="20"/>
      <c r="C7" s="9" t="s">
        <v>17</v>
      </c>
      <c r="D7" s="47"/>
      <c r="E7" s="47"/>
      <c r="F7" s="43">
        <v>1202</v>
      </c>
      <c r="G7" s="48"/>
      <c r="H7" s="48"/>
      <c r="I7" s="48"/>
      <c r="J7" s="177">
        <f>AVERAGE(F7:I7)</f>
        <v>1202</v>
      </c>
      <c r="K7" s="178"/>
      <c r="L7" s="20"/>
      <c r="M7" s="16">
        <v>2</v>
      </c>
      <c r="N7" s="134">
        <v>10.5</v>
      </c>
      <c r="O7" s="135"/>
      <c r="P7" s="17"/>
      <c r="R7" s="53" t="s">
        <v>1</v>
      </c>
      <c r="S7" s="99">
        <f>AVERAGE(J10,J67,J122)</f>
        <v>651.75</v>
      </c>
    </row>
    <row r="8" spans="1:19" x14ac:dyDescent="0.25">
      <c r="A8" s="17"/>
      <c r="B8" s="20"/>
      <c r="C8" s="9" t="s">
        <v>18</v>
      </c>
      <c r="D8" s="47"/>
      <c r="E8" s="47"/>
      <c r="F8" s="43">
        <v>553</v>
      </c>
      <c r="G8" s="48"/>
      <c r="H8" s="48"/>
      <c r="I8" s="48"/>
      <c r="J8" s="177">
        <f t="shared" ref="J8:J13" si="0">AVERAGE(F8:I8)</f>
        <v>553</v>
      </c>
      <c r="K8" s="178"/>
      <c r="L8" s="20"/>
      <c r="M8" s="16">
        <v>3</v>
      </c>
      <c r="N8" s="134">
        <v>10.4</v>
      </c>
      <c r="O8" s="135"/>
      <c r="P8" s="17"/>
      <c r="R8" s="53" t="s">
        <v>2</v>
      </c>
      <c r="S8" s="100">
        <f>AVERAGE(J13,J70,J125)</f>
        <v>353</v>
      </c>
    </row>
    <row r="9" spans="1:19" x14ac:dyDescent="0.25">
      <c r="A9" s="17"/>
      <c r="B9" s="20"/>
      <c r="C9" s="9" t="s">
        <v>19</v>
      </c>
      <c r="D9" s="43">
        <v>63.28</v>
      </c>
      <c r="E9" s="43">
        <v>9.1</v>
      </c>
      <c r="F9" s="43">
        <v>1476</v>
      </c>
      <c r="G9" s="43">
        <v>1499</v>
      </c>
      <c r="H9" s="43">
        <v>1333</v>
      </c>
      <c r="I9" s="43">
        <v>1397</v>
      </c>
      <c r="J9" s="177">
        <f t="shared" si="0"/>
        <v>1426.25</v>
      </c>
      <c r="K9" s="178"/>
      <c r="L9" s="20"/>
      <c r="M9" s="16">
        <v>4</v>
      </c>
      <c r="N9" s="134">
        <v>9.4</v>
      </c>
      <c r="O9" s="135"/>
      <c r="P9" s="17"/>
      <c r="R9" s="101" t="s">
        <v>70</v>
      </c>
      <c r="S9" s="102">
        <f>S6-S8</f>
        <v>950.5</v>
      </c>
    </row>
    <row r="10" spans="1:19" x14ac:dyDescent="0.25">
      <c r="A10" s="17"/>
      <c r="B10" s="20"/>
      <c r="C10" s="9" t="s">
        <v>20</v>
      </c>
      <c r="D10" s="43">
        <v>58.66</v>
      </c>
      <c r="E10" s="43">
        <v>8.5</v>
      </c>
      <c r="F10" s="43">
        <v>600</v>
      </c>
      <c r="G10" s="43">
        <v>625</v>
      </c>
      <c r="H10" s="43">
        <v>762</v>
      </c>
      <c r="I10" s="43">
        <v>786</v>
      </c>
      <c r="J10" s="177">
        <f t="shared" si="0"/>
        <v>693.25</v>
      </c>
      <c r="K10" s="178"/>
      <c r="L10" s="20"/>
      <c r="M10" s="16">
        <v>5</v>
      </c>
      <c r="N10" s="134">
        <v>9.5</v>
      </c>
      <c r="O10" s="135"/>
      <c r="P10" s="17"/>
      <c r="R10" s="101" t="s">
        <v>71</v>
      </c>
      <c r="S10" s="103">
        <f>S7-S8</f>
        <v>298.75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456</v>
      </c>
      <c r="G11" s="48"/>
      <c r="H11" s="48"/>
      <c r="I11" s="48"/>
      <c r="J11" s="177">
        <f t="shared" si="0"/>
        <v>456</v>
      </c>
      <c r="K11" s="178"/>
      <c r="L11" s="20"/>
      <c r="M11" s="19">
        <v>6</v>
      </c>
      <c r="N11" s="136">
        <v>7.7</v>
      </c>
      <c r="O11" s="137"/>
      <c r="P11" s="17"/>
      <c r="R11" s="104" t="s">
        <v>72</v>
      </c>
      <c r="S11" s="105">
        <f>S9/S6</f>
        <v>0.72919064058304561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249</v>
      </c>
      <c r="G12" s="48"/>
      <c r="H12" s="48"/>
      <c r="I12" s="48"/>
      <c r="J12" s="177">
        <f t="shared" si="0"/>
        <v>249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0.45838128116609128</v>
      </c>
    </row>
    <row r="13" spans="1:19" ht="15.75" thickBot="1" x14ac:dyDescent="0.3">
      <c r="A13" s="17"/>
      <c r="B13" s="20"/>
      <c r="C13" s="10" t="s">
        <v>23</v>
      </c>
      <c r="D13" s="45">
        <v>56.56</v>
      </c>
      <c r="E13" s="45">
        <v>8.6</v>
      </c>
      <c r="F13" s="45">
        <v>258</v>
      </c>
      <c r="G13" s="45">
        <v>269</v>
      </c>
      <c r="H13" s="45">
        <v>362</v>
      </c>
      <c r="I13" s="45">
        <v>381</v>
      </c>
      <c r="J13" s="179">
        <f t="shared" si="0"/>
        <v>317.5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7.94</v>
      </c>
      <c r="E16" s="43">
        <v>11</v>
      </c>
      <c r="F16" s="44">
        <v>1258</v>
      </c>
      <c r="G16" s="14"/>
      <c r="H16" s="12" t="s">
        <v>1</v>
      </c>
      <c r="I16" s="167">
        <v>6.22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57.71</v>
      </c>
      <c r="E17" s="43"/>
      <c r="F17" s="44">
        <v>288</v>
      </c>
      <c r="G17" s="14"/>
      <c r="H17" s="11" t="s">
        <v>2</v>
      </c>
      <c r="I17" s="170">
        <v>5.83</v>
      </c>
      <c r="J17" s="171"/>
      <c r="K17" s="172"/>
      <c r="L17" s="20"/>
      <c r="M17" s="26">
        <v>7.2</v>
      </c>
      <c r="N17" s="42">
        <v>88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57.58</v>
      </c>
      <c r="E19" s="43"/>
      <c r="F19" s="44">
        <v>267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57.29</v>
      </c>
      <c r="E20" s="43"/>
      <c r="F20" s="44">
        <v>269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69.69</v>
      </c>
      <c r="E21" s="43"/>
      <c r="F21" s="44">
        <v>1790</v>
      </c>
      <c r="G21" s="14"/>
      <c r="H21" s="153">
        <v>2</v>
      </c>
      <c r="I21" s="155">
        <v>618</v>
      </c>
      <c r="J21" s="155">
        <v>458</v>
      </c>
      <c r="K21" s="159">
        <f>((I21-J21)/I21)</f>
        <v>0.25889967637540451</v>
      </c>
      <c r="L21" s="20"/>
      <c r="M21" s="19">
        <v>2</v>
      </c>
      <c r="N21" s="33">
        <v>6.1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69.66</v>
      </c>
      <c r="E22" s="43">
        <v>8.8000000000000007</v>
      </c>
      <c r="F22" s="44">
        <v>848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811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78.25</v>
      </c>
      <c r="E24" s="43">
        <v>8.8000000000000007</v>
      </c>
      <c r="F24" s="44">
        <v>1635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0.51393514460999123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1583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0.34222863324918862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0.45394736842105265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-0.27510040160642568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91.45</v>
      </c>
      <c r="E28" s="31"/>
      <c r="F28" s="32"/>
      <c r="G28" s="81"/>
      <c r="H28" s="27" t="s">
        <v>1</v>
      </c>
      <c r="I28" s="31">
        <v>369</v>
      </c>
      <c r="J28" s="31">
        <v>303</v>
      </c>
      <c r="K28" s="32">
        <f>I28-J28</f>
        <v>66</v>
      </c>
      <c r="L28" s="20"/>
      <c r="M28" s="157" t="s">
        <v>74</v>
      </c>
      <c r="N28" s="158"/>
      <c r="O28" s="76">
        <f>(J9-J13)/J9</f>
        <v>0.77738825591586325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72.05</v>
      </c>
      <c r="E29" s="31">
        <v>67.55</v>
      </c>
      <c r="F29" s="32">
        <v>93.76</v>
      </c>
      <c r="G29" s="82">
        <v>5.2</v>
      </c>
      <c r="H29" s="26" t="s">
        <v>2</v>
      </c>
      <c r="I29" s="33">
        <v>252</v>
      </c>
      <c r="J29" s="33">
        <v>226</v>
      </c>
      <c r="K29" s="34">
        <f>I29-J29</f>
        <v>26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80</v>
      </c>
      <c r="E30" s="31">
        <v>65.94</v>
      </c>
      <c r="F30" s="32">
        <v>82.43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76.25</v>
      </c>
      <c r="E31" s="31">
        <v>54.78</v>
      </c>
      <c r="F31" s="32">
        <v>71.84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55.25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91.2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231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232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233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234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235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236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1327</v>
      </c>
      <c r="G64" s="48"/>
      <c r="H64" s="48"/>
      <c r="I64" s="48"/>
      <c r="J64" s="177">
        <f>AVERAGE(F64:I64)</f>
        <v>1327</v>
      </c>
      <c r="K64" s="178"/>
      <c r="L64" s="20"/>
      <c r="M64" s="16">
        <v>2</v>
      </c>
      <c r="N64" s="134">
        <v>9.6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541</v>
      </c>
      <c r="G65" s="48"/>
      <c r="H65" s="48"/>
      <c r="I65" s="48"/>
      <c r="J65" s="177">
        <f t="shared" ref="J65:J70" si="1">AVERAGE(F65:I65)</f>
        <v>541</v>
      </c>
      <c r="K65" s="178"/>
      <c r="L65" s="20"/>
      <c r="M65" s="16">
        <v>3</v>
      </c>
      <c r="N65" s="134">
        <v>10.1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60.71</v>
      </c>
      <c r="E66" s="43">
        <v>7.5</v>
      </c>
      <c r="F66" s="43">
        <v>1288</v>
      </c>
      <c r="G66" s="43">
        <v>1296</v>
      </c>
      <c r="H66" s="43">
        <v>1274</v>
      </c>
      <c r="I66" s="43">
        <v>1170</v>
      </c>
      <c r="J66" s="177">
        <f t="shared" si="1"/>
        <v>1257</v>
      </c>
      <c r="K66" s="178"/>
      <c r="L66" s="20"/>
      <c r="M66" s="16">
        <v>4</v>
      </c>
      <c r="N66" s="134">
        <v>9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59.17</v>
      </c>
      <c r="E67" s="43">
        <v>8.4</v>
      </c>
      <c r="F67" s="43">
        <v>767</v>
      </c>
      <c r="G67" s="43">
        <v>774</v>
      </c>
      <c r="H67" s="43">
        <v>780</v>
      </c>
      <c r="I67" s="43">
        <v>707</v>
      </c>
      <c r="J67" s="177">
        <f t="shared" si="1"/>
        <v>757</v>
      </c>
      <c r="K67" s="178"/>
      <c r="L67" s="20"/>
      <c r="M67" s="16">
        <v>5</v>
      </c>
      <c r="N67" s="134">
        <v>9.3000000000000007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597</v>
      </c>
      <c r="G68" s="48"/>
      <c r="H68" s="48"/>
      <c r="I68" s="48"/>
      <c r="J68" s="177">
        <f t="shared" si="1"/>
        <v>597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411</v>
      </c>
      <c r="G69" s="48"/>
      <c r="H69" s="48"/>
      <c r="I69" s="48"/>
      <c r="J69" s="177">
        <f t="shared" si="1"/>
        <v>411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59.12</v>
      </c>
      <c r="E70" s="45">
        <v>8.1999999999999993</v>
      </c>
      <c r="F70" s="45">
        <v>429</v>
      </c>
      <c r="G70" s="45">
        <v>444</v>
      </c>
      <c r="H70" s="45">
        <v>402</v>
      </c>
      <c r="I70" s="45">
        <v>377</v>
      </c>
      <c r="J70" s="179">
        <f t="shared" si="1"/>
        <v>413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97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9.11</v>
      </c>
      <c r="E73" s="43">
        <v>10.4</v>
      </c>
      <c r="F73" s="44">
        <v>1533</v>
      </c>
      <c r="G73" s="14"/>
      <c r="H73" s="12" t="s">
        <v>1</v>
      </c>
      <c r="I73" s="167">
        <v>6.84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63.77</v>
      </c>
      <c r="E74" s="43"/>
      <c r="F74" s="44">
        <v>388</v>
      </c>
      <c r="G74" s="14"/>
      <c r="H74" s="11" t="s">
        <v>2</v>
      </c>
      <c r="I74" s="170">
        <v>6.5</v>
      </c>
      <c r="J74" s="171"/>
      <c r="K74" s="172"/>
      <c r="L74" s="20"/>
      <c r="M74" s="26">
        <v>6.9</v>
      </c>
      <c r="N74" s="42">
        <v>99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64.709999999999994</v>
      </c>
      <c r="E76" s="43"/>
      <c r="F76" s="44">
        <v>365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70.06</v>
      </c>
      <c r="E77" s="43"/>
      <c r="F77" s="44">
        <v>377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6.2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71.959999999999994</v>
      </c>
      <c r="E78" s="43"/>
      <c r="F78" s="44">
        <v>2005</v>
      </c>
      <c r="G78" s="14"/>
      <c r="H78" s="153">
        <v>12</v>
      </c>
      <c r="I78" s="155">
        <v>472</v>
      </c>
      <c r="J78" s="155">
        <v>424</v>
      </c>
      <c r="K78" s="159">
        <f>((I78-J78)/I78)</f>
        <v>0.10169491525423729</v>
      </c>
      <c r="L78" s="20"/>
      <c r="M78" s="19">
        <v>2</v>
      </c>
      <c r="N78" s="33">
        <v>6.1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74.77</v>
      </c>
      <c r="E79" s="43">
        <v>7.8</v>
      </c>
      <c r="F79" s="44">
        <v>709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733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76.91</v>
      </c>
      <c r="E81" s="43">
        <v>7.4</v>
      </c>
      <c r="F81" s="44">
        <v>1499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0.39777247414478917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1482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0.21136063408190225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0.31155778894472363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-4.8661800486618006E-3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91.07</v>
      </c>
      <c r="E85" s="31"/>
      <c r="F85" s="32"/>
      <c r="G85" s="81"/>
      <c r="H85" s="27" t="s">
        <v>1</v>
      </c>
      <c r="I85" s="31">
        <v>811</v>
      </c>
      <c r="J85" s="31">
        <v>720</v>
      </c>
      <c r="K85" s="32">
        <f>I85-J85</f>
        <v>91</v>
      </c>
      <c r="L85" s="20"/>
      <c r="M85" s="157" t="s">
        <v>74</v>
      </c>
      <c r="N85" s="158"/>
      <c r="O85" s="76">
        <f>(J66-J70)/J66</f>
        <v>0.67143993635640409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73.349999999999994</v>
      </c>
      <c r="E86" s="31">
        <v>69.03</v>
      </c>
      <c r="F86" s="32">
        <v>94.11</v>
      </c>
      <c r="G86" s="82">
        <v>5.0999999999999996</v>
      </c>
      <c r="H86" s="26" t="s">
        <v>2</v>
      </c>
      <c r="I86" s="33">
        <v>492</v>
      </c>
      <c r="J86" s="33">
        <v>455</v>
      </c>
      <c r="K86" s="34">
        <f>I86-J86</f>
        <v>37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80.349999999999994</v>
      </c>
      <c r="E87" s="31">
        <v>67.3</v>
      </c>
      <c r="F87" s="32">
        <v>83.77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74.45</v>
      </c>
      <c r="E88" s="31">
        <v>52.97</v>
      </c>
      <c r="F88" s="32">
        <v>71.150000000000006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55.66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91.23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237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238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239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240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241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242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1355</v>
      </c>
      <c r="G119" s="48"/>
      <c r="H119" s="48"/>
      <c r="I119" s="48"/>
      <c r="J119" s="177">
        <f>AVERAGE(F119:I119)</f>
        <v>1355</v>
      </c>
      <c r="K119" s="178"/>
      <c r="L119" s="20"/>
      <c r="M119" s="16">
        <v>2</v>
      </c>
      <c r="N119" s="134">
        <v>9.5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574</v>
      </c>
      <c r="G120" s="48"/>
      <c r="H120" s="48"/>
      <c r="I120" s="48"/>
      <c r="J120" s="177">
        <f t="shared" ref="J120:J125" si="2">AVERAGE(F120:I120)</f>
        <v>574</v>
      </c>
      <c r="K120" s="178"/>
      <c r="L120" s="20"/>
      <c r="M120" s="16">
        <v>3</v>
      </c>
      <c r="N120" s="134">
        <v>9.9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64.33</v>
      </c>
      <c r="E121" s="43">
        <v>8.5</v>
      </c>
      <c r="F121" s="43">
        <v>1261</v>
      </c>
      <c r="G121" s="43">
        <v>1286</v>
      </c>
      <c r="H121" s="43">
        <v>1123</v>
      </c>
      <c r="I121" s="43">
        <v>1239</v>
      </c>
      <c r="J121" s="177">
        <f t="shared" si="2"/>
        <v>1227.25</v>
      </c>
      <c r="K121" s="178"/>
      <c r="L121" s="20"/>
      <c r="M121" s="16">
        <v>4</v>
      </c>
      <c r="N121" s="134">
        <v>9.1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59.9</v>
      </c>
      <c r="E122" s="43">
        <v>8.3000000000000007</v>
      </c>
      <c r="F122" s="43">
        <v>563</v>
      </c>
      <c r="G122" s="43">
        <v>484</v>
      </c>
      <c r="H122" s="43">
        <v>454</v>
      </c>
      <c r="I122" s="43">
        <v>519</v>
      </c>
      <c r="J122" s="177">
        <f t="shared" si="2"/>
        <v>505</v>
      </c>
      <c r="K122" s="178"/>
      <c r="L122" s="20"/>
      <c r="M122" s="16">
        <v>5</v>
      </c>
      <c r="N122" s="134">
        <v>9.1999999999999993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511</v>
      </c>
      <c r="G123" s="48"/>
      <c r="H123" s="48"/>
      <c r="I123" s="48"/>
      <c r="J123" s="177">
        <f t="shared" si="2"/>
        <v>511</v>
      </c>
      <c r="K123" s="178"/>
      <c r="L123" s="20"/>
      <c r="M123" s="19">
        <v>6</v>
      </c>
      <c r="N123" s="136">
        <v>7.3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412</v>
      </c>
      <c r="G124" s="48"/>
      <c r="H124" s="48"/>
      <c r="I124" s="48"/>
      <c r="J124" s="177">
        <f t="shared" si="2"/>
        <v>412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59.64</v>
      </c>
      <c r="E125" s="45">
        <v>8</v>
      </c>
      <c r="F125" s="45">
        <v>394</v>
      </c>
      <c r="G125" s="45">
        <v>404</v>
      </c>
      <c r="H125" s="45">
        <v>286</v>
      </c>
      <c r="I125" s="45">
        <v>230</v>
      </c>
      <c r="J125" s="179">
        <f t="shared" si="2"/>
        <v>328.5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19.329999999999998</v>
      </c>
      <c r="E128" s="43">
        <v>10.6</v>
      </c>
      <c r="F128" s="44">
        <v>1136</v>
      </c>
      <c r="G128" s="14"/>
      <c r="H128" s="12" t="s">
        <v>1</v>
      </c>
      <c r="I128" s="167">
        <v>5.36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64.52</v>
      </c>
      <c r="E129" s="43"/>
      <c r="F129" s="44">
        <v>414</v>
      </c>
      <c r="G129" s="14"/>
      <c r="H129" s="11" t="s">
        <v>2</v>
      </c>
      <c r="I129" s="170">
        <v>4.9400000000000004</v>
      </c>
      <c r="J129" s="171"/>
      <c r="K129" s="172"/>
      <c r="L129" s="20"/>
      <c r="M129" s="26">
        <v>6.3</v>
      </c>
      <c r="N129" s="42">
        <v>98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68.709999999999994</v>
      </c>
      <c r="E131" s="43"/>
      <c r="F131" s="44">
        <v>408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60.44</v>
      </c>
      <c r="E132" s="43"/>
      <c r="F132" s="44">
        <v>405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72.52</v>
      </c>
      <c r="E133" s="43"/>
      <c r="F133" s="44">
        <v>1982</v>
      </c>
      <c r="G133" s="14"/>
      <c r="H133" s="153">
        <v>3</v>
      </c>
      <c r="I133" s="155">
        <v>562</v>
      </c>
      <c r="J133" s="155">
        <v>522</v>
      </c>
      <c r="K133" s="159">
        <f>((I133-J133)/I133)</f>
        <v>7.1174377224199295E-2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75.05</v>
      </c>
      <c r="E134" s="43">
        <v>7.7</v>
      </c>
      <c r="F134" s="44">
        <v>692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674</v>
      </c>
      <c r="G135" s="14"/>
      <c r="H135" s="153">
        <v>13</v>
      </c>
      <c r="I135" s="155">
        <v>484</v>
      </c>
      <c r="J135" s="155">
        <v>406</v>
      </c>
      <c r="K135" s="159">
        <f>((I135-J135)/I135)</f>
        <v>0.16115702479338842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76.58</v>
      </c>
      <c r="E136" s="43">
        <v>7.3</v>
      </c>
      <c r="F136" s="44">
        <v>1395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0.58851089834996939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1365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-1.1881188118811881E-2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0.19373776908023482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0.20266990291262135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91.37</v>
      </c>
      <c r="E140" s="31"/>
      <c r="F140" s="32"/>
      <c r="G140" s="81"/>
      <c r="H140" s="27" t="s">
        <v>1</v>
      </c>
      <c r="I140" s="31">
        <v>575</v>
      </c>
      <c r="J140" s="31">
        <v>507</v>
      </c>
      <c r="K140" s="32">
        <f>I140-J140</f>
        <v>68</v>
      </c>
      <c r="L140" s="20"/>
      <c r="M140" s="157" t="s">
        <v>74</v>
      </c>
      <c r="N140" s="158"/>
      <c r="O140" s="76">
        <f>(J121-J125)/J121</f>
        <v>0.7323283764514158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73.849999999999994</v>
      </c>
      <c r="E141" s="31">
        <v>69.77</v>
      </c>
      <c r="F141" s="32">
        <v>94.48</v>
      </c>
      <c r="G141" s="82">
        <v>5.0999999999999996</v>
      </c>
      <c r="H141" s="26" t="s">
        <v>2</v>
      </c>
      <c r="I141" s="33">
        <v>425</v>
      </c>
      <c r="J141" s="33">
        <v>376</v>
      </c>
      <c r="K141" s="34">
        <f>I141-J141</f>
        <v>49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79.349999999999994</v>
      </c>
      <c r="E142" s="31">
        <v>66.209999999999994</v>
      </c>
      <c r="F142" s="32">
        <v>83.45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76.55</v>
      </c>
      <c r="E143" s="31">
        <v>54.66</v>
      </c>
      <c r="F143" s="32">
        <v>71.41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54.71</v>
      </c>
      <c r="E144" s="54"/>
      <c r="F144" s="32"/>
      <c r="G144" s="57"/>
      <c r="M144" s="20"/>
      <c r="N144" s="20"/>
      <c r="O144" s="20"/>
      <c r="P144" s="17"/>
    </row>
    <row r="145" spans="1:22" ht="15" customHeight="1" thickBot="1" x14ac:dyDescent="0.3">
      <c r="A145" s="17"/>
      <c r="B145" s="62"/>
      <c r="C145" s="59" t="s">
        <v>62</v>
      </c>
      <c r="D145" s="31">
        <v>91.14</v>
      </c>
      <c r="E145" s="31"/>
      <c r="F145" s="63"/>
      <c r="G145" s="64" t="s">
        <v>63</v>
      </c>
      <c r="M145" s="20"/>
      <c r="N145" s="20"/>
      <c r="O145" s="20"/>
      <c r="P145" s="17"/>
    </row>
    <row r="146" spans="1:22" ht="15.75" customHeight="1" x14ac:dyDescent="0.25">
      <c r="A146" s="17"/>
      <c r="B146" s="62"/>
      <c r="C146" s="60" t="s">
        <v>64</v>
      </c>
      <c r="D146" s="31">
        <v>93.85</v>
      </c>
      <c r="E146" s="31">
        <v>52.72</v>
      </c>
      <c r="F146" s="31">
        <v>71.400000000000006</v>
      </c>
      <c r="G146" s="65">
        <v>4</v>
      </c>
      <c r="M146" s="20"/>
      <c r="N146" s="20"/>
      <c r="O146" s="20"/>
      <c r="P146" s="17"/>
    </row>
    <row r="147" spans="1:22" ht="15.75" customHeight="1" x14ac:dyDescent="0.25">
      <c r="A147" s="17"/>
      <c r="B147" s="62"/>
      <c r="C147" s="59" t="s">
        <v>65</v>
      </c>
      <c r="D147" s="53">
        <v>80.45</v>
      </c>
      <c r="E147" s="53">
        <v>50.45</v>
      </c>
      <c r="F147" s="53">
        <v>62.72</v>
      </c>
      <c r="G147" s="28">
        <v>423</v>
      </c>
      <c r="M147" s="20"/>
      <c r="N147" s="20"/>
      <c r="O147" s="20"/>
      <c r="P147" s="17"/>
    </row>
    <row r="148" spans="1:22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22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22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  <c r="V150" s="18" t="s">
        <v>243</v>
      </c>
    </row>
    <row r="151" spans="1:22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22" x14ac:dyDescent="0.25">
      <c r="A152" s="17"/>
      <c r="B152" s="49"/>
      <c r="C152" s="122" t="s">
        <v>244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22" x14ac:dyDescent="0.25">
      <c r="A153" s="17"/>
      <c r="B153" s="20"/>
      <c r="C153" s="122" t="s">
        <v>245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22" x14ac:dyDescent="0.25">
      <c r="A154" s="17"/>
      <c r="B154" s="20"/>
      <c r="C154" s="122" t="s">
        <v>246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22" x14ac:dyDescent="0.25">
      <c r="A155" s="17"/>
      <c r="B155" s="20"/>
      <c r="C155" s="122" t="s">
        <v>247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22" x14ac:dyDescent="0.25">
      <c r="A156" s="17"/>
      <c r="B156" s="20"/>
      <c r="C156" s="122" t="s">
        <v>248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22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22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22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22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>
        <f>IFERROR((AVERAGE(D34,D91,D146))," ")</f>
        <v>93.85</v>
      </c>
      <c r="E169" s="73">
        <f t="shared" ref="E169:F169" si="3">IFERROR((AVERAGE(E34,E91,E146))," ")</f>
        <v>52.72</v>
      </c>
      <c r="F169" s="73">
        <f t="shared" si="3"/>
        <v>71.400000000000006</v>
      </c>
    </row>
    <row r="170" spans="1:16" hidden="1" x14ac:dyDescent="0.25">
      <c r="C170" s="72" t="s">
        <v>65</v>
      </c>
      <c r="D170" s="73">
        <f t="shared" ref="D170:F171" si="4">IFERROR((AVERAGE(D35,D92,D147))," ")</f>
        <v>80.45</v>
      </c>
      <c r="E170" s="73">
        <f t="shared" si="4"/>
        <v>50.45</v>
      </c>
      <c r="F170" s="73">
        <f t="shared" si="4"/>
        <v>62.72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1330.75</v>
      </c>
    </row>
    <row r="7" spans="1:19" x14ac:dyDescent="0.25">
      <c r="A7" s="17"/>
      <c r="B7" s="20"/>
      <c r="C7" s="9" t="s">
        <v>17</v>
      </c>
      <c r="D7" s="47"/>
      <c r="E7" s="47"/>
      <c r="F7" s="43">
        <v>1528</v>
      </c>
      <c r="G7" s="48"/>
      <c r="H7" s="48"/>
      <c r="I7" s="48"/>
      <c r="J7" s="177">
        <f>AVERAGE(F7:I7)</f>
        <v>1528</v>
      </c>
      <c r="K7" s="178"/>
      <c r="L7" s="20"/>
      <c r="M7" s="16">
        <v>2</v>
      </c>
      <c r="N7" s="134">
        <v>9.6999999999999993</v>
      </c>
      <c r="O7" s="135"/>
      <c r="P7" s="17"/>
      <c r="R7" s="53" t="s">
        <v>1</v>
      </c>
      <c r="S7" s="99">
        <f>AVERAGE(J10,J67,J122)</f>
        <v>629.41666666666663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667</v>
      </c>
      <c r="G8" s="48"/>
      <c r="H8" s="48"/>
      <c r="I8" s="48"/>
      <c r="J8" s="177">
        <f t="shared" ref="J8:J13" si="0">AVERAGE(F8:I8)</f>
        <v>667</v>
      </c>
      <c r="K8" s="178"/>
      <c r="L8" s="20"/>
      <c r="M8" s="16">
        <v>3</v>
      </c>
      <c r="N8" s="134">
        <v>9.3000000000000007</v>
      </c>
      <c r="O8" s="135"/>
      <c r="P8" s="17"/>
      <c r="R8" s="53" t="s">
        <v>2</v>
      </c>
      <c r="S8" s="100">
        <f>AVERAGE(J13,J70,J125)</f>
        <v>376.25</v>
      </c>
    </row>
    <row r="9" spans="1:19" x14ac:dyDescent="0.25">
      <c r="A9" s="17"/>
      <c r="B9" s="20"/>
      <c r="C9" s="9" t="s">
        <v>19</v>
      </c>
      <c r="D9" s="43">
        <v>63.61</v>
      </c>
      <c r="E9" s="43">
        <v>8.1999999999999993</v>
      </c>
      <c r="F9" s="43">
        <v>1149</v>
      </c>
      <c r="G9" s="43">
        <v>1125</v>
      </c>
      <c r="H9" s="43">
        <v>1455</v>
      </c>
      <c r="I9" s="43">
        <v>1320</v>
      </c>
      <c r="J9" s="177">
        <f t="shared" si="0"/>
        <v>1262.25</v>
      </c>
      <c r="K9" s="178"/>
      <c r="L9" s="20"/>
      <c r="M9" s="16">
        <v>4</v>
      </c>
      <c r="N9" s="134">
        <v>8</v>
      </c>
      <c r="O9" s="135"/>
      <c r="P9" s="17"/>
      <c r="R9" s="101" t="s">
        <v>70</v>
      </c>
      <c r="S9" s="102">
        <f>S6-S8</f>
        <v>954.5</v>
      </c>
    </row>
    <row r="10" spans="1:19" x14ac:dyDescent="0.25">
      <c r="A10" s="17"/>
      <c r="B10" s="20"/>
      <c r="C10" s="9" t="s">
        <v>20</v>
      </c>
      <c r="D10" s="43">
        <v>60.49</v>
      </c>
      <c r="E10" s="43">
        <v>7.9</v>
      </c>
      <c r="F10" s="43">
        <v>481</v>
      </c>
      <c r="G10" s="43">
        <v>477</v>
      </c>
      <c r="H10" s="43">
        <v>532</v>
      </c>
      <c r="I10" s="43">
        <v>606</v>
      </c>
      <c r="J10" s="177">
        <f t="shared" si="0"/>
        <v>524</v>
      </c>
      <c r="K10" s="178"/>
      <c r="L10" s="20"/>
      <c r="M10" s="16">
        <v>5</v>
      </c>
      <c r="N10" s="134">
        <v>9</v>
      </c>
      <c r="O10" s="135"/>
      <c r="P10" s="17"/>
      <c r="R10" s="101" t="s">
        <v>71</v>
      </c>
      <c r="S10" s="103">
        <f>S7-S8</f>
        <v>253.16666666666663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323</v>
      </c>
      <c r="G11" s="48"/>
      <c r="H11" s="48"/>
      <c r="I11" s="48"/>
      <c r="J11" s="177">
        <f t="shared" si="0"/>
        <v>323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0.71726470035694156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224</v>
      </c>
      <c r="G12" s="48"/>
      <c r="H12" s="48"/>
      <c r="I12" s="48"/>
      <c r="J12" s="177">
        <f t="shared" si="0"/>
        <v>224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0.40222428174235397</v>
      </c>
    </row>
    <row r="13" spans="1:19" ht="15.75" thickBot="1" x14ac:dyDescent="0.3">
      <c r="A13" s="17"/>
      <c r="B13" s="20"/>
      <c r="C13" s="10" t="s">
        <v>23</v>
      </c>
      <c r="D13" s="45">
        <v>60.96</v>
      </c>
      <c r="E13" s="45">
        <v>7.9</v>
      </c>
      <c r="F13" s="45">
        <v>229</v>
      </c>
      <c r="G13" s="45">
        <v>222</v>
      </c>
      <c r="H13" s="45">
        <v>224</v>
      </c>
      <c r="I13" s="45">
        <v>258</v>
      </c>
      <c r="J13" s="179">
        <f t="shared" si="0"/>
        <v>233.25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7.64</v>
      </c>
      <c r="E16" s="43">
        <v>10.9</v>
      </c>
      <c r="F16" s="44">
        <v>1156</v>
      </c>
      <c r="G16" s="14"/>
      <c r="H16" s="12" t="s">
        <v>1</v>
      </c>
      <c r="I16" s="167">
        <v>5.23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63.8</v>
      </c>
      <c r="E17" s="43"/>
      <c r="F17" s="44">
        <v>215</v>
      </c>
      <c r="G17" s="14"/>
      <c r="H17" s="11" t="s">
        <v>2</v>
      </c>
      <c r="I17" s="170">
        <v>4.84</v>
      </c>
      <c r="J17" s="171"/>
      <c r="K17" s="172"/>
      <c r="L17" s="20"/>
      <c r="M17" s="26">
        <v>7</v>
      </c>
      <c r="N17" s="42">
        <v>86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62.95</v>
      </c>
      <c r="E19" s="43"/>
      <c r="F19" s="44">
        <v>221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72.25</v>
      </c>
      <c r="E20" s="43"/>
      <c r="F20" s="44">
        <v>219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80.44</v>
      </c>
      <c r="E21" s="43"/>
      <c r="F21" s="44">
        <v>1830</v>
      </c>
      <c r="G21" s="14"/>
      <c r="H21" s="153">
        <v>4</v>
      </c>
      <c r="I21" s="155">
        <v>518</v>
      </c>
      <c r="J21" s="155">
        <v>205</v>
      </c>
      <c r="K21" s="159">
        <f>((I21-J21)/I21)</f>
        <v>0.60424710424710426</v>
      </c>
      <c r="L21" s="20"/>
      <c r="M21" s="19">
        <v>2</v>
      </c>
      <c r="N21" s="33">
        <v>6.3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72.83</v>
      </c>
      <c r="E22" s="43">
        <v>7.3</v>
      </c>
      <c r="F22" s="44">
        <v>859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818</v>
      </c>
      <c r="G23" s="14"/>
      <c r="H23" s="153">
        <v>5</v>
      </c>
      <c r="I23" s="155">
        <v>325</v>
      </c>
      <c r="J23" s="155">
        <v>182</v>
      </c>
      <c r="K23" s="159">
        <f>((I23-J23)/I23)</f>
        <v>0.44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72.19</v>
      </c>
      <c r="E24" s="43">
        <v>7</v>
      </c>
      <c r="F24" s="44">
        <v>1466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0.58486829075064373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1403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0.38358778625954199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0.30650154798761609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-4.1294642857142856E-2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91.75</v>
      </c>
      <c r="E28" s="31"/>
      <c r="F28" s="32"/>
      <c r="G28" s="81"/>
      <c r="H28" s="27" t="s">
        <v>1</v>
      </c>
      <c r="I28" s="31">
        <v>316</v>
      </c>
      <c r="J28" s="31">
        <v>261</v>
      </c>
      <c r="K28" s="32">
        <f>I28-J28</f>
        <v>55</v>
      </c>
      <c r="L28" s="20"/>
      <c r="M28" s="157" t="s">
        <v>74</v>
      </c>
      <c r="N28" s="158"/>
      <c r="O28" s="76">
        <f>(J9-J13)/J9</f>
        <v>0.81521093285799173</v>
      </c>
      <c r="P28" s="17"/>
    </row>
    <row r="29" spans="1:16" ht="15.75" thickBot="1" x14ac:dyDescent="0.3">
      <c r="A29" s="17"/>
      <c r="B29" s="62"/>
      <c r="C29" s="59" t="s">
        <v>58</v>
      </c>
      <c r="D29" s="31">
        <v>73</v>
      </c>
      <c r="E29" s="31">
        <v>68.22</v>
      </c>
      <c r="F29" s="32">
        <v>93.46</v>
      </c>
      <c r="G29" s="82">
        <v>5.2</v>
      </c>
      <c r="H29" s="26" t="s">
        <v>2</v>
      </c>
      <c r="I29" s="33">
        <v>228</v>
      </c>
      <c r="J29" s="33">
        <v>212</v>
      </c>
      <c r="K29" s="34">
        <f>I29-J29</f>
        <v>16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79.150000000000006</v>
      </c>
      <c r="E30" s="31">
        <v>66.7</v>
      </c>
      <c r="F30" s="32">
        <v>84.27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77.25</v>
      </c>
      <c r="E31" s="31">
        <v>55.05</v>
      </c>
      <c r="F31" s="32">
        <v>71.260000000000005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53.55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91.25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249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250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251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252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253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254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1497</v>
      </c>
      <c r="G64" s="48"/>
      <c r="H64" s="48"/>
      <c r="I64" s="48"/>
      <c r="J64" s="177">
        <f>AVERAGE(F64:I64)</f>
        <v>1497</v>
      </c>
      <c r="K64" s="178"/>
      <c r="L64" s="20"/>
      <c r="M64" s="16">
        <v>2</v>
      </c>
      <c r="N64" s="134">
        <v>9.6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680</v>
      </c>
      <c r="G65" s="48"/>
      <c r="H65" s="48"/>
      <c r="I65" s="48"/>
      <c r="J65" s="177">
        <f t="shared" ref="J65:J70" si="1">AVERAGE(F65:I65)</f>
        <v>680</v>
      </c>
      <c r="K65" s="178"/>
      <c r="L65" s="20"/>
      <c r="M65" s="16">
        <v>3</v>
      </c>
      <c r="N65" s="134">
        <v>8.1999999999999993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61.57</v>
      </c>
      <c r="E66" s="43">
        <v>8.4</v>
      </c>
      <c r="F66" s="43">
        <v>1427</v>
      </c>
      <c r="G66" s="43">
        <v>1464</v>
      </c>
      <c r="H66" s="43">
        <v>1485</v>
      </c>
      <c r="I66" s="43">
        <v>1453</v>
      </c>
      <c r="J66" s="177">
        <f t="shared" si="1"/>
        <v>1457.25</v>
      </c>
      <c r="K66" s="178"/>
      <c r="L66" s="20"/>
      <c r="M66" s="16">
        <v>4</v>
      </c>
      <c r="N66" s="134">
        <v>7.8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62.16</v>
      </c>
      <c r="E67" s="43">
        <v>8.1999999999999993</v>
      </c>
      <c r="F67" s="43">
        <v>668</v>
      </c>
      <c r="G67" s="43">
        <v>699</v>
      </c>
      <c r="H67" s="43">
        <v>649</v>
      </c>
      <c r="I67" s="43">
        <v>685</v>
      </c>
      <c r="J67" s="177">
        <f t="shared" si="1"/>
        <v>675.25</v>
      </c>
      <c r="K67" s="178"/>
      <c r="L67" s="20"/>
      <c r="M67" s="16">
        <v>5</v>
      </c>
      <c r="N67" s="134">
        <v>8.1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555</v>
      </c>
      <c r="G68" s="48"/>
      <c r="H68" s="48"/>
      <c r="I68" s="48"/>
      <c r="J68" s="177">
        <f t="shared" si="1"/>
        <v>555</v>
      </c>
      <c r="K68" s="178"/>
      <c r="L68" s="20"/>
      <c r="M68" s="19">
        <v>6</v>
      </c>
      <c r="N68" s="136">
        <v>7.7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409</v>
      </c>
      <c r="G69" s="48"/>
      <c r="H69" s="48"/>
      <c r="I69" s="48"/>
      <c r="J69" s="177">
        <f t="shared" si="1"/>
        <v>409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59.05</v>
      </c>
      <c r="E70" s="45">
        <v>7.4</v>
      </c>
      <c r="F70" s="45">
        <v>418</v>
      </c>
      <c r="G70" s="45">
        <v>411</v>
      </c>
      <c r="H70" s="45">
        <v>408</v>
      </c>
      <c r="I70" s="45">
        <v>419</v>
      </c>
      <c r="J70" s="179">
        <f t="shared" si="1"/>
        <v>414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12.37</v>
      </c>
      <c r="E73" s="43">
        <v>10.9</v>
      </c>
      <c r="F73" s="44">
        <v>1293</v>
      </c>
      <c r="G73" s="14"/>
      <c r="H73" s="12" t="s">
        <v>1</v>
      </c>
      <c r="I73" s="167">
        <v>6.39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68.06</v>
      </c>
      <c r="E74" s="43"/>
      <c r="F74" s="44">
        <v>370</v>
      </c>
      <c r="G74" s="14"/>
      <c r="H74" s="11" t="s">
        <v>2</v>
      </c>
      <c r="I74" s="170">
        <v>6.17</v>
      </c>
      <c r="J74" s="171"/>
      <c r="K74" s="172"/>
      <c r="L74" s="20"/>
      <c r="M74" s="26">
        <v>7</v>
      </c>
      <c r="N74" s="42">
        <v>149</v>
      </c>
      <c r="O74" s="41">
        <v>0.05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65.97</v>
      </c>
      <c r="E76" s="43"/>
      <c r="F76" s="44">
        <v>367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70.11</v>
      </c>
      <c r="E77" s="43"/>
      <c r="F77" s="44">
        <v>365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5.9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78.8</v>
      </c>
      <c r="E78" s="43"/>
      <c r="F78" s="44">
        <v>1996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6.2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72.69</v>
      </c>
      <c r="E79" s="43">
        <v>7.1</v>
      </c>
      <c r="F79" s="44">
        <v>878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859</v>
      </c>
      <c r="G80" s="14"/>
      <c r="H80" s="153">
        <v>6</v>
      </c>
      <c r="I80" s="155">
        <v>530</v>
      </c>
      <c r="J80" s="155">
        <v>292</v>
      </c>
      <c r="K80" s="159">
        <f>((I80-J80)/I80)</f>
        <v>0.44905660377358492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73.39</v>
      </c>
      <c r="E81" s="43">
        <v>6.9</v>
      </c>
      <c r="F81" s="44">
        <v>1484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0.53662720878366788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1465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0.17808219178082191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0.26306306306306304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-1.2224938875305624E-2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409</v>
      </c>
      <c r="J85" s="31">
        <v>378</v>
      </c>
      <c r="K85" s="32">
        <f>I85-J85</f>
        <v>31</v>
      </c>
      <c r="L85" s="20"/>
      <c r="M85" s="157" t="s">
        <v>74</v>
      </c>
      <c r="N85" s="158"/>
      <c r="O85" s="76">
        <f>(J66-J70)/J66</f>
        <v>0.71590324240864645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</v>
      </c>
      <c r="E86" s="31">
        <v>68.06</v>
      </c>
      <c r="F86" s="32">
        <v>93.63</v>
      </c>
      <c r="G86" s="82">
        <v>5.3</v>
      </c>
      <c r="H86" s="26" t="s">
        <v>2</v>
      </c>
      <c r="I86" s="33">
        <v>298</v>
      </c>
      <c r="J86" s="33">
        <v>271</v>
      </c>
      <c r="K86" s="34">
        <f>I86-J86</f>
        <v>27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78.7</v>
      </c>
      <c r="E87" s="31">
        <v>66.5</v>
      </c>
      <c r="F87" s="32">
        <v>84.5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76.2</v>
      </c>
      <c r="E88" s="31">
        <v>54.4</v>
      </c>
      <c r="F88" s="32">
        <v>71.39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52.6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91.3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255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256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257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258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259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9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9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9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  <c r="S115" s="89"/>
    </row>
    <row r="116" spans="1:19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9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9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9" x14ac:dyDescent="0.25">
      <c r="A119" s="17"/>
      <c r="B119" s="20"/>
      <c r="C119" s="9" t="s">
        <v>17</v>
      </c>
      <c r="D119" s="47"/>
      <c r="E119" s="47"/>
      <c r="F119" s="43">
        <v>1481</v>
      </c>
      <c r="G119" s="48"/>
      <c r="H119" s="48"/>
      <c r="I119" s="48"/>
      <c r="J119" s="177">
        <f>AVERAGE(F119:I119)</f>
        <v>1481</v>
      </c>
      <c r="K119" s="178"/>
      <c r="L119" s="20"/>
      <c r="M119" s="16">
        <v>2</v>
      </c>
      <c r="N119" s="134">
        <v>9.5</v>
      </c>
      <c r="O119" s="135"/>
      <c r="P119" s="17"/>
    </row>
    <row r="120" spans="1:19" x14ac:dyDescent="0.25">
      <c r="A120" s="17"/>
      <c r="B120" s="20"/>
      <c r="C120" s="9" t="s">
        <v>18</v>
      </c>
      <c r="D120" s="47"/>
      <c r="E120" s="47"/>
      <c r="F120" s="43">
        <v>696</v>
      </c>
      <c r="G120" s="48"/>
      <c r="H120" s="48"/>
      <c r="I120" s="48"/>
      <c r="J120" s="177">
        <f t="shared" ref="J120:J125" si="2">AVERAGE(F120:I120)</f>
        <v>696</v>
      </c>
      <c r="K120" s="178"/>
      <c r="L120" s="20"/>
      <c r="M120" s="16">
        <v>3</v>
      </c>
      <c r="N120" s="134">
        <v>8.1</v>
      </c>
      <c r="O120" s="135"/>
      <c r="P120" s="17"/>
    </row>
    <row r="121" spans="1:19" x14ac:dyDescent="0.25">
      <c r="A121" s="17"/>
      <c r="B121" s="20"/>
      <c r="C121" s="9" t="s">
        <v>19</v>
      </c>
      <c r="D121" s="43">
        <v>65.2</v>
      </c>
      <c r="E121" s="43">
        <v>7.7</v>
      </c>
      <c r="F121" s="43">
        <v>1280</v>
      </c>
      <c r="G121" s="43">
        <v>1150</v>
      </c>
      <c r="H121" s="43">
        <v>1409</v>
      </c>
      <c r="I121" s="43">
        <v>1252</v>
      </c>
      <c r="J121" s="177">
        <f t="shared" si="2"/>
        <v>1272.75</v>
      </c>
      <c r="K121" s="178"/>
      <c r="L121" s="20"/>
      <c r="M121" s="16">
        <v>4</v>
      </c>
      <c r="N121" s="134">
        <v>7.7</v>
      </c>
      <c r="O121" s="135"/>
      <c r="P121" s="17"/>
    </row>
    <row r="122" spans="1:19" x14ac:dyDescent="0.25">
      <c r="A122" s="17"/>
      <c r="B122" s="20"/>
      <c r="C122" s="9" t="s">
        <v>20</v>
      </c>
      <c r="D122" s="43">
        <v>61.11</v>
      </c>
      <c r="E122" s="43">
        <v>7.8</v>
      </c>
      <c r="F122" s="43">
        <v>726</v>
      </c>
      <c r="G122" s="43">
        <v>687</v>
      </c>
      <c r="H122" s="43">
        <v>617</v>
      </c>
      <c r="I122" s="43">
        <v>726</v>
      </c>
      <c r="J122" s="177">
        <f t="shared" si="2"/>
        <v>689</v>
      </c>
      <c r="K122" s="178"/>
      <c r="L122" s="20"/>
      <c r="M122" s="16">
        <v>5</v>
      </c>
      <c r="N122" s="134">
        <v>8.1</v>
      </c>
      <c r="O122" s="135"/>
      <c r="P122" s="17"/>
    </row>
    <row r="123" spans="1:19" ht="15.75" thickBot="1" x14ac:dyDescent="0.3">
      <c r="A123" s="17"/>
      <c r="B123" s="20"/>
      <c r="C123" s="9" t="s">
        <v>21</v>
      </c>
      <c r="D123" s="43"/>
      <c r="E123" s="43"/>
      <c r="F123" s="43">
        <v>647</v>
      </c>
      <c r="G123" s="48"/>
      <c r="H123" s="48"/>
      <c r="I123" s="48"/>
      <c r="J123" s="177">
        <f t="shared" si="2"/>
        <v>647</v>
      </c>
      <c r="K123" s="178"/>
      <c r="L123" s="20"/>
      <c r="M123" s="19">
        <v>6</v>
      </c>
      <c r="N123" s="136">
        <v>7.6</v>
      </c>
      <c r="O123" s="137"/>
      <c r="P123" s="17"/>
    </row>
    <row r="124" spans="1:19" x14ac:dyDescent="0.25">
      <c r="A124" s="17"/>
      <c r="B124" s="20"/>
      <c r="C124" s="9" t="s">
        <v>22</v>
      </c>
      <c r="D124" s="43"/>
      <c r="E124" s="43"/>
      <c r="F124" s="43">
        <v>512</v>
      </c>
      <c r="G124" s="48"/>
      <c r="H124" s="48"/>
      <c r="I124" s="48"/>
      <c r="J124" s="177">
        <f t="shared" si="2"/>
        <v>512</v>
      </c>
      <c r="K124" s="178"/>
      <c r="L124" s="20"/>
      <c r="M124" s="20"/>
      <c r="N124" s="20"/>
      <c r="O124" s="20"/>
      <c r="P124" s="17"/>
    </row>
    <row r="125" spans="1:19" ht="15.75" thickBot="1" x14ac:dyDescent="0.3">
      <c r="A125" s="17"/>
      <c r="B125" s="20"/>
      <c r="C125" s="10" t="s">
        <v>23</v>
      </c>
      <c r="D125" s="45">
        <v>60.45</v>
      </c>
      <c r="E125" s="45">
        <v>7.7</v>
      </c>
      <c r="F125" s="45">
        <v>510</v>
      </c>
      <c r="G125" s="45">
        <v>532</v>
      </c>
      <c r="H125" s="45">
        <v>446</v>
      </c>
      <c r="I125" s="45">
        <v>438</v>
      </c>
      <c r="J125" s="179">
        <f t="shared" si="2"/>
        <v>481.5</v>
      </c>
      <c r="K125" s="180"/>
      <c r="L125" s="20"/>
      <c r="M125" s="20"/>
      <c r="N125" s="20"/>
      <c r="O125" s="20"/>
      <c r="P125" s="17"/>
    </row>
    <row r="126" spans="1:19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9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9" x14ac:dyDescent="0.25">
      <c r="A128" s="17"/>
      <c r="B128" s="20"/>
      <c r="C128" s="7" t="s">
        <v>27</v>
      </c>
      <c r="D128" s="43">
        <v>9.9499999999999993</v>
      </c>
      <c r="E128" s="43">
        <v>8.5</v>
      </c>
      <c r="F128" s="44">
        <v>1083</v>
      </c>
      <c r="G128" s="14"/>
      <c r="H128" s="12" t="s">
        <v>1</v>
      </c>
      <c r="I128" s="187">
        <v>6.88</v>
      </c>
      <c r="J128" s="188"/>
      <c r="K128" s="189"/>
      <c r="L128" s="88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70.510000000000005</v>
      </c>
      <c r="E129" s="43"/>
      <c r="F129" s="44">
        <v>518</v>
      </c>
      <c r="G129" s="14"/>
      <c r="H129" s="11" t="s">
        <v>2</v>
      </c>
      <c r="I129" s="190">
        <v>5.98</v>
      </c>
      <c r="J129" s="191"/>
      <c r="K129" s="192"/>
      <c r="L129" s="87"/>
      <c r="M129" s="26">
        <v>6.6</v>
      </c>
      <c r="N129" s="42">
        <v>88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64.849999999999994</v>
      </c>
      <c r="E131" s="43"/>
      <c r="F131" s="44">
        <v>515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74.849999999999994</v>
      </c>
      <c r="E132" s="43"/>
      <c r="F132" s="44">
        <v>511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75.150000000000006</v>
      </c>
      <c r="E133" s="43"/>
      <c r="F133" s="44">
        <v>1862</v>
      </c>
      <c r="G133" s="14"/>
      <c r="H133" s="153">
        <v>7</v>
      </c>
      <c r="I133" s="155">
        <v>714</v>
      </c>
      <c r="J133" s="155">
        <v>440</v>
      </c>
      <c r="K133" s="159">
        <f>((I133-J133)/I133)</f>
        <v>0.38375350140056025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73.41</v>
      </c>
      <c r="E134" s="43">
        <v>7.2</v>
      </c>
      <c r="F134" s="44">
        <v>827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796</v>
      </c>
      <c r="G135" s="14"/>
      <c r="H135" s="153">
        <v>9</v>
      </c>
      <c r="I135" s="155">
        <v>693</v>
      </c>
      <c r="J135" s="155">
        <v>507</v>
      </c>
      <c r="K135" s="159">
        <f>((I135-J135)/I135)</f>
        <v>0.26839826839826841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74.849999999999994</v>
      </c>
      <c r="E136" s="43">
        <v>6.8</v>
      </c>
      <c r="F136" s="44">
        <v>1418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0.4586525240620703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1388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6.095791001451379E-2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0.20865533230293662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5.95703125E-2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91.15</v>
      </c>
      <c r="E140" s="31"/>
      <c r="F140" s="32"/>
      <c r="G140" s="81"/>
      <c r="H140" s="27" t="s">
        <v>1</v>
      </c>
      <c r="I140" s="31">
        <v>735</v>
      </c>
      <c r="J140" s="31">
        <v>658</v>
      </c>
      <c r="K140" s="32">
        <f>I140-J140</f>
        <v>77</v>
      </c>
      <c r="L140" s="20"/>
      <c r="M140" s="157" t="s">
        <v>74</v>
      </c>
      <c r="N140" s="158"/>
      <c r="O140" s="76">
        <f>(J121-J125)/J121</f>
        <v>0.62168532704773127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72.650000000000006</v>
      </c>
      <c r="E141" s="31">
        <v>68.540000000000006</v>
      </c>
      <c r="F141" s="32">
        <v>94.35</v>
      </c>
      <c r="G141" s="82">
        <v>5.2</v>
      </c>
      <c r="H141" s="26" t="s">
        <v>2</v>
      </c>
      <c r="I141" s="33">
        <v>527</v>
      </c>
      <c r="J141" s="33">
        <v>466</v>
      </c>
      <c r="K141" s="34">
        <f>I141-J141</f>
        <v>61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78.349999999999994</v>
      </c>
      <c r="E142" s="31">
        <v>66.260000000000005</v>
      </c>
      <c r="F142" s="32">
        <v>84.58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75.95</v>
      </c>
      <c r="E143" s="31">
        <v>53.96</v>
      </c>
      <c r="F143" s="32">
        <v>71.05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54.07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91.48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260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261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262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263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264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1283.75</v>
      </c>
    </row>
    <row r="7" spans="1:19" x14ac:dyDescent="0.25">
      <c r="A7" s="17"/>
      <c r="B7" s="20"/>
      <c r="C7" s="9" t="s">
        <v>17</v>
      </c>
      <c r="D7" s="47"/>
      <c r="E7" s="47"/>
      <c r="F7" s="43">
        <v>1404</v>
      </c>
      <c r="G7" s="48"/>
      <c r="H7" s="48"/>
      <c r="I7" s="48"/>
      <c r="J7" s="177">
        <f>AVERAGE(F7:I7)</f>
        <v>1404</v>
      </c>
      <c r="K7" s="178"/>
      <c r="L7" s="20"/>
      <c r="M7" s="16">
        <v>2</v>
      </c>
      <c r="N7" s="134">
        <v>9.5</v>
      </c>
      <c r="O7" s="135"/>
      <c r="P7" s="17"/>
      <c r="R7" s="53" t="s">
        <v>1</v>
      </c>
      <c r="S7" s="99">
        <f>AVERAGE(J10,J67,J122)</f>
        <v>549.33333333333337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620</v>
      </c>
      <c r="G8" s="48"/>
      <c r="H8" s="48"/>
      <c r="I8" s="48"/>
      <c r="J8" s="177">
        <f t="shared" ref="J8:J13" si="0">AVERAGE(F8:I8)</f>
        <v>620</v>
      </c>
      <c r="K8" s="178"/>
      <c r="L8" s="20"/>
      <c r="M8" s="16">
        <v>3</v>
      </c>
      <c r="N8" s="134">
        <v>9.3000000000000007</v>
      </c>
      <c r="O8" s="135"/>
      <c r="P8" s="17"/>
      <c r="R8" s="53" t="s">
        <v>2</v>
      </c>
      <c r="S8" s="100">
        <f>AVERAGE(J13,J70,J125)</f>
        <v>385</v>
      </c>
    </row>
    <row r="9" spans="1:19" x14ac:dyDescent="0.25">
      <c r="A9" s="17"/>
      <c r="B9" s="20"/>
      <c r="C9" s="9" t="s">
        <v>19</v>
      </c>
      <c r="D9" s="43">
        <v>64.040000000000006</v>
      </c>
      <c r="E9" s="43">
        <v>7.5</v>
      </c>
      <c r="F9" s="43">
        <v>1359</v>
      </c>
      <c r="G9" s="43">
        <v>1362</v>
      </c>
      <c r="H9" s="43">
        <v>1309</v>
      </c>
      <c r="I9" s="43">
        <v>1288</v>
      </c>
      <c r="J9" s="177">
        <f t="shared" si="0"/>
        <v>1329.5</v>
      </c>
      <c r="K9" s="178"/>
      <c r="L9" s="20"/>
      <c r="M9" s="16">
        <v>4</v>
      </c>
      <c r="N9" s="134">
        <v>7.2</v>
      </c>
      <c r="O9" s="135"/>
      <c r="P9" s="17"/>
      <c r="R9" s="101" t="s">
        <v>70</v>
      </c>
      <c r="S9" s="102">
        <f>S6-S8</f>
        <v>898.75</v>
      </c>
    </row>
    <row r="10" spans="1:19" x14ac:dyDescent="0.25">
      <c r="A10" s="17"/>
      <c r="B10" s="20"/>
      <c r="C10" s="9" t="s">
        <v>20</v>
      </c>
      <c r="D10" s="43">
        <v>61.16</v>
      </c>
      <c r="E10" s="43">
        <v>7.8</v>
      </c>
      <c r="F10" s="43">
        <v>677</v>
      </c>
      <c r="G10" s="43">
        <v>684</v>
      </c>
      <c r="H10" s="43">
        <v>660</v>
      </c>
      <c r="I10" s="43">
        <v>667</v>
      </c>
      <c r="J10" s="177">
        <f t="shared" si="0"/>
        <v>672</v>
      </c>
      <c r="K10" s="178"/>
      <c r="L10" s="20"/>
      <c r="M10" s="16">
        <v>5</v>
      </c>
      <c r="N10" s="134">
        <v>8.8000000000000007</v>
      </c>
      <c r="O10" s="135"/>
      <c r="P10" s="17"/>
      <c r="R10" s="101" t="s">
        <v>71</v>
      </c>
      <c r="S10" s="103">
        <f>S7-S8</f>
        <v>164.33333333333337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589</v>
      </c>
      <c r="G11" s="48"/>
      <c r="H11" s="48"/>
      <c r="I11" s="48"/>
      <c r="J11" s="177">
        <f t="shared" si="0"/>
        <v>589</v>
      </c>
      <c r="K11" s="178"/>
      <c r="L11" s="20"/>
      <c r="M11" s="19">
        <v>6</v>
      </c>
      <c r="N11" s="136">
        <v>7.5</v>
      </c>
      <c r="O11" s="137"/>
      <c r="P11" s="17"/>
      <c r="R11" s="104" t="s">
        <v>72</v>
      </c>
      <c r="S11" s="105">
        <f>S9/S6</f>
        <v>0.70009737098344693</v>
      </c>
    </row>
    <row r="12" spans="1:19" x14ac:dyDescent="0.25">
      <c r="A12" s="17"/>
      <c r="B12" s="20"/>
      <c r="C12" s="9" t="s">
        <v>22</v>
      </c>
      <c r="D12" s="43"/>
      <c r="E12" s="43"/>
      <c r="F12" s="43">
        <v>479</v>
      </c>
      <c r="G12" s="48"/>
      <c r="H12" s="48"/>
      <c r="I12" s="48"/>
      <c r="J12" s="177">
        <f t="shared" si="0"/>
        <v>479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0.29915048543689327</v>
      </c>
    </row>
    <row r="13" spans="1:19" ht="15.75" thickBot="1" x14ac:dyDescent="0.3">
      <c r="A13" s="17"/>
      <c r="B13" s="20"/>
      <c r="C13" s="10" t="s">
        <v>23</v>
      </c>
      <c r="D13" s="45">
        <v>61.27</v>
      </c>
      <c r="E13" s="45">
        <v>7.4</v>
      </c>
      <c r="F13" s="45">
        <v>491</v>
      </c>
      <c r="G13" s="45">
        <v>477</v>
      </c>
      <c r="H13" s="45">
        <v>419</v>
      </c>
      <c r="I13" s="45">
        <v>417</v>
      </c>
      <c r="J13" s="179">
        <f t="shared" si="0"/>
        <v>451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8.8699999999999992</v>
      </c>
      <c r="E16" s="43">
        <v>10.4</v>
      </c>
      <c r="F16" s="44">
        <v>1470</v>
      </c>
      <c r="G16" s="14"/>
      <c r="H16" s="12" t="s">
        <v>1</v>
      </c>
      <c r="I16" s="167">
        <v>6.61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64.69</v>
      </c>
      <c r="E17" s="43"/>
      <c r="F17" s="44">
        <v>404</v>
      </c>
      <c r="G17" s="14"/>
      <c r="H17" s="11" t="s">
        <v>2</v>
      </c>
      <c r="I17" s="170">
        <v>5.94</v>
      </c>
      <c r="J17" s="171"/>
      <c r="K17" s="172"/>
      <c r="L17" s="20"/>
      <c r="M17" s="26">
        <v>6.8</v>
      </c>
      <c r="N17" s="42">
        <v>112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66.05</v>
      </c>
      <c r="E19" s="43"/>
      <c r="F19" s="44">
        <v>411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70.11</v>
      </c>
      <c r="E20" s="43"/>
      <c r="F20" s="44">
        <v>419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74.45</v>
      </c>
      <c r="E21" s="43"/>
      <c r="F21" s="44">
        <v>2009</v>
      </c>
      <c r="G21" s="14"/>
      <c r="H21" s="153">
        <v>1</v>
      </c>
      <c r="I21" s="155">
        <v>644</v>
      </c>
      <c r="J21" s="155">
        <v>606</v>
      </c>
      <c r="K21" s="159">
        <f>((I21-J21)/I21)</f>
        <v>5.9006211180124224E-2</v>
      </c>
      <c r="L21" s="20"/>
      <c r="M21" s="19">
        <v>2</v>
      </c>
      <c r="N21" s="33">
        <v>6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71.17</v>
      </c>
      <c r="E22" s="43">
        <v>7.1</v>
      </c>
      <c r="F22" s="44">
        <v>840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829</v>
      </c>
      <c r="G23" s="14"/>
      <c r="H23" s="153">
        <v>13</v>
      </c>
      <c r="I23" s="155">
        <v>552</v>
      </c>
      <c r="J23" s="155">
        <v>455</v>
      </c>
      <c r="K23" s="159">
        <f>((I23-J23)/I23)</f>
        <v>0.17572463768115942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74.55</v>
      </c>
      <c r="E24" s="43">
        <v>6.8</v>
      </c>
      <c r="F24" s="44">
        <v>1407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0.49454682211357653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1387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0.12351190476190477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0.18675721561969441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5.845511482254697E-2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91.09</v>
      </c>
      <c r="E28" s="31"/>
      <c r="F28" s="32"/>
      <c r="G28" s="81"/>
      <c r="H28" s="27" t="s">
        <v>1</v>
      </c>
      <c r="I28" s="31">
        <v>727</v>
      </c>
      <c r="J28" s="31">
        <v>644</v>
      </c>
      <c r="K28" s="32">
        <f>I28-J28</f>
        <v>83</v>
      </c>
      <c r="L28" s="20"/>
      <c r="M28" s="157" t="s">
        <v>74</v>
      </c>
      <c r="N28" s="158"/>
      <c r="O28" s="76">
        <f>(J9-J13)/J9</f>
        <v>0.66077472734110565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72.25</v>
      </c>
      <c r="E29" s="31">
        <v>67.510000000000005</v>
      </c>
      <c r="F29" s="32">
        <v>93.44</v>
      </c>
      <c r="G29" s="82">
        <v>5.2</v>
      </c>
      <c r="H29" s="26" t="s">
        <v>2</v>
      </c>
      <c r="I29" s="33">
        <v>531</v>
      </c>
      <c r="J29" s="33">
        <v>499</v>
      </c>
      <c r="K29" s="34">
        <f>I29-J29</f>
        <v>32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79.349999999999994</v>
      </c>
      <c r="E30" s="31">
        <v>66.63</v>
      </c>
      <c r="F30" s="32">
        <v>83.97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73.650000000000006</v>
      </c>
      <c r="E31" s="31">
        <v>52.39</v>
      </c>
      <c r="F31" s="32">
        <v>71.14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53.77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265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266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267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268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269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1435</v>
      </c>
      <c r="G64" s="48"/>
      <c r="H64" s="48"/>
      <c r="I64" s="48"/>
      <c r="J64" s="177">
        <f>AVERAGE(F64:I64)</f>
        <v>1435</v>
      </c>
      <c r="K64" s="178"/>
      <c r="L64" s="20"/>
      <c r="M64" s="16">
        <v>2</v>
      </c>
      <c r="N64" s="134">
        <v>9.1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646</v>
      </c>
      <c r="G65" s="48"/>
      <c r="H65" s="48"/>
      <c r="I65" s="48"/>
      <c r="J65" s="177">
        <f t="shared" ref="J65:J70" si="1">AVERAGE(F65:I65)</f>
        <v>646</v>
      </c>
      <c r="K65" s="178"/>
      <c r="L65" s="20"/>
      <c r="M65" s="16">
        <v>3</v>
      </c>
      <c r="N65" s="134">
        <v>8.9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65.11</v>
      </c>
      <c r="E66" s="43">
        <v>8.8000000000000007</v>
      </c>
      <c r="F66" s="43">
        <v>1387</v>
      </c>
      <c r="G66" s="43">
        <v>1353</v>
      </c>
      <c r="H66" s="43">
        <v>1245</v>
      </c>
      <c r="I66" s="43">
        <v>1292</v>
      </c>
      <c r="J66" s="177">
        <f t="shared" si="1"/>
        <v>1319.25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59.96</v>
      </c>
      <c r="E67" s="43">
        <v>8</v>
      </c>
      <c r="F67" s="43">
        <v>475</v>
      </c>
      <c r="G67" s="43">
        <v>497</v>
      </c>
      <c r="H67" s="43">
        <v>483</v>
      </c>
      <c r="I67" s="43">
        <v>479</v>
      </c>
      <c r="J67" s="177">
        <f t="shared" si="1"/>
        <v>483.5</v>
      </c>
      <c r="K67" s="178"/>
      <c r="L67" s="20"/>
      <c r="M67" s="16">
        <v>5</v>
      </c>
      <c r="N67" s="134">
        <v>9.1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414</v>
      </c>
      <c r="G68" s="48"/>
      <c r="H68" s="48"/>
      <c r="I68" s="48"/>
      <c r="J68" s="177">
        <f t="shared" si="1"/>
        <v>414</v>
      </c>
      <c r="K68" s="178"/>
      <c r="L68" s="20"/>
      <c r="M68" s="19">
        <v>6</v>
      </c>
      <c r="N68" s="136">
        <v>7.3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386</v>
      </c>
      <c r="G69" s="48"/>
      <c r="H69" s="48"/>
      <c r="I69" s="48"/>
      <c r="J69" s="177">
        <f t="shared" si="1"/>
        <v>386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59.89</v>
      </c>
      <c r="E70" s="45">
        <v>8.4</v>
      </c>
      <c r="F70" s="45">
        <v>445</v>
      </c>
      <c r="G70" s="45">
        <v>435</v>
      </c>
      <c r="H70" s="45">
        <v>340</v>
      </c>
      <c r="I70" s="45">
        <v>343</v>
      </c>
      <c r="J70" s="179">
        <f t="shared" si="1"/>
        <v>390.75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10.52</v>
      </c>
      <c r="E73" s="43">
        <v>10.8</v>
      </c>
      <c r="F73" s="44">
        <v>1998</v>
      </c>
      <c r="G73" s="14"/>
      <c r="H73" s="12" t="s">
        <v>1</v>
      </c>
      <c r="I73" s="167">
        <v>6.06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66.760000000000005</v>
      </c>
      <c r="E74" s="43"/>
      <c r="F74" s="44">
        <v>424</v>
      </c>
      <c r="G74" s="14"/>
      <c r="H74" s="11" t="s">
        <v>2</v>
      </c>
      <c r="I74" s="170">
        <v>5.83</v>
      </c>
      <c r="J74" s="171"/>
      <c r="K74" s="172"/>
      <c r="L74" s="20"/>
      <c r="M74" s="26">
        <v>6.9</v>
      </c>
      <c r="N74" s="42">
        <v>139</v>
      </c>
      <c r="O74" s="41">
        <v>0.06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64.08</v>
      </c>
      <c r="E76" s="43"/>
      <c r="F76" s="44">
        <v>421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68.14</v>
      </c>
      <c r="E77" s="43"/>
      <c r="F77" s="44">
        <v>419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6.3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74.150000000000006</v>
      </c>
      <c r="E78" s="43"/>
      <c r="F78" s="44">
        <v>2160</v>
      </c>
      <c r="G78" s="14"/>
      <c r="H78" s="153">
        <v>2</v>
      </c>
      <c r="I78" s="155">
        <v>479</v>
      </c>
      <c r="J78" s="155">
        <v>393</v>
      </c>
      <c r="K78" s="159">
        <f>((I78-J78)/I78)</f>
        <v>0.17954070981210857</v>
      </c>
      <c r="L78" s="20"/>
      <c r="M78" s="19">
        <v>2</v>
      </c>
      <c r="N78" s="33">
        <v>6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72.12</v>
      </c>
      <c r="E79" s="43">
        <v>7.2</v>
      </c>
      <c r="F79" s="44">
        <v>865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847</v>
      </c>
      <c r="G80" s="14"/>
      <c r="H80" s="153">
        <v>8</v>
      </c>
      <c r="I80" s="155">
        <v>429</v>
      </c>
      <c r="J80" s="155">
        <v>296</v>
      </c>
      <c r="K80" s="159">
        <f>((I80-J80)/I80)</f>
        <v>0.31002331002331002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74.900000000000006</v>
      </c>
      <c r="E81" s="43">
        <v>6.9</v>
      </c>
      <c r="F81" s="44">
        <v>1465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0.63350388478302067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1448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0.1437435367114788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6.7632850241545889E-2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-1.2305699481865285E-2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91.35</v>
      </c>
      <c r="E85" s="31"/>
      <c r="F85" s="32"/>
      <c r="G85" s="81"/>
      <c r="H85" s="27" t="s">
        <v>1</v>
      </c>
      <c r="I85" s="31">
        <v>345</v>
      </c>
      <c r="J85" s="31">
        <v>280</v>
      </c>
      <c r="K85" s="32">
        <f>I85-J85</f>
        <v>65</v>
      </c>
      <c r="L85" s="20"/>
      <c r="M85" s="157" t="s">
        <v>74</v>
      </c>
      <c r="N85" s="158"/>
      <c r="O85" s="76">
        <f>(J66-J70)/J66</f>
        <v>0.70380898237635015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72.599999999999994</v>
      </c>
      <c r="E86" s="31">
        <v>67.989999999999995</v>
      </c>
      <c r="F86" s="32">
        <v>93.65</v>
      </c>
      <c r="G86" s="82">
        <v>5.4</v>
      </c>
      <c r="H86" s="26" t="s">
        <v>2</v>
      </c>
      <c r="I86" s="33">
        <v>315</v>
      </c>
      <c r="J86" s="33">
        <v>277</v>
      </c>
      <c r="K86" s="34">
        <f>I86-J86</f>
        <v>38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78.900000000000006</v>
      </c>
      <c r="E87" s="31">
        <v>66.47</v>
      </c>
      <c r="F87" s="32">
        <v>84.25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74.150000000000006</v>
      </c>
      <c r="E88" s="31">
        <v>52.66</v>
      </c>
      <c r="F88" s="32">
        <v>71.02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52.4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91.3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270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271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272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273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274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275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1427</v>
      </c>
      <c r="G119" s="48"/>
      <c r="H119" s="48"/>
      <c r="I119" s="48"/>
      <c r="J119" s="177">
        <f>AVERAGE(F119:I119)</f>
        <v>1427</v>
      </c>
      <c r="K119" s="178"/>
      <c r="L119" s="20"/>
      <c r="M119" s="16">
        <v>2</v>
      </c>
      <c r="N119" s="134">
        <v>9.1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637</v>
      </c>
      <c r="G120" s="48"/>
      <c r="H120" s="48"/>
      <c r="I120" s="48"/>
      <c r="J120" s="177">
        <f t="shared" ref="J120:J125" si="2">AVERAGE(F120:I120)</f>
        <v>637</v>
      </c>
      <c r="K120" s="178"/>
      <c r="L120" s="20"/>
      <c r="M120" s="16">
        <v>3</v>
      </c>
      <c r="N120" s="134">
        <v>8.6999999999999993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64.180000000000007</v>
      </c>
      <c r="E121" s="43">
        <v>8.1999999999999993</v>
      </c>
      <c r="F121" s="43">
        <v>1275</v>
      </c>
      <c r="G121" s="43">
        <v>1162</v>
      </c>
      <c r="H121" s="43">
        <v>1219</v>
      </c>
      <c r="I121" s="43">
        <v>1154</v>
      </c>
      <c r="J121" s="177">
        <f t="shared" si="2"/>
        <v>1202.5</v>
      </c>
      <c r="K121" s="178"/>
      <c r="L121" s="20"/>
      <c r="M121" s="16">
        <v>4</v>
      </c>
      <c r="N121" s="134">
        <v>7.2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60.08</v>
      </c>
      <c r="E122" s="43">
        <v>7.9</v>
      </c>
      <c r="F122" s="43">
        <v>445</v>
      </c>
      <c r="G122" s="43">
        <v>490</v>
      </c>
      <c r="H122" s="43">
        <v>533</v>
      </c>
      <c r="I122" s="43">
        <v>502</v>
      </c>
      <c r="J122" s="177">
        <f t="shared" si="2"/>
        <v>492.5</v>
      </c>
      <c r="K122" s="178"/>
      <c r="L122" s="20"/>
      <c r="M122" s="16">
        <v>5</v>
      </c>
      <c r="N122" s="134">
        <v>9.1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358</v>
      </c>
      <c r="G123" s="48"/>
      <c r="H123" s="48"/>
      <c r="I123" s="48"/>
      <c r="J123" s="177">
        <f t="shared" si="2"/>
        <v>358</v>
      </c>
      <c r="K123" s="178"/>
      <c r="L123" s="20"/>
      <c r="M123" s="19">
        <v>6</v>
      </c>
      <c r="N123" s="136">
        <v>7.2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300</v>
      </c>
      <c r="G124" s="48"/>
      <c r="H124" s="48"/>
      <c r="I124" s="48"/>
      <c r="J124" s="177">
        <f t="shared" si="2"/>
        <v>300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58.66</v>
      </c>
      <c r="E125" s="45">
        <v>7.6</v>
      </c>
      <c r="F125" s="45">
        <v>293</v>
      </c>
      <c r="G125" s="45">
        <v>316</v>
      </c>
      <c r="H125" s="45">
        <v>312</v>
      </c>
      <c r="I125" s="45">
        <v>332</v>
      </c>
      <c r="J125" s="179">
        <f t="shared" si="2"/>
        <v>313.25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10.56</v>
      </c>
      <c r="E128" s="43">
        <v>10.8</v>
      </c>
      <c r="F128" s="44">
        <v>1135</v>
      </c>
      <c r="G128" s="14"/>
      <c r="H128" s="12" t="s">
        <v>1</v>
      </c>
      <c r="I128" s="167">
        <v>4.26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67.72</v>
      </c>
      <c r="E129" s="43"/>
      <c r="F129" s="44">
        <v>312</v>
      </c>
      <c r="G129" s="14"/>
      <c r="H129" s="11" t="s">
        <v>2</v>
      </c>
      <c r="I129" s="170">
        <v>3.88</v>
      </c>
      <c r="J129" s="171"/>
      <c r="K129" s="172"/>
      <c r="L129" s="20"/>
      <c r="M129" s="26">
        <v>6.2</v>
      </c>
      <c r="N129" s="42">
        <v>96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64.37</v>
      </c>
      <c r="E131" s="43"/>
      <c r="F131" s="44">
        <v>308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67.84</v>
      </c>
      <c r="E132" s="43"/>
      <c r="F132" s="44">
        <v>305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73.849999999999994</v>
      </c>
      <c r="E133" s="43"/>
      <c r="F133" s="44">
        <v>2135</v>
      </c>
      <c r="G133" s="14"/>
      <c r="H133" s="153">
        <v>3</v>
      </c>
      <c r="I133" s="155">
        <v>501</v>
      </c>
      <c r="J133" s="155">
        <v>429</v>
      </c>
      <c r="K133" s="159">
        <f>((I133-J133)/I133)</f>
        <v>0.1437125748502994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73.13</v>
      </c>
      <c r="E134" s="43">
        <v>7.1</v>
      </c>
      <c r="F134" s="44">
        <v>833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790</v>
      </c>
      <c r="G135" s="14"/>
      <c r="H135" s="153">
        <v>12</v>
      </c>
      <c r="I135" s="155">
        <v>396</v>
      </c>
      <c r="J135" s="155">
        <v>338</v>
      </c>
      <c r="K135" s="159">
        <f>((I135-J135)/I135)</f>
        <v>0.14646464646464646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75.25</v>
      </c>
      <c r="E136" s="43">
        <v>6.8</v>
      </c>
      <c r="F136" s="44">
        <v>1432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0.59043659043659047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1398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0.27309644670050759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0.16201117318435754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-4.4166666666666667E-2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91.24</v>
      </c>
      <c r="E140" s="31"/>
      <c r="F140" s="32"/>
      <c r="G140" s="81"/>
      <c r="H140" s="27" t="s">
        <v>1</v>
      </c>
      <c r="I140" s="31">
        <v>459</v>
      </c>
      <c r="J140" s="31">
        <v>402</v>
      </c>
      <c r="K140" s="32">
        <f>I140-J140</f>
        <v>57</v>
      </c>
      <c r="L140" s="20"/>
      <c r="M140" s="157" t="s">
        <v>74</v>
      </c>
      <c r="N140" s="158"/>
      <c r="O140" s="76">
        <f>(J121-J125)/J121</f>
        <v>0.73950103950103951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72.849999999999994</v>
      </c>
      <c r="E141" s="31">
        <v>63.05</v>
      </c>
      <c r="F141" s="32">
        <v>93.42</v>
      </c>
      <c r="G141" s="82">
        <v>5.0999999999999996</v>
      </c>
      <c r="H141" s="26" t="s">
        <v>2</v>
      </c>
      <c r="I141" s="33">
        <v>316</v>
      </c>
      <c r="J141" s="33">
        <v>268</v>
      </c>
      <c r="K141" s="34">
        <f>I141-J141</f>
        <v>48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78.45</v>
      </c>
      <c r="E142" s="31">
        <v>66.099999999999994</v>
      </c>
      <c r="F142" s="32">
        <v>84.27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75.599999999999994</v>
      </c>
      <c r="E143" s="31">
        <v>54.01</v>
      </c>
      <c r="F143" s="32">
        <v>71.45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53.01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91.58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276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277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278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279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280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1166.4166666666667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1389</v>
      </c>
      <c r="G7" s="48"/>
      <c r="H7" s="48"/>
      <c r="I7" s="48"/>
      <c r="J7" s="177">
        <f>AVERAGE(F7:I7)</f>
        <v>1389</v>
      </c>
      <c r="K7" s="178"/>
      <c r="L7" s="20"/>
      <c r="M7" s="16">
        <v>2</v>
      </c>
      <c r="N7" s="134">
        <v>9.1999999999999993</v>
      </c>
      <c r="O7" s="135"/>
      <c r="P7" s="17"/>
      <c r="R7" s="53" t="s">
        <v>1</v>
      </c>
      <c r="S7" s="99">
        <f>AVERAGE(J10,J67,J122)</f>
        <v>525.58333333333337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614</v>
      </c>
      <c r="G8" s="48"/>
      <c r="H8" s="48"/>
      <c r="I8" s="48"/>
      <c r="J8" s="177">
        <f t="shared" ref="J8:J13" si="0">AVERAGE(F8:I8)</f>
        <v>614</v>
      </c>
      <c r="K8" s="178"/>
      <c r="L8" s="20"/>
      <c r="M8" s="16">
        <v>3</v>
      </c>
      <c r="N8" s="134">
        <v>8.6</v>
      </c>
      <c r="O8" s="135"/>
      <c r="P8" s="17"/>
      <c r="R8" s="53" t="s">
        <v>2</v>
      </c>
      <c r="S8" s="100">
        <f>AVERAGE(J13,J70,J125)</f>
        <v>353</v>
      </c>
    </row>
    <row r="9" spans="1:19" x14ac:dyDescent="0.25">
      <c r="A9" s="17"/>
      <c r="B9" s="20"/>
      <c r="C9" s="9" t="s">
        <v>19</v>
      </c>
      <c r="D9" s="43">
        <v>61.44</v>
      </c>
      <c r="E9" s="43">
        <v>7.2</v>
      </c>
      <c r="F9" s="43">
        <v>1167</v>
      </c>
      <c r="G9" s="43">
        <v>1191</v>
      </c>
      <c r="H9" s="43">
        <v>1202</v>
      </c>
      <c r="I9" s="43">
        <v>1162</v>
      </c>
      <c r="J9" s="177">
        <f t="shared" si="0"/>
        <v>1180.5</v>
      </c>
      <c r="K9" s="178"/>
      <c r="L9" s="20"/>
      <c r="M9" s="16">
        <v>4</v>
      </c>
      <c r="N9" s="134">
        <v>7.7</v>
      </c>
      <c r="O9" s="135"/>
      <c r="P9" s="17"/>
      <c r="R9" s="101" t="s">
        <v>70</v>
      </c>
      <c r="S9" s="102">
        <f>S6-S8</f>
        <v>813.41666666666674</v>
      </c>
    </row>
    <row r="10" spans="1:19" x14ac:dyDescent="0.25">
      <c r="A10" s="17"/>
      <c r="B10" s="20"/>
      <c r="C10" s="9" t="s">
        <v>20</v>
      </c>
      <c r="D10" s="43">
        <v>61.12</v>
      </c>
      <c r="E10" s="43">
        <v>7.4</v>
      </c>
      <c r="F10" s="43">
        <v>619</v>
      </c>
      <c r="G10" s="43">
        <v>633</v>
      </c>
      <c r="H10" s="43">
        <v>637</v>
      </c>
      <c r="I10" s="43">
        <v>607</v>
      </c>
      <c r="J10" s="177">
        <f t="shared" si="0"/>
        <v>624</v>
      </c>
      <c r="K10" s="178"/>
      <c r="L10" s="20"/>
      <c r="M10" s="16">
        <v>5</v>
      </c>
      <c r="N10" s="134">
        <v>7.8</v>
      </c>
      <c r="O10" s="135"/>
      <c r="P10" s="17"/>
      <c r="R10" s="101" t="s">
        <v>71</v>
      </c>
      <c r="S10" s="103">
        <f>S7-S8</f>
        <v>172.58333333333337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460</v>
      </c>
      <c r="G11" s="48"/>
      <c r="H11" s="48"/>
      <c r="I11" s="48"/>
      <c r="J11" s="177">
        <f t="shared" si="0"/>
        <v>460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0.69736372079731368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362</v>
      </c>
      <c r="G12" s="48"/>
      <c r="H12" s="48"/>
      <c r="I12" s="48"/>
      <c r="J12" s="177">
        <f t="shared" si="0"/>
        <v>362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0.32836530838750599</v>
      </c>
    </row>
    <row r="13" spans="1:19" ht="15.75" thickBot="1" x14ac:dyDescent="0.3">
      <c r="A13" s="17"/>
      <c r="B13" s="20"/>
      <c r="C13" s="10" t="s">
        <v>23</v>
      </c>
      <c r="D13" s="45">
        <v>61.09</v>
      </c>
      <c r="E13" s="45">
        <v>7.4</v>
      </c>
      <c r="F13" s="45">
        <v>377</v>
      </c>
      <c r="G13" s="45">
        <v>388</v>
      </c>
      <c r="H13" s="45">
        <v>317</v>
      </c>
      <c r="I13" s="45">
        <v>309</v>
      </c>
      <c r="J13" s="179">
        <f t="shared" si="0"/>
        <v>347.75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8.77</v>
      </c>
      <c r="E16" s="43">
        <v>10.199999999999999</v>
      </c>
      <c r="F16" s="44">
        <v>1255</v>
      </c>
      <c r="G16" s="14"/>
      <c r="H16" s="12" t="s">
        <v>1</v>
      </c>
      <c r="I16" s="167">
        <v>6.95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64.77</v>
      </c>
      <c r="E17" s="43"/>
      <c r="F17" s="44">
        <v>322</v>
      </c>
      <c r="G17" s="14"/>
      <c r="H17" s="11" t="s">
        <v>2</v>
      </c>
      <c r="I17" s="170">
        <v>6.5</v>
      </c>
      <c r="J17" s="171"/>
      <c r="K17" s="172"/>
      <c r="L17" s="20"/>
      <c r="M17" s="26">
        <v>6.9</v>
      </c>
      <c r="N17" s="42">
        <v>104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66.78</v>
      </c>
      <c r="E19" s="43"/>
      <c r="F19" s="44">
        <v>339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69.33</v>
      </c>
      <c r="E20" s="43"/>
      <c r="F20" s="44">
        <v>348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73.37</v>
      </c>
      <c r="E21" s="43"/>
      <c r="F21" s="44">
        <v>2274</v>
      </c>
      <c r="G21" s="14"/>
      <c r="H21" s="153">
        <v>4</v>
      </c>
      <c r="I21" s="155">
        <v>535</v>
      </c>
      <c r="J21" s="155">
        <v>358</v>
      </c>
      <c r="K21" s="159">
        <f>((I21-J21)/I21)</f>
        <v>0.33084112149532713</v>
      </c>
      <c r="L21" s="20"/>
      <c r="M21" s="19">
        <v>2</v>
      </c>
      <c r="N21" s="33">
        <v>6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71.88</v>
      </c>
      <c r="E22" s="43">
        <v>7.2</v>
      </c>
      <c r="F22" s="44">
        <v>809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777</v>
      </c>
      <c r="G23" s="14"/>
      <c r="H23" s="153">
        <v>5</v>
      </c>
      <c r="I23" s="155">
        <v>427</v>
      </c>
      <c r="J23" s="155">
        <v>330</v>
      </c>
      <c r="K23" s="159">
        <f>((I23-J23)/I23)</f>
        <v>0.22716627634660422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74.63</v>
      </c>
      <c r="E24" s="43">
        <v>6.7</v>
      </c>
      <c r="F24" s="44">
        <v>1422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0.47141041931385008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1391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0.26282051282051283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0.21304347826086956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3.9364640883977897E-2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91.21</v>
      </c>
      <c r="E28" s="31"/>
      <c r="F28" s="32"/>
      <c r="G28" s="81"/>
      <c r="H28" s="27" t="s">
        <v>1</v>
      </c>
      <c r="I28" s="31">
        <v>668</v>
      </c>
      <c r="J28" s="31">
        <v>577</v>
      </c>
      <c r="K28" s="32">
        <f>I28-J28</f>
        <v>91</v>
      </c>
      <c r="L28" s="20"/>
      <c r="M28" s="157" t="s">
        <v>74</v>
      </c>
      <c r="N28" s="158"/>
      <c r="O28" s="76">
        <f>(J9-J13)/J9</f>
        <v>0.70542143159678106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72.650000000000006</v>
      </c>
      <c r="E29" s="31">
        <v>67.78</v>
      </c>
      <c r="F29" s="32">
        <v>93.31</v>
      </c>
      <c r="G29" s="82">
        <v>5.0999999999999996</v>
      </c>
      <c r="H29" s="26" t="s">
        <v>2</v>
      </c>
      <c r="I29" s="33">
        <v>481</v>
      </c>
      <c r="J29" s="33">
        <v>444</v>
      </c>
      <c r="K29" s="34">
        <f>I29-J29</f>
        <v>37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77.75</v>
      </c>
      <c r="E30" s="31">
        <v>65.650000000000006</v>
      </c>
      <c r="F30" s="32">
        <v>84.44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74.349999999999994</v>
      </c>
      <c r="E31" s="31">
        <v>52.77</v>
      </c>
      <c r="F31" s="32">
        <v>70.98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52.77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281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282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283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284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285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1402</v>
      </c>
      <c r="G64" s="48"/>
      <c r="H64" s="48"/>
      <c r="I64" s="48"/>
      <c r="J64" s="177">
        <f>AVERAGE(F64:I64)</f>
        <v>1402</v>
      </c>
      <c r="K64" s="178"/>
      <c r="L64" s="20"/>
      <c r="M64" s="16">
        <v>2</v>
      </c>
      <c r="N64" s="134">
        <v>8.9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640</v>
      </c>
      <c r="G65" s="48"/>
      <c r="H65" s="48"/>
      <c r="I65" s="48"/>
      <c r="J65" s="177">
        <f t="shared" ref="J65:J70" si="1">AVERAGE(F65:I65)</f>
        <v>640</v>
      </c>
      <c r="K65" s="178"/>
      <c r="L65" s="20"/>
      <c r="M65" s="16">
        <v>3</v>
      </c>
      <c r="N65" s="134">
        <v>8.6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58.16</v>
      </c>
      <c r="E66" s="43">
        <v>8.4</v>
      </c>
      <c r="F66" s="43">
        <v>1147</v>
      </c>
      <c r="G66" s="43">
        <v>1183</v>
      </c>
      <c r="H66" s="43">
        <v>1170</v>
      </c>
      <c r="I66" s="43">
        <v>1159</v>
      </c>
      <c r="J66" s="177">
        <f t="shared" si="1"/>
        <v>1164.75</v>
      </c>
      <c r="K66" s="178"/>
      <c r="L66" s="20"/>
      <c r="M66" s="16">
        <v>4</v>
      </c>
      <c r="N66" s="134">
        <v>6.8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59.63</v>
      </c>
      <c r="E67" s="43">
        <v>7.3</v>
      </c>
      <c r="F67" s="43">
        <v>458</v>
      </c>
      <c r="G67" s="43">
        <v>485</v>
      </c>
      <c r="H67" s="43">
        <v>430</v>
      </c>
      <c r="I67" s="43">
        <v>443</v>
      </c>
      <c r="J67" s="177">
        <f t="shared" si="1"/>
        <v>454</v>
      </c>
      <c r="K67" s="178"/>
      <c r="L67" s="20"/>
      <c r="M67" s="16">
        <v>5</v>
      </c>
      <c r="N67" s="134">
        <v>8.5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429</v>
      </c>
      <c r="G68" s="48"/>
      <c r="H68" s="48"/>
      <c r="I68" s="48"/>
      <c r="J68" s="177">
        <f t="shared" si="1"/>
        <v>429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356</v>
      </c>
      <c r="G69" s="48"/>
      <c r="H69" s="48"/>
      <c r="I69" s="48"/>
      <c r="J69" s="177">
        <f t="shared" si="1"/>
        <v>356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60.2</v>
      </c>
      <c r="E70" s="45">
        <v>7.2</v>
      </c>
      <c r="F70" s="45">
        <v>400</v>
      </c>
      <c r="G70" s="45">
        <v>393</v>
      </c>
      <c r="H70" s="45">
        <v>325</v>
      </c>
      <c r="I70" s="45">
        <v>320</v>
      </c>
      <c r="J70" s="179">
        <f t="shared" si="1"/>
        <v>359.5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7.03</v>
      </c>
      <c r="E73" s="43">
        <v>11</v>
      </c>
      <c r="F73" s="44">
        <v>1640</v>
      </c>
      <c r="G73" s="14"/>
      <c r="H73" s="12" t="s">
        <v>1</v>
      </c>
      <c r="I73" s="167">
        <v>5.94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65.069999999999993</v>
      </c>
      <c r="E74" s="43"/>
      <c r="F74" s="44">
        <v>365</v>
      </c>
      <c r="G74" s="14"/>
      <c r="H74" s="11" t="s">
        <v>2</v>
      </c>
      <c r="I74" s="170">
        <v>5.72</v>
      </c>
      <c r="J74" s="171"/>
      <c r="K74" s="172"/>
      <c r="L74" s="20"/>
      <c r="M74" s="26">
        <v>6.9</v>
      </c>
      <c r="N74" s="42">
        <v>133</v>
      </c>
      <c r="O74" s="41">
        <v>0.02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63.75</v>
      </c>
      <c r="E76" s="43"/>
      <c r="F76" s="44">
        <v>362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62.64</v>
      </c>
      <c r="E77" s="43"/>
      <c r="F77" s="44">
        <v>360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74.239999999999995</v>
      </c>
      <c r="E78" s="43"/>
      <c r="F78" s="44">
        <v>2335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6.3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72.3</v>
      </c>
      <c r="E79" s="43">
        <v>7.3</v>
      </c>
      <c r="F79" s="44">
        <v>830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811</v>
      </c>
      <c r="G80" s="14"/>
      <c r="H80" s="153">
        <v>6</v>
      </c>
      <c r="I80" s="155">
        <v>438</v>
      </c>
      <c r="J80" s="155">
        <v>320</v>
      </c>
      <c r="K80" s="159">
        <f>((I80-J80)/I80)</f>
        <v>0.26940639269406391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74.98</v>
      </c>
      <c r="E81" s="43">
        <v>6.9</v>
      </c>
      <c r="F81" s="44">
        <v>1464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0.61021678471775054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1440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5.5066079295154183E-2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0.17016317016317017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-9.8314606741573031E-3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</v>
      </c>
      <c r="E85" s="31"/>
      <c r="F85" s="32"/>
      <c r="G85" s="81"/>
      <c r="H85" s="27" t="s">
        <v>1</v>
      </c>
      <c r="I85" s="31">
        <v>339</v>
      </c>
      <c r="J85" s="31">
        <v>288</v>
      </c>
      <c r="K85" s="32">
        <f>I85-J85</f>
        <v>51</v>
      </c>
      <c r="L85" s="20"/>
      <c r="M85" s="157" t="s">
        <v>74</v>
      </c>
      <c r="N85" s="158"/>
      <c r="O85" s="76">
        <f>(J66-J70)/J66</f>
        <v>0.69135007512341706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72.400000000000006</v>
      </c>
      <c r="E86" s="31">
        <v>67.67</v>
      </c>
      <c r="F86" s="32">
        <v>93.47</v>
      </c>
      <c r="G86" s="82">
        <v>5.3</v>
      </c>
      <c r="H86" s="26" t="s">
        <v>2</v>
      </c>
      <c r="I86" s="33">
        <v>307</v>
      </c>
      <c r="J86" s="33">
        <v>274</v>
      </c>
      <c r="K86" s="34">
        <f>I86-J86</f>
        <v>33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78.2</v>
      </c>
      <c r="E87" s="31">
        <v>65.84</v>
      </c>
      <c r="F87" s="32">
        <v>84.2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74.900000000000006</v>
      </c>
      <c r="E88" s="31">
        <v>53.07</v>
      </c>
      <c r="F88" s="32">
        <v>70.849999999999994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52.6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90.4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286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287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288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289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290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1442</v>
      </c>
      <c r="G119" s="48"/>
      <c r="H119" s="48"/>
      <c r="I119" s="48"/>
      <c r="J119" s="177">
        <f>AVERAGE(F119:I119)</f>
        <v>1442</v>
      </c>
      <c r="K119" s="178"/>
      <c r="L119" s="20"/>
      <c r="M119" s="16">
        <v>2</v>
      </c>
      <c r="N119" s="134">
        <v>8.9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609</v>
      </c>
      <c r="G120" s="48"/>
      <c r="H120" s="48"/>
      <c r="I120" s="48"/>
      <c r="J120" s="177">
        <f t="shared" ref="J120:J125" si="2">AVERAGE(F120:I120)</f>
        <v>609</v>
      </c>
      <c r="K120" s="178"/>
      <c r="L120" s="20"/>
      <c r="M120" s="16">
        <v>3</v>
      </c>
      <c r="N120" s="134">
        <v>8.6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64.27</v>
      </c>
      <c r="E121" s="43">
        <v>8.4</v>
      </c>
      <c r="F121" s="43">
        <v>1152</v>
      </c>
      <c r="G121" s="43">
        <v>1144</v>
      </c>
      <c r="H121" s="43">
        <v>1132</v>
      </c>
      <c r="I121" s="43">
        <v>1188</v>
      </c>
      <c r="J121" s="177">
        <f t="shared" si="2"/>
        <v>1154</v>
      </c>
      <c r="K121" s="178"/>
      <c r="L121" s="20"/>
      <c r="M121" s="16">
        <v>4</v>
      </c>
      <c r="N121" s="134">
        <v>6.6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60.28</v>
      </c>
      <c r="E122" s="43">
        <v>7.7</v>
      </c>
      <c r="F122" s="43">
        <v>495</v>
      </c>
      <c r="G122" s="43">
        <v>505</v>
      </c>
      <c r="H122" s="43">
        <v>500</v>
      </c>
      <c r="I122" s="43">
        <v>495</v>
      </c>
      <c r="J122" s="177">
        <f t="shared" si="2"/>
        <v>498.75</v>
      </c>
      <c r="K122" s="178"/>
      <c r="L122" s="20"/>
      <c r="M122" s="16">
        <v>5</v>
      </c>
      <c r="N122" s="134">
        <v>9.1999999999999993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458</v>
      </c>
      <c r="G123" s="48"/>
      <c r="H123" s="48"/>
      <c r="I123" s="48"/>
      <c r="J123" s="177">
        <f t="shared" si="2"/>
        <v>458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376</v>
      </c>
      <c r="G124" s="48"/>
      <c r="H124" s="48"/>
      <c r="I124" s="48"/>
      <c r="J124" s="177">
        <f t="shared" si="2"/>
        <v>376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59.1</v>
      </c>
      <c r="E125" s="45">
        <v>7.4</v>
      </c>
      <c r="F125" s="45">
        <v>381</v>
      </c>
      <c r="G125" s="45">
        <v>372</v>
      </c>
      <c r="H125" s="45">
        <v>345</v>
      </c>
      <c r="I125" s="45">
        <v>309</v>
      </c>
      <c r="J125" s="179">
        <f t="shared" si="2"/>
        <v>351.75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15.55</v>
      </c>
      <c r="E128" s="43">
        <v>10.7</v>
      </c>
      <c r="F128" s="44">
        <v>1105</v>
      </c>
      <c r="G128" s="14"/>
      <c r="H128" s="12" t="s">
        <v>1</v>
      </c>
      <c r="I128" s="167">
        <v>5.53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61.2</v>
      </c>
      <c r="E129" s="43"/>
      <c r="F129" s="44">
        <v>399</v>
      </c>
      <c r="G129" s="14"/>
      <c r="H129" s="11" t="s">
        <v>2</v>
      </c>
      <c r="I129" s="170">
        <v>5.14</v>
      </c>
      <c r="J129" s="171"/>
      <c r="K129" s="172"/>
      <c r="L129" s="20"/>
      <c r="M129" s="26">
        <v>7</v>
      </c>
      <c r="N129" s="42">
        <v>92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60.49</v>
      </c>
      <c r="E131" s="43"/>
      <c r="F131" s="44">
        <v>390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68.11</v>
      </c>
      <c r="E132" s="43"/>
      <c r="F132" s="44">
        <v>393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6.3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77.87</v>
      </c>
      <c r="E133" s="43"/>
      <c r="F133" s="44">
        <v>1550</v>
      </c>
      <c r="G133" s="14"/>
      <c r="H133" s="153">
        <v>11</v>
      </c>
      <c r="I133" s="155">
        <v>431</v>
      </c>
      <c r="J133" s="155">
        <v>337</v>
      </c>
      <c r="K133" s="159">
        <f>((I133-J133)/I133)</f>
        <v>0.21809744779582366</v>
      </c>
      <c r="L133" s="20"/>
      <c r="M133" s="19">
        <v>2</v>
      </c>
      <c r="N133" s="33">
        <v>6.2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72.77</v>
      </c>
      <c r="E134" s="43">
        <v>7.4</v>
      </c>
      <c r="F134" s="44">
        <v>795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763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82.1</v>
      </c>
      <c r="E136" s="43">
        <v>7</v>
      </c>
      <c r="F136" s="44">
        <v>1258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0.56780762564991338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1185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8.1704260651629071E-2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0.17903930131004367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6.4494680851063829E-2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91.55</v>
      </c>
      <c r="E140" s="31"/>
      <c r="F140" s="32"/>
      <c r="G140" s="81"/>
      <c r="H140" s="27" t="s">
        <v>1</v>
      </c>
      <c r="I140" s="31">
        <v>317</v>
      </c>
      <c r="J140" s="31">
        <v>262</v>
      </c>
      <c r="K140" s="32">
        <f>I140-J140</f>
        <v>55</v>
      </c>
      <c r="L140" s="20"/>
      <c r="M140" s="157" t="s">
        <v>74</v>
      </c>
      <c r="N140" s="158"/>
      <c r="O140" s="76">
        <f>(J121-J125)/J121</f>
        <v>0.69519064124783359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72.650000000000006</v>
      </c>
      <c r="E141" s="31">
        <v>67.72</v>
      </c>
      <c r="F141" s="32">
        <v>93.22</v>
      </c>
      <c r="G141" s="82">
        <v>5.3</v>
      </c>
      <c r="H141" s="26" t="s">
        <v>2</v>
      </c>
      <c r="I141" s="33">
        <v>165</v>
      </c>
      <c r="J141" s="33">
        <v>153</v>
      </c>
      <c r="K141" s="34">
        <f>I141-J141</f>
        <v>12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78.25</v>
      </c>
      <c r="E142" s="31">
        <v>65.39</v>
      </c>
      <c r="F142" s="32">
        <v>83.56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75.95</v>
      </c>
      <c r="E143" s="31">
        <v>53.95</v>
      </c>
      <c r="F143" s="32">
        <v>71.040000000000006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91.45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291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292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293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294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295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296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1090</v>
      </c>
    </row>
    <row r="7" spans="1:19" x14ac:dyDescent="0.25">
      <c r="A7" s="17"/>
      <c r="B7" s="20"/>
      <c r="C7" s="9" t="s">
        <v>17</v>
      </c>
      <c r="D7" s="47"/>
      <c r="E7" s="47"/>
      <c r="F7" s="43">
        <v>1386</v>
      </c>
      <c r="G7" s="48"/>
      <c r="H7" s="48"/>
      <c r="I7" s="48"/>
      <c r="J7" s="177">
        <f>AVERAGE(F7:I7)</f>
        <v>1386</v>
      </c>
      <c r="K7" s="178"/>
      <c r="L7" s="20"/>
      <c r="M7" s="16">
        <v>2</v>
      </c>
      <c r="N7" s="134">
        <v>8.8000000000000007</v>
      </c>
      <c r="O7" s="135"/>
      <c r="P7" s="17"/>
      <c r="R7" s="53" t="s">
        <v>1</v>
      </c>
      <c r="S7" s="99">
        <f>AVERAGE(J10,J67,J122)</f>
        <v>509.91666666666669</v>
      </c>
    </row>
    <row r="8" spans="1:19" x14ac:dyDescent="0.25">
      <c r="A8" s="17"/>
      <c r="B8" s="20"/>
      <c r="C8" s="9" t="s">
        <v>18</v>
      </c>
      <c r="D8" s="47"/>
      <c r="E8" s="47"/>
      <c r="F8" s="43">
        <v>619</v>
      </c>
      <c r="G8" s="48"/>
      <c r="H8" s="48"/>
      <c r="I8" s="48"/>
      <c r="J8" s="177">
        <f t="shared" ref="J8:J13" si="0">AVERAGE(F8:I8)</f>
        <v>619</v>
      </c>
      <c r="K8" s="178"/>
      <c r="L8" s="20"/>
      <c r="M8" s="16">
        <v>3</v>
      </c>
      <c r="N8" s="134">
        <v>9.1</v>
      </c>
      <c r="O8" s="135"/>
      <c r="P8" s="17"/>
      <c r="R8" s="53" t="s">
        <v>2</v>
      </c>
      <c r="S8" s="100">
        <f>AVERAGE(J13,J70,J125)</f>
        <v>358.41666666666669</v>
      </c>
    </row>
    <row r="9" spans="1:19" x14ac:dyDescent="0.25">
      <c r="A9" s="17"/>
      <c r="B9" s="20"/>
      <c r="C9" s="9" t="s">
        <v>19</v>
      </c>
      <c r="D9" s="43">
        <v>60.02</v>
      </c>
      <c r="E9" s="43">
        <v>8.6</v>
      </c>
      <c r="F9" s="43">
        <v>1109</v>
      </c>
      <c r="G9" s="43">
        <v>1122</v>
      </c>
      <c r="H9" s="43">
        <v>1141</v>
      </c>
      <c r="I9" s="43">
        <v>1098</v>
      </c>
      <c r="J9" s="177">
        <f t="shared" si="0"/>
        <v>1117.5</v>
      </c>
      <c r="K9" s="178"/>
      <c r="L9" s="20"/>
      <c r="M9" s="16">
        <v>4</v>
      </c>
      <c r="N9" s="134">
        <v>8</v>
      </c>
      <c r="O9" s="135"/>
      <c r="P9" s="17"/>
      <c r="R9" s="101" t="s">
        <v>70</v>
      </c>
      <c r="S9" s="102">
        <f>S6-S8</f>
        <v>731.58333333333326</v>
      </c>
    </row>
    <row r="10" spans="1:19" x14ac:dyDescent="0.25">
      <c r="A10" s="17"/>
      <c r="B10" s="20"/>
      <c r="C10" s="9" t="s">
        <v>20</v>
      </c>
      <c r="D10" s="43">
        <v>59.04</v>
      </c>
      <c r="E10" s="43">
        <v>7.9</v>
      </c>
      <c r="F10" s="43">
        <v>555</v>
      </c>
      <c r="G10" s="43">
        <v>571</v>
      </c>
      <c r="H10" s="43">
        <v>602</v>
      </c>
      <c r="I10" s="43">
        <v>590</v>
      </c>
      <c r="J10" s="177">
        <f t="shared" si="0"/>
        <v>579.5</v>
      </c>
      <c r="K10" s="178"/>
      <c r="L10" s="20"/>
      <c r="M10" s="16">
        <v>5</v>
      </c>
      <c r="N10" s="134">
        <v>8.4</v>
      </c>
      <c r="O10" s="135"/>
      <c r="P10" s="17"/>
      <c r="R10" s="101" t="s">
        <v>71</v>
      </c>
      <c r="S10" s="103">
        <f>S7-S8</f>
        <v>151.5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442</v>
      </c>
      <c r="G11" s="48"/>
      <c r="H11" s="48"/>
      <c r="I11" s="48"/>
      <c r="J11" s="177">
        <f t="shared" si="0"/>
        <v>442</v>
      </c>
      <c r="K11" s="178"/>
      <c r="L11" s="20"/>
      <c r="M11" s="19">
        <v>6</v>
      </c>
      <c r="N11" s="136">
        <v>7.5</v>
      </c>
      <c r="O11" s="137"/>
      <c r="P11" s="17"/>
      <c r="R11" s="104" t="s">
        <v>72</v>
      </c>
      <c r="S11" s="105">
        <f>S9/S6</f>
        <v>0.67117737003058098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351</v>
      </c>
      <c r="G12" s="48"/>
      <c r="H12" s="48"/>
      <c r="I12" s="48"/>
      <c r="J12" s="177">
        <f t="shared" si="0"/>
        <v>351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0.29710737048537339</v>
      </c>
    </row>
    <row r="13" spans="1:19" ht="15.75" thickBot="1" x14ac:dyDescent="0.3">
      <c r="A13" s="17"/>
      <c r="B13" s="20"/>
      <c r="C13" s="10" t="s">
        <v>23</v>
      </c>
      <c r="D13" s="45">
        <v>59.72</v>
      </c>
      <c r="E13" s="45">
        <v>8</v>
      </c>
      <c r="F13" s="45">
        <v>366</v>
      </c>
      <c r="G13" s="45">
        <v>384</v>
      </c>
      <c r="H13" s="45">
        <v>377</v>
      </c>
      <c r="I13" s="45">
        <v>369</v>
      </c>
      <c r="J13" s="179">
        <f t="shared" si="0"/>
        <v>374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11.2</v>
      </c>
      <c r="E16" s="43">
        <v>10.7</v>
      </c>
      <c r="F16" s="44">
        <v>1336</v>
      </c>
      <c r="G16" s="14"/>
      <c r="H16" s="12" t="s">
        <v>1</v>
      </c>
      <c r="I16" s="167">
        <v>6.84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63.36</v>
      </c>
      <c r="E17" s="43"/>
      <c r="F17" s="44">
        <v>322</v>
      </c>
      <c r="G17" s="14"/>
      <c r="H17" s="11" t="s">
        <v>2</v>
      </c>
      <c r="I17" s="170">
        <v>6.16</v>
      </c>
      <c r="J17" s="171"/>
      <c r="K17" s="172"/>
      <c r="L17" s="20"/>
      <c r="M17" s="26">
        <v>6.8</v>
      </c>
      <c r="N17" s="42">
        <v>112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64.55</v>
      </c>
      <c r="E19" s="43"/>
      <c r="F19" s="44">
        <v>316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70.14</v>
      </c>
      <c r="E20" s="43"/>
      <c r="F20" s="44">
        <v>307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71.36</v>
      </c>
      <c r="E21" s="43"/>
      <c r="F21" s="44">
        <v>1788</v>
      </c>
      <c r="G21" s="14"/>
      <c r="H21" s="153">
        <v>9</v>
      </c>
      <c r="I21" s="155">
        <v>508</v>
      </c>
      <c r="J21" s="155">
        <v>331</v>
      </c>
      <c r="K21" s="159">
        <f>((I21-J21)/I21)</f>
        <v>0.34842519685039369</v>
      </c>
      <c r="L21" s="20"/>
      <c r="M21" s="19">
        <v>2</v>
      </c>
      <c r="N21" s="33">
        <v>6.2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73.319999999999993</v>
      </c>
      <c r="E22" s="43">
        <v>6.8</v>
      </c>
      <c r="F22" s="44">
        <v>744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729</v>
      </c>
      <c r="G23" s="14"/>
      <c r="H23" s="153">
        <v>11</v>
      </c>
      <c r="I23" s="155">
        <v>502</v>
      </c>
      <c r="J23" s="155">
        <v>368</v>
      </c>
      <c r="K23" s="159">
        <f>((I23-J23)/I23)</f>
        <v>0.26693227091633465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76.44</v>
      </c>
      <c r="E24" s="43">
        <v>6.4</v>
      </c>
      <c r="F24" s="44">
        <v>1288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0.48143176733780763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1259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0.23727351164797239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0.20588235294117646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-6.5527065527065526E-2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91.25</v>
      </c>
      <c r="E28" s="31"/>
      <c r="F28" s="32"/>
      <c r="G28" s="81"/>
      <c r="H28" s="27" t="s">
        <v>1</v>
      </c>
      <c r="I28" s="31">
        <v>622</v>
      </c>
      <c r="J28" s="31">
        <v>533</v>
      </c>
      <c r="K28" s="32">
        <f>I28-J28</f>
        <v>89</v>
      </c>
      <c r="L28" s="20"/>
      <c r="M28" s="157" t="s">
        <v>74</v>
      </c>
      <c r="N28" s="158"/>
      <c r="O28" s="76">
        <f>(J9-J13)/J9</f>
        <v>0.66532438478747202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73.45</v>
      </c>
      <c r="E29" s="31">
        <v>69.38</v>
      </c>
      <c r="F29" s="32">
        <v>94.46</v>
      </c>
      <c r="G29" s="82">
        <v>5.2</v>
      </c>
      <c r="H29" s="26" t="s">
        <v>2</v>
      </c>
      <c r="I29" s="33">
        <v>401</v>
      </c>
      <c r="J29" s="33">
        <v>370</v>
      </c>
      <c r="K29" s="34">
        <f>I29-J29</f>
        <v>31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78.88</v>
      </c>
      <c r="E30" s="31">
        <v>66.38</v>
      </c>
      <c r="F30" s="32">
        <v>84.16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72.650000000000006</v>
      </c>
      <c r="E31" s="31">
        <v>51.98</v>
      </c>
      <c r="F31" s="32">
        <v>71.56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55.99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91.55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297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298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299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300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301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302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 t="s">
        <v>135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1378</v>
      </c>
      <c r="G64" s="48"/>
      <c r="H64" s="48"/>
      <c r="I64" s="48"/>
      <c r="J64" s="177">
        <f>AVERAGE(F64:I64)</f>
        <v>1378</v>
      </c>
      <c r="K64" s="178"/>
      <c r="L64" s="20"/>
      <c r="M64" s="16">
        <v>2</v>
      </c>
      <c r="N64" s="134">
        <v>8.6999999999999993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635</v>
      </c>
      <c r="G65" s="48"/>
      <c r="H65" s="48"/>
      <c r="I65" s="48"/>
      <c r="J65" s="177">
        <f t="shared" ref="J65:J70" si="1">AVERAGE(F65:I65)</f>
        <v>635</v>
      </c>
      <c r="K65" s="178"/>
      <c r="L65" s="20"/>
      <c r="M65" s="16">
        <v>3</v>
      </c>
      <c r="N65" s="134">
        <v>9.1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61.7</v>
      </c>
      <c r="E66" s="43">
        <v>8.6999999999999993</v>
      </c>
      <c r="F66" s="43">
        <v>1131</v>
      </c>
      <c r="G66" s="43">
        <v>1071</v>
      </c>
      <c r="H66" s="43">
        <v>998</v>
      </c>
      <c r="I66" s="43">
        <v>1011</v>
      </c>
      <c r="J66" s="177">
        <f t="shared" si="1"/>
        <v>1052.75</v>
      </c>
      <c r="K66" s="178"/>
      <c r="L66" s="20"/>
      <c r="M66" s="16">
        <v>4</v>
      </c>
      <c r="N66" s="134">
        <v>8.1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59.06</v>
      </c>
      <c r="E67" s="43">
        <v>7.6</v>
      </c>
      <c r="F67" s="43">
        <v>473</v>
      </c>
      <c r="G67" s="43">
        <v>425</v>
      </c>
      <c r="H67" s="43">
        <v>455</v>
      </c>
      <c r="I67" s="43">
        <v>488</v>
      </c>
      <c r="J67" s="177">
        <f t="shared" si="1"/>
        <v>460.25</v>
      </c>
      <c r="K67" s="178"/>
      <c r="L67" s="20"/>
      <c r="M67" s="16">
        <v>5</v>
      </c>
      <c r="N67" s="134">
        <v>8.4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443</v>
      </c>
      <c r="G68" s="48"/>
      <c r="H68" s="48"/>
      <c r="I68" s="48"/>
      <c r="J68" s="177">
        <f t="shared" si="1"/>
        <v>443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397</v>
      </c>
      <c r="G69" s="48"/>
      <c r="H69" s="48"/>
      <c r="I69" s="48"/>
      <c r="J69" s="177">
        <f t="shared" si="1"/>
        <v>397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59.24</v>
      </c>
      <c r="E70" s="45">
        <v>7.4</v>
      </c>
      <c r="F70" s="45">
        <v>375</v>
      </c>
      <c r="G70" s="45">
        <v>364</v>
      </c>
      <c r="H70" s="45">
        <v>308</v>
      </c>
      <c r="I70" s="45">
        <v>335</v>
      </c>
      <c r="J70" s="179">
        <f t="shared" si="1"/>
        <v>345.5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15.15</v>
      </c>
      <c r="E73" s="43">
        <v>10.8</v>
      </c>
      <c r="F73" s="44">
        <v>1088</v>
      </c>
      <c r="G73" s="14"/>
      <c r="H73" s="12" t="s">
        <v>1</v>
      </c>
      <c r="I73" s="167">
        <v>4.6399999999999997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67.510000000000005</v>
      </c>
      <c r="E74" s="43"/>
      <c r="F74" s="44">
        <v>378</v>
      </c>
      <c r="G74" s="14"/>
      <c r="H74" s="11" t="s">
        <v>2</v>
      </c>
      <c r="I74" s="170">
        <v>4.42</v>
      </c>
      <c r="J74" s="171"/>
      <c r="K74" s="172"/>
      <c r="L74" s="20"/>
      <c r="M74" s="26">
        <v>6.4</v>
      </c>
      <c r="N74" s="42">
        <v>87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64.72</v>
      </c>
      <c r="E76" s="43"/>
      <c r="F76" s="44">
        <v>374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60.85</v>
      </c>
      <c r="E77" s="43"/>
      <c r="F77" s="44">
        <v>370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6.2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73.349999999999994</v>
      </c>
      <c r="E78" s="43"/>
      <c r="F78" s="44">
        <v>1764</v>
      </c>
      <c r="G78" s="14"/>
      <c r="H78" s="153">
        <v>1</v>
      </c>
      <c r="I78" s="155">
        <v>481</v>
      </c>
      <c r="J78" s="155">
        <v>419</v>
      </c>
      <c r="K78" s="159">
        <f>((I78-J78)/I78)</f>
        <v>0.12889812889812891</v>
      </c>
      <c r="L78" s="20"/>
      <c r="M78" s="19">
        <v>2</v>
      </c>
      <c r="N78" s="33">
        <v>6.3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73.58</v>
      </c>
      <c r="E79" s="43">
        <v>6.7</v>
      </c>
      <c r="F79" s="44">
        <v>713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686</v>
      </c>
      <c r="G80" s="14"/>
      <c r="H80" s="153">
        <v>8</v>
      </c>
      <c r="I80" s="155">
        <v>422</v>
      </c>
      <c r="J80" s="155">
        <v>365</v>
      </c>
      <c r="K80" s="159">
        <f>((I80-J80)/I80)</f>
        <v>0.13507109004739337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76.650000000000006</v>
      </c>
      <c r="E81" s="43">
        <v>6.5</v>
      </c>
      <c r="F81" s="44">
        <v>1244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0.56281168368558532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1202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3.7479630635524175E-2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0.10383747178329571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0.12972292191435769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494</v>
      </c>
      <c r="J85" s="31">
        <v>441</v>
      </c>
      <c r="K85" s="32">
        <f>I85-J85</f>
        <v>53</v>
      </c>
      <c r="L85" s="20"/>
      <c r="M85" s="157" t="s">
        <v>74</v>
      </c>
      <c r="N85" s="158"/>
      <c r="O85" s="76">
        <f>(J66-J70)/J66</f>
        <v>0.67181192115886967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73.849999999999994</v>
      </c>
      <c r="E86" s="31">
        <v>69.5</v>
      </c>
      <c r="F86" s="32">
        <v>94.12</v>
      </c>
      <c r="G86" s="82">
        <v>5.2</v>
      </c>
      <c r="H86" s="26" t="s">
        <v>2</v>
      </c>
      <c r="I86" s="33">
        <v>384</v>
      </c>
      <c r="J86" s="33">
        <v>342</v>
      </c>
      <c r="K86" s="34">
        <f>I86-J86</f>
        <v>42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78.55</v>
      </c>
      <c r="E87" s="31">
        <v>66.459999999999994</v>
      </c>
      <c r="F87" s="32">
        <v>84.62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72.45</v>
      </c>
      <c r="E88" s="31">
        <v>51.7</v>
      </c>
      <c r="F88" s="32">
        <v>71.37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53.75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91.42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>
        <v>94.85</v>
      </c>
      <c r="E91" s="31">
        <v>67.73</v>
      </c>
      <c r="F91" s="31">
        <v>71.41</v>
      </c>
      <c r="G91" s="69">
        <v>8</v>
      </c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>
        <v>80.7</v>
      </c>
      <c r="E92" s="70">
        <v>50.37</v>
      </c>
      <c r="F92" s="70">
        <v>62.42</v>
      </c>
      <c r="G92" s="71">
        <v>427</v>
      </c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303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304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305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306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307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 t="s">
        <v>308</v>
      </c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1421</v>
      </c>
      <c r="G119" s="48"/>
      <c r="H119" s="48"/>
      <c r="I119" s="48"/>
      <c r="J119" s="177">
        <f>AVERAGE(F119:I119)</f>
        <v>1421</v>
      </c>
      <c r="K119" s="178"/>
      <c r="L119" s="20"/>
      <c r="M119" s="16">
        <v>2</v>
      </c>
      <c r="N119" s="134">
        <v>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655</v>
      </c>
      <c r="G120" s="48"/>
      <c r="H120" s="48"/>
      <c r="I120" s="48"/>
      <c r="J120" s="177">
        <f t="shared" ref="J120:J125" si="2">AVERAGE(F120:I120)</f>
        <v>655</v>
      </c>
      <c r="K120" s="178"/>
      <c r="L120" s="20"/>
      <c r="M120" s="16">
        <v>3</v>
      </c>
      <c r="N120" s="134">
        <v>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56.58</v>
      </c>
      <c r="E121" s="43">
        <v>8.5</v>
      </c>
      <c r="F121" s="43">
        <v>1152</v>
      </c>
      <c r="G121" s="43">
        <v>1182</v>
      </c>
      <c r="H121" s="43">
        <v>1053</v>
      </c>
      <c r="I121" s="43">
        <v>1012</v>
      </c>
      <c r="J121" s="177">
        <f t="shared" si="2"/>
        <v>1099.75</v>
      </c>
      <c r="K121" s="178"/>
      <c r="L121" s="20"/>
      <c r="M121" s="16">
        <v>4</v>
      </c>
      <c r="N121" s="134">
        <v>9.8000000000000007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60.05</v>
      </c>
      <c r="E122" s="43">
        <v>8</v>
      </c>
      <c r="F122" s="43">
        <v>502</v>
      </c>
      <c r="G122" s="43">
        <v>515</v>
      </c>
      <c r="H122" s="43">
        <v>474</v>
      </c>
      <c r="I122" s="43">
        <v>469</v>
      </c>
      <c r="J122" s="177">
        <f t="shared" si="2"/>
        <v>490</v>
      </c>
      <c r="K122" s="178"/>
      <c r="L122" s="20"/>
      <c r="M122" s="16">
        <v>5</v>
      </c>
      <c r="N122" s="134">
        <v>9.1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463</v>
      </c>
      <c r="G123" s="48"/>
      <c r="H123" s="48"/>
      <c r="I123" s="48"/>
      <c r="J123" s="177">
        <f t="shared" si="2"/>
        <v>463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374</v>
      </c>
      <c r="G124" s="48"/>
      <c r="H124" s="48"/>
      <c r="I124" s="48"/>
      <c r="J124" s="177">
        <f t="shared" si="2"/>
        <v>374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61.01</v>
      </c>
      <c r="E125" s="45">
        <v>7.4</v>
      </c>
      <c r="F125" s="45">
        <v>379</v>
      </c>
      <c r="G125" s="45">
        <v>386</v>
      </c>
      <c r="H125" s="45">
        <v>336</v>
      </c>
      <c r="I125" s="45">
        <v>322</v>
      </c>
      <c r="J125" s="179">
        <f t="shared" si="2"/>
        <v>355.75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12.72</v>
      </c>
      <c r="E128" s="43">
        <v>10.5</v>
      </c>
      <c r="F128" s="44">
        <v>1154</v>
      </c>
      <c r="G128" s="14"/>
      <c r="H128" s="12" t="s">
        <v>1</v>
      </c>
      <c r="I128" s="167">
        <v>5.69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69.23</v>
      </c>
      <c r="E129" s="43"/>
      <c r="F129" s="44">
        <v>382</v>
      </c>
      <c r="G129" s="14"/>
      <c r="H129" s="11" t="s">
        <v>2</v>
      </c>
      <c r="I129" s="170">
        <v>5.3</v>
      </c>
      <c r="J129" s="171"/>
      <c r="K129" s="172"/>
      <c r="L129" s="20"/>
      <c r="M129" s="26">
        <v>7.1</v>
      </c>
      <c r="N129" s="42">
        <v>88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63.48</v>
      </c>
      <c r="E131" s="43"/>
      <c r="F131" s="44">
        <v>388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62.29</v>
      </c>
      <c r="E132" s="43"/>
      <c r="F132" s="44">
        <v>381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77.56</v>
      </c>
      <c r="E133" s="43"/>
      <c r="F133" s="44">
        <v>1722</v>
      </c>
      <c r="G133" s="14"/>
      <c r="H133" s="153">
        <v>2</v>
      </c>
      <c r="I133" s="155">
        <v>518</v>
      </c>
      <c r="J133" s="155">
        <v>499</v>
      </c>
      <c r="K133" s="159">
        <f>((I133-J133)/I133)</f>
        <v>3.6679536679536683E-2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77.02</v>
      </c>
      <c r="E134" s="43">
        <v>6.6</v>
      </c>
      <c r="F134" s="44">
        <v>698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665</v>
      </c>
      <c r="G135" s="14"/>
      <c r="H135" s="153">
        <v>13</v>
      </c>
      <c r="I135" s="155">
        <v>460</v>
      </c>
      <c r="J135" s="155">
        <v>400</v>
      </c>
      <c r="K135" s="159">
        <f>((I135-J135)/I135)</f>
        <v>0.13043478260869565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78.290000000000006</v>
      </c>
      <c r="E136" s="43">
        <v>6.5</v>
      </c>
      <c r="F136" s="44">
        <v>1302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0.55444419186178673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1287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5.5102040816326532E-2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0.19222462203023757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4.8796791443850268E-2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91.25</v>
      </c>
      <c r="E140" s="31"/>
      <c r="F140" s="32"/>
      <c r="G140" s="81"/>
      <c r="H140" s="27" t="s">
        <v>1</v>
      </c>
      <c r="I140" s="31">
        <v>309</v>
      </c>
      <c r="J140" s="31">
        <v>257</v>
      </c>
      <c r="K140" s="32">
        <f>I140-J140</f>
        <v>52</v>
      </c>
      <c r="L140" s="20"/>
      <c r="M140" s="157" t="s">
        <v>74</v>
      </c>
      <c r="N140" s="158"/>
      <c r="O140" s="76">
        <f>(J121-J125)/J121</f>
        <v>0.6765173903159809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72.599999999999994</v>
      </c>
      <c r="E141" s="31">
        <v>68.069999999999993</v>
      </c>
      <c r="F141" s="32">
        <v>93.76</v>
      </c>
      <c r="G141" s="82">
        <v>5.3</v>
      </c>
      <c r="H141" s="26" t="s">
        <v>2</v>
      </c>
      <c r="I141" s="33">
        <v>266</v>
      </c>
      <c r="J141" s="33">
        <v>248</v>
      </c>
      <c r="K141" s="34">
        <f>I141-J141</f>
        <v>18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78.05</v>
      </c>
      <c r="E142" s="31">
        <v>65.77</v>
      </c>
      <c r="F142" s="32">
        <v>84.27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76.95</v>
      </c>
      <c r="E143" s="31">
        <v>54.91</v>
      </c>
      <c r="F143" s="32">
        <v>71.36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91.35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309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310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311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312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313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>
        <f>IFERROR((AVERAGE(D34,D91,D146))," ")</f>
        <v>94.85</v>
      </c>
      <c r="E169" s="73">
        <f t="shared" ref="E169:F169" si="3">IFERROR((AVERAGE(E34,E91,E146))," ")</f>
        <v>67.73</v>
      </c>
      <c r="F169" s="73">
        <f t="shared" si="3"/>
        <v>71.41</v>
      </c>
    </row>
    <row r="170" spans="1:16" hidden="1" x14ac:dyDescent="0.25">
      <c r="C170" s="72" t="s">
        <v>65</v>
      </c>
      <c r="D170" s="73">
        <f t="shared" ref="D170:F171" si="4">IFERROR((AVERAGE(D35,D92,D147))," ")</f>
        <v>80.7</v>
      </c>
      <c r="E170" s="73">
        <f t="shared" si="4"/>
        <v>50.37</v>
      </c>
      <c r="F170" s="73">
        <f t="shared" si="4"/>
        <v>62.42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J21:J22"/>
    <mergeCell ref="K21:K22"/>
    <mergeCell ref="I21:I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S171"/>
  <sheetViews>
    <sheetView topLeftCell="A68" zoomScale="85" zoomScaleNormal="85" workbookViewId="0">
      <selection activeCell="Q131" sqref="Q131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 t="s">
        <v>148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/>
    </row>
    <row r="7" spans="1:19" x14ac:dyDescent="0.25">
      <c r="A7" s="17"/>
      <c r="B7" s="20"/>
      <c r="C7" s="9" t="s">
        <v>17</v>
      </c>
      <c r="D7" s="47"/>
      <c r="E7" s="47"/>
      <c r="F7" s="43">
        <v>1497</v>
      </c>
      <c r="G7" s="48"/>
      <c r="H7" s="48"/>
      <c r="I7" s="48"/>
      <c r="J7" s="177">
        <f>AVERAGE(F7:I7)</f>
        <v>1497</v>
      </c>
      <c r="K7" s="178"/>
      <c r="L7" s="20"/>
      <c r="M7" s="16">
        <v>2</v>
      </c>
      <c r="N7" s="134">
        <v>9.1</v>
      </c>
      <c r="O7" s="135"/>
      <c r="P7" s="17"/>
      <c r="R7" s="53" t="s">
        <v>1</v>
      </c>
      <c r="S7" s="99"/>
    </row>
    <row r="8" spans="1:19" x14ac:dyDescent="0.25">
      <c r="A8" s="17"/>
      <c r="B8" s="20"/>
      <c r="C8" s="9" t="s">
        <v>18</v>
      </c>
      <c r="D8" s="47"/>
      <c r="E8" s="47"/>
      <c r="F8" s="43">
        <v>685</v>
      </c>
      <c r="G8" s="48"/>
      <c r="H8" s="48"/>
      <c r="I8" s="48"/>
      <c r="J8" s="177">
        <f t="shared" ref="J8:J13" si="0">AVERAGE(F8:I8)</f>
        <v>685</v>
      </c>
      <c r="K8" s="178"/>
      <c r="L8" s="20"/>
      <c r="M8" s="16">
        <v>3</v>
      </c>
      <c r="N8" s="134">
        <v>8.1999999999999993</v>
      </c>
      <c r="O8" s="135"/>
      <c r="P8" s="17"/>
      <c r="R8" s="53" t="s">
        <v>2</v>
      </c>
      <c r="S8" s="100"/>
    </row>
    <row r="9" spans="1:19" x14ac:dyDescent="0.25">
      <c r="A9" s="17"/>
      <c r="B9" s="20"/>
      <c r="C9" s="9" t="s">
        <v>19</v>
      </c>
      <c r="D9" s="43">
        <v>52.65</v>
      </c>
      <c r="E9" s="43">
        <v>6.6</v>
      </c>
      <c r="F9" s="43">
        <v>1027</v>
      </c>
      <c r="G9" s="43">
        <v>1149</v>
      </c>
      <c r="H9" s="43">
        <v>1169</v>
      </c>
      <c r="I9" s="43"/>
      <c r="J9" s="177">
        <f t="shared" si="0"/>
        <v>1115</v>
      </c>
      <c r="K9" s="178"/>
      <c r="L9" s="20"/>
      <c r="M9" s="16">
        <v>4</v>
      </c>
      <c r="N9" s="134">
        <v>7.2</v>
      </c>
      <c r="O9" s="135"/>
      <c r="P9" s="17"/>
      <c r="R9" s="101" t="s">
        <v>70</v>
      </c>
      <c r="S9" s="102"/>
    </row>
    <row r="10" spans="1:19" x14ac:dyDescent="0.25">
      <c r="A10" s="17"/>
      <c r="B10" s="20"/>
      <c r="C10" s="9" t="s">
        <v>20</v>
      </c>
      <c r="D10" s="43">
        <v>46.83</v>
      </c>
      <c r="E10" s="43">
        <v>7.2</v>
      </c>
      <c r="F10" s="43">
        <v>710</v>
      </c>
      <c r="G10" s="43">
        <v>672</v>
      </c>
      <c r="H10" s="43">
        <v>656</v>
      </c>
      <c r="I10" s="43"/>
      <c r="J10" s="177">
        <f t="shared" si="0"/>
        <v>679.33333333333337</v>
      </c>
      <c r="K10" s="178"/>
      <c r="L10" s="20"/>
      <c r="M10" s="16">
        <v>5</v>
      </c>
      <c r="N10" s="134">
        <v>7.1</v>
      </c>
      <c r="O10" s="135"/>
      <c r="P10" s="17"/>
      <c r="R10" s="101" t="s">
        <v>71</v>
      </c>
      <c r="S10" s="103"/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735</v>
      </c>
      <c r="G11" s="48"/>
      <c r="H11" s="48"/>
      <c r="I11" s="48"/>
      <c r="J11" s="177">
        <f t="shared" si="0"/>
        <v>735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/>
    </row>
    <row r="12" spans="1:19" x14ac:dyDescent="0.25">
      <c r="A12" s="17"/>
      <c r="B12" s="20"/>
      <c r="C12" s="9" t="s">
        <v>22</v>
      </c>
      <c r="D12" s="43"/>
      <c r="E12" s="43"/>
      <c r="F12" s="43">
        <v>717</v>
      </c>
      <c r="G12" s="48"/>
      <c r="H12" s="48"/>
      <c r="I12" s="48"/>
      <c r="J12" s="177">
        <f t="shared" si="0"/>
        <v>717</v>
      </c>
      <c r="K12" s="178"/>
      <c r="L12" s="20"/>
      <c r="M12" s="20"/>
      <c r="N12" s="20"/>
      <c r="O12" s="20"/>
      <c r="P12" s="17"/>
      <c r="R12" s="106" t="s">
        <v>73</v>
      </c>
      <c r="S12" s="107"/>
    </row>
    <row r="13" spans="1:19" ht="15.75" thickBot="1" x14ac:dyDescent="0.3">
      <c r="A13" s="17"/>
      <c r="B13" s="20"/>
      <c r="C13" s="10" t="s">
        <v>23</v>
      </c>
      <c r="D13" s="45">
        <v>56.16</v>
      </c>
      <c r="E13" s="45">
        <v>7.1</v>
      </c>
      <c r="F13" s="45">
        <v>715</v>
      </c>
      <c r="G13" s="45">
        <v>606</v>
      </c>
      <c r="H13" s="45">
        <v>592</v>
      </c>
      <c r="I13" s="45"/>
      <c r="J13" s="179">
        <f t="shared" si="0"/>
        <v>637.66666666666663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2.83</v>
      </c>
      <c r="E16" s="43">
        <v>9.1</v>
      </c>
      <c r="F16" s="44">
        <v>1003</v>
      </c>
      <c r="G16" s="14"/>
      <c r="H16" s="12" t="s">
        <v>1</v>
      </c>
      <c r="I16" s="167">
        <v>7.18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71.13</v>
      </c>
      <c r="E17" s="43"/>
      <c r="F17" s="44">
        <v>597</v>
      </c>
      <c r="G17" s="14"/>
      <c r="H17" s="11" t="s">
        <v>2</v>
      </c>
      <c r="I17" s="170">
        <v>6.95</v>
      </c>
      <c r="J17" s="171"/>
      <c r="K17" s="172"/>
      <c r="L17" s="20"/>
      <c r="M17" s="26">
        <v>7</v>
      </c>
      <c r="N17" s="42">
        <v>130</v>
      </c>
      <c r="O17" s="41">
        <v>0.01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67.59</v>
      </c>
      <c r="E19" s="43"/>
      <c r="F19" s="44">
        <v>593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69.05</v>
      </c>
      <c r="E20" s="43"/>
      <c r="F20" s="44">
        <v>591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5.8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/>
      <c r="E21" s="43"/>
      <c r="F21" s="44"/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5.9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74.7</v>
      </c>
      <c r="E22" s="43">
        <v>6.5</v>
      </c>
      <c r="F22" s="44">
        <v>796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779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76.17</v>
      </c>
      <c r="E24" s="43">
        <v>6.3</v>
      </c>
      <c r="F24" s="44">
        <v>1420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0.39073243647234673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1403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-8.1943081452404254E-2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2.4489795918367346E-2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0.11064621106462116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91.1</v>
      </c>
      <c r="E28" s="31"/>
      <c r="F28" s="32"/>
      <c r="G28" s="81"/>
      <c r="H28" s="27" t="s">
        <v>1</v>
      </c>
      <c r="I28" s="31">
        <v>398</v>
      </c>
      <c r="J28" s="31">
        <v>357</v>
      </c>
      <c r="K28" s="32">
        <f>I28-J28</f>
        <v>41</v>
      </c>
      <c r="L28" s="20"/>
      <c r="M28" s="157" t="s">
        <v>74</v>
      </c>
      <c r="N28" s="158"/>
      <c r="O28" s="76">
        <f>(J9-J13)/J9</f>
        <v>0.42810164424514202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72.2</v>
      </c>
      <c r="E29" s="31">
        <v>68</v>
      </c>
      <c r="F29" s="32">
        <v>94.18</v>
      </c>
      <c r="G29" s="82">
        <v>5.0999999999999996</v>
      </c>
      <c r="H29" s="26" t="s">
        <v>2</v>
      </c>
      <c r="I29" s="33">
        <v>363</v>
      </c>
      <c r="J29" s="33">
        <v>329</v>
      </c>
      <c r="K29" s="34">
        <f>I29-J29</f>
        <v>34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/>
      <c r="E30" s="31"/>
      <c r="F30" s="32"/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/>
      <c r="E31" s="31"/>
      <c r="F31" s="32"/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/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/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314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315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316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317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 t="s">
        <v>118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1481</v>
      </c>
      <c r="G64" s="48"/>
      <c r="H64" s="48"/>
      <c r="I64" s="48"/>
      <c r="J64" s="177">
        <f>AVERAGE(F64:I64)</f>
        <v>1481</v>
      </c>
      <c r="K64" s="178"/>
      <c r="L64" s="20"/>
      <c r="M64" s="16">
        <v>2</v>
      </c>
      <c r="N64" s="134">
        <v>9.1999999999999993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665</v>
      </c>
      <c r="G65" s="48"/>
      <c r="H65" s="48"/>
      <c r="I65" s="48"/>
      <c r="J65" s="177">
        <f t="shared" ref="J65:J70" si="1">AVERAGE(F65:I65)</f>
        <v>665</v>
      </c>
      <c r="K65" s="178"/>
      <c r="L65" s="20"/>
      <c r="M65" s="16">
        <v>3</v>
      </c>
      <c r="N65" s="134">
        <v>8.1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59.33</v>
      </c>
      <c r="E66" s="43">
        <v>8</v>
      </c>
      <c r="F66" s="43">
        <v>1331</v>
      </c>
      <c r="G66" s="43">
        <v>1330</v>
      </c>
      <c r="H66" s="43">
        <v>1303</v>
      </c>
      <c r="I66" s="43">
        <v>1419</v>
      </c>
      <c r="J66" s="177">
        <f t="shared" si="1"/>
        <v>1345.75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53.78</v>
      </c>
      <c r="E67" s="43">
        <v>8.1</v>
      </c>
      <c r="F67" s="43">
        <v>439</v>
      </c>
      <c r="G67" s="43">
        <v>508</v>
      </c>
      <c r="H67" s="43">
        <v>447</v>
      </c>
      <c r="I67" s="43">
        <v>426</v>
      </c>
      <c r="J67" s="177">
        <f t="shared" si="1"/>
        <v>455</v>
      </c>
      <c r="K67" s="178"/>
      <c r="L67" s="20"/>
      <c r="M67" s="16">
        <v>5</v>
      </c>
      <c r="N67" s="134">
        <v>7.1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337</v>
      </c>
      <c r="G68" s="48"/>
      <c r="H68" s="48"/>
      <c r="I68" s="48"/>
      <c r="J68" s="177">
        <f t="shared" si="1"/>
        <v>337</v>
      </c>
      <c r="K68" s="178"/>
      <c r="L68" s="20"/>
      <c r="M68" s="19">
        <v>6</v>
      </c>
      <c r="N68" s="136">
        <v>7.3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292</v>
      </c>
      <c r="G69" s="48"/>
      <c r="H69" s="48"/>
      <c r="I69" s="48"/>
      <c r="J69" s="177">
        <f t="shared" si="1"/>
        <v>292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52.78</v>
      </c>
      <c r="E70" s="45">
        <v>7.4</v>
      </c>
      <c r="F70" s="45">
        <v>326</v>
      </c>
      <c r="G70" s="45">
        <v>285</v>
      </c>
      <c r="H70" s="45">
        <v>273</v>
      </c>
      <c r="I70" s="45">
        <v>307</v>
      </c>
      <c r="J70" s="179">
        <f t="shared" si="1"/>
        <v>297.75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5.0999999999999996</v>
      </c>
      <c r="E73" s="43">
        <v>10.7</v>
      </c>
      <c r="F73" s="44">
        <v>1046</v>
      </c>
      <c r="G73" s="14"/>
      <c r="H73" s="12" t="s">
        <v>1</v>
      </c>
      <c r="I73" s="167">
        <v>4.91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59.65</v>
      </c>
      <c r="E74" s="43"/>
      <c r="F74" s="44">
        <v>328</v>
      </c>
      <c r="G74" s="14"/>
      <c r="H74" s="11" t="s">
        <v>2</v>
      </c>
      <c r="I74" s="170">
        <v>4.54</v>
      </c>
      <c r="J74" s="171"/>
      <c r="K74" s="172"/>
      <c r="L74" s="20"/>
      <c r="M74" s="26">
        <v>6.2</v>
      </c>
      <c r="N74" s="42">
        <v>78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61.72</v>
      </c>
      <c r="E76" s="43"/>
      <c r="F76" s="44">
        <v>324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60.81</v>
      </c>
      <c r="E77" s="43"/>
      <c r="F77" s="44">
        <v>319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5.9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73.510000000000005</v>
      </c>
      <c r="E78" s="43"/>
      <c r="F78" s="44">
        <v>2145</v>
      </c>
      <c r="G78" s="14"/>
      <c r="H78" s="153">
        <v>4</v>
      </c>
      <c r="I78" s="155">
        <v>441</v>
      </c>
      <c r="J78" s="155">
        <v>329</v>
      </c>
      <c r="K78" s="159">
        <f>((I78-J78)/I78)</f>
        <v>0.25396825396825395</v>
      </c>
      <c r="L78" s="20"/>
      <c r="M78" s="19">
        <v>2</v>
      </c>
      <c r="N78" s="33">
        <v>6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74.45</v>
      </c>
      <c r="E79" s="43">
        <v>6.6</v>
      </c>
      <c r="F79" s="44">
        <v>764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744</v>
      </c>
      <c r="G80" s="14"/>
      <c r="H80" s="153">
        <v>6</v>
      </c>
      <c r="I80" s="155">
        <v>321</v>
      </c>
      <c r="J80" s="155">
        <v>255</v>
      </c>
      <c r="K80" s="159">
        <f>((I80-J80)/I80)</f>
        <v>0.20560747663551401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76.27</v>
      </c>
      <c r="E81" s="43">
        <v>6.4</v>
      </c>
      <c r="F81" s="44">
        <v>1392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0.66189856957087123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1364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0.25934065934065936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0.13353115727002968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-1.9691780821917807E-2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91.37</v>
      </c>
      <c r="E85" s="31"/>
      <c r="F85" s="32"/>
      <c r="G85" s="81"/>
      <c r="H85" s="27" t="s">
        <v>1</v>
      </c>
      <c r="I85" s="31">
        <v>448</v>
      </c>
      <c r="J85" s="31">
        <v>398</v>
      </c>
      <c r="K85" s="32">
        <f>I85-J85</f>
        <v>50</v>
      </c>
      <c r="L85" s="20"/>
      <c r="M85" s="157" t="s">
        <v>74</v>
      </c>
      <c r="N85" s="158"/>
      <c r="O85" s="76">
        <f>(J66-J70)/J66</f>
        <v>0.77874791008731192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72.75</v>
      </c>
      <c r="E86" s="31">
        <v>68.56</v>
      </c>
      <c r="F86" s="32">
        <v>94.25</v>
      </c>
      <c r="G86" s="82">
        <v>5.2</v>
      </c>
      <c r="H86" s="26" t="s">
        <v>2</v>
      </c>
      <c r="I86" s="33">
        <v>344</v>
      </c>
      <c r="J86" s="33">
        <v>301</v>
      </c>
      <c r="K86" s="34">
        <f>I86-J86</f>
        <v>43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76.849999999999994</v>
      </c>
      <c r="E87" s="31">
        <v>64.89</v>
      </c>
      <c r="F87" s="32">
        <v>84.45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75.349999999999994</v>
      </c>
      <c r="E88" s="31">
        <v>53.98</v>
      </c>
      <c r="F88" s="32">
        <v>71.64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53.35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91.07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318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319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320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321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322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323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324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325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326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 t="s">
        <v>105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/>
      <c r="G119" s="48"/>
      <c r="H119" s="48"/>
      <c r="I119" s="48"/>
      <c r="J119" s="177" t="e">
        <f>AVERAGE(F119:I119)</f>
        <v>#DIV/0!</v>
      </c>
      <c r="K119" s="178"/>
      <c r="L119" s="20"/>
      <c r="M119" s="16">
        <v>2</v>
      </c>
      <c r="N119" s="134"/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/>
      <c r="G120" s="48"/>
      <c r="H120" s="48"/>
      <c r="I120" s="48"/>
      <c r="J120" s="177" t="e">
        <f t="shared" ref="J120:J125" si="2">AVERAGE(F120:I120)</f>
        <v>#DIV/0!</v>
      </c>
      <c r="K120" s="178"/>
      <c r="L120" s="20"/>
      <c r="M120" s="16">
        <v>3</v>
      </c>
      <c r="N120" s="134"/>
      <c r="O120" s="135"/>
      <c r="P120" s="17"/>
    </row>
    <row r="121" spans="1:16" x14ac:dyDescent="0.25">
      <c r="A121" s="17"/>
      <c r="B121" s="20"/>
      <c r="C121" s="9" t="s">
        <v>19</v>
      </c>
      <c r="D121" s="43"/>
      <c r="E121" s="43"/>
      <c r="F121" s="43"/>
      <c r="G121" s="43"/>
      <c r="H121" s="43"/>
      <c r="I121" s="43"/>
      <c r="J121" s="177" t="e">
        <f t="shared" si="2"/>
        <v>#DIV/0!</v>
      </c>
      <c r="K121" s="178"/>
      <c r="L121" s="20"/>
      <c r="M121" s="16">
        <v>4</v>
      </c>
      <c r="N121" s="134"/>
      <c r="O121" s="135"/>
      <c r="P121" s="17"/>
    </row>
    <row r="122" spans="1:16" x14ac:dyDescent="0.25">
      <c r="A122" s="17"/>
      <c r="B122" s="20"/>
      <c r="C122" s="9" t="s">
        <v>20</v>
      </c>
      <c r="D122" s="43"/>
      <c r="E122" s="43"/>
      <c r="F122" s="43"/>
      <c r="G122" s="43"/>
      <c r="H122" s="43"/>
      <c r="I122" s="43"/>
      <c r="J122" s="177" t="e">
        <f t="shared" si="2"/>
        <v>#DIV/0!</v>
      </c>
      <c r="K122" s="178"/>
      <c r="L122" s="20"/>
      <c r="M122" s="16">
        <v>5</v>
      </c>
      <c r="N122" s="134"/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/>
      <c r="G123" s="48"/>
      <c r="H123" s="48"/>
      <c r="I123" s="48"/>
      <c r="J123" s="177" t="e">
        <f t="shared" si="2"/>
        <v>#DIV/0!</v>
      </c>
      <c r="K123" s="178"/>
      <c r="L123" s="20"/>
      <c r="M123" s="19">
        <v>6</v>
      </c>
      <c r="N123" s="136"/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/>
      <c r="G124" s="48"/>
      <c r="H124" s="48"/>
      <c r="I124" s="48"/>
      <c r="J124" s="177" t="e">
        <f t="shared" si="2"/>
        <v>#DIV/0!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/>
      <c r="E125" s="45"/>
      <c r="F125" s="45"/>
      <c r="G125" s="45"/>
      <c r="H125" s="45"/>
      <c r="I125" s="45"/>
      <c r="J125" s="179" t="e">
        <f t="shared" si="2"/>
        <v>#DIV/0!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/>
      <c r="E128" s="43"/>
      <c r="F128" s="44"/>
      <c r="G128" s="14"/>
      <c r="H128" s="12" t="s">
        <v>1</v>
      </c>
      <c r="I128" s="167"/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/>
      <c r="E129" s="43"/>
      <c r="F129" s="44"/>
      <c r="G129" s="14"/>
      <c r="H129" s="11" t="s">
        <v>2</v>
      </c>
      <c r="I129" s="170"/>
      <c r="J129" s="171"/>
      <c r="K129" s="172"/>
      <c r="L129" s="20"/>
      <c r="M129" s="26"/>
      <c r="N129" s="42"/>
      <c r="O129" s="41"/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/>
      <c r="E131" s="43"/>
      <c r="F131" s="44"/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/>
      <c r="O132" s="32"/>
      <c r="P132" s="17"/>
    </row>
    <row r="133" spans="1:16" ht="15.75" thickBot="1" x14ac:dyDescent="0.3">
      <c r="A133" s="17"/>
      <c r="B133" s="20"/>
      <c r="C133" s="7" t="s">
        <v>41</v>
      </c>
      <c r="D133" s="43"/>
      <c r="E133" s="43"/>
      <c r="F133" s="44"/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/>
      <c r="O133" s="34"/>
      <c r="P133" s="17"/>
    </row>
    <row r="134" spans="1:16" ht="15.75" thickBot="1" x14ac:dyDescent="0.3">
      <c r="A134" s="17"/>
      <c r="B134" s="20"/>
      <c r="C134" s="7" t="s">
        <v>42</v>
      </c>
      <c r="D134" s="43"/>
      <c r="E134" s="43"/>
      <c r="F134" s="44"/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/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/>
      <c r="E136" s="43"/>
      <c r="F136" s="44"/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 t="e">
        <f>(J121-J122)/J121</f>
        <v>#DIV/0!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/>
      <c r="G137" s="14"/>
      <c r="H137" s="20"/>
      <c r="I137" s="20"/>
      <c r="J137" s="20"/>
      <c r="K137" s="20"/>
      <c r="L137" s="20"/>
      <c r="M137" s="151" t="s">
        <v>48</v>
      </c>
      <c r="N137" s="152"/>
      <c r="O137" s="85" t="e">
        <f>(J122-J123)/J122</f>
        <v>#DIV/0!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 t="e">
        <f>(J123-J124)/J123</f>
        <v>#DIV/0!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 t="e">
        <f>(J124-J125)/J124</f>
        <v>#DIV/0!</v>
      </c>
      <c r="P139" s="17"/>
    </row>
    <row r="140" spans="1:16" ht="15.75" thickBot="1" x14ac:dyDescent="0.3">
      <c r="A140" s="17"/>
      <c r="B140" s="62"/>
      <c r="C140" s="59" t="s">
        <v>57</v>
      </c>
      <c r="D140" s="31"/>
      <c r="E140" s="31"/>
      <c r="F140" s="32"/>
      <c r="G140" s="81"/>
      <c r="H140" s="27" t="s">
        <v>1</v>
      </c>
      <c r="I140" s="31"/>
      <c r="J140" s="31"/>
      <c r="K140" s="32">
        <f>I140-J140</f>
        <v>0</v>
      </c>
      <c r="L140" s="20"/>
      <c r="M140" s="157" t="s">
        <v>74</v>
      </c>
      <c r="N140" s="158"/>
      <c r="O140" s="76" t="e">
        <f>(J121-J125)/J121</f>
        <v>#DIV/0!</v>
      </c>
      <c r="P140" s="17"/>
    </row>
    <row r="141" spans="1:16" ht="15.75" thickBot="1" x14ac:dyDescent="0.3">
      <c r="A141" s="17"/>
      <c r="B141" s="62"/>
      <c r="C141" s="59" t="s">
        <v>58</v>
      </c>
      <c r="D141" s="31"/>
      <c r="E141" s="31"/>
      <c r="F141" s="32"/>
      <c r="G141" s="82"/>
      <c r="H141" s="26" t="s">
        <v>2</v>
      </c>
      <c r="I141" s="33"/>
      <c r="J141" s="33"/>
      <c r="K141" s="34">
        <f>I141-J141</f>
        <v>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/>
      <c r="E142" s="31"/>
      <c r="F142" s="32"/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/>
      <c r="E143" s="31"/>
      <c r="F143" s="32"/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/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/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0AB0-A69F-4162-9E45-362AD5715395}">
  <dimension ref="A1:P172"/>
  <sheetViews>
    <sheetView workbookViewId="0">
      <selection activeCell="E7" sqref="E7"/>
    </sheetView>
  </sheetViews>
  <sheetFormatPr defaultRowHeight="15" x14ac:dyDescent="0.25"/>
  <sheetData>
    <row r="1" spans="1:16" s="18" customFormat="1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s="18" customFormat="1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6" s="18" customFormat="1" x14ac:dyDescent="0.25">
      <c r="A3" s="17"/>
      <c r="B3" s="20"/>
      <c r="C3" s="66" t="s">
        <v>327</v>
      </c>
      <c r="D3" s="67"/>
      <c r="E3" s="67" t="s">
        <v>105</v>
      </c>
      <c r="F3" s="20"/>
      <c r="G3" s="93">
        <v>43862</v>
      </c>
      <c r="H3" s="20"/>
      <c r="I3" s="20"/>
      <c r="J3" s="20"/>
      <c r="K3" s="20"/>
      <c r="L3" s="20"/>
      <c r="M3" s="20"/>
      <c r="N3" s="20"/>
      <c r="O3" s="20"/>
      <c r="P3" s="17"/>
    </row>
    <row r="4" spans="1:16" s="18" customFormat="1" ht="15" customHeight="1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6" s="18" customFormat="1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6" s="18" customFormat="1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</row>
    <row r="7" spans="1:16" s="18" customFormat="1" x14ac:dyDescent="0.25">
      <c r="A7" s="17"/>
      <c r="B7" s="20"/>
      <c r="C7" s="9" t="s">
        <v>17</v>
      </c>
      <c r="D7" s="47"/>
      <c r="E7" s="47"/>
      <c r="F7" s="43"/>
      <c r="G7" s="48"/>
      <c r="H7" s="48"/>
      <c r="I7" s="48"/>
      <c r="J7" s="177" t="e">
        <f>AVERAGE(F7:I7)</f>
        <v>#DIV/0!</v>
      </c>
      <c r="K7" s="178"/>
      <c r="L7" s="20"/>
      <c r="M7" s="16">
        <v>2</v>
      </c>
      <c r="N7" s="134"/>
      <c r="O7" s="135"/>
      <c r="P7" s="17"/>
    </row>
    <row r="8" spans="1:16" s="18" customFormat="1" x14ac:dyDescent="0.25">
      <c r="A8" s="17"/>
      <c r="B8" s="20"/>
      <c r="C8" s="9" t="s">
        <v>18</v>
      </c>
      <c r="D8" s="47"/>
      <c r="E8" s="47"/>
      <c r="F8" s="43"/>
      <c r="G8" s="48"/>
      <c r="H8" s="48"/>
      <c r="I8" s="48"/>
      <c r="J8" s="177" t="e">
        <f t="shared" ref="J8:J13" si="0">AVERAGE(F8:I8)</f>
        <v>#DIV/0!</v>
      </c>
      <c r="K8" s="178"/>
      <c r="L8" s="20"/>
      <c r="M8" s="16">
        <v>3</v>
      </c>
      <c r="N8" s="134"/>
      <c r="O8" s="135"/>
      <c r="P8" s="17"/>
    </row>
    <row r="9" spans="1:16" s="18" customFormat="1" x14ac:dyDescent="0.25">
      <c r="A9" s="17"/>
      <c r="B9" s="20"/>
      <c r="C9" s="9" t="s">
        <v>19</v>
      </c>
      <c r="D9" s="43"/>
      <c r="E9" s="43"/>
      <c r="F9" s="43"/>
      <c r="G9" s="43"/>
      <c r="H9" s="43"/>
      <c r="I9" s="43"/>
      <c r="J9" s="177" t="e">
        <f t="shared" si="0"/>
        <v>#DIV/0!</v>
      </c>
      <c r="K9" s="178"/>
      <c r="L9" s="20"/>
      <c r="M9" s="16">
        <v>4</v>
      </c>
      <c r="N9" s="134"/>
      <c r="O9" s="135"/>
      <c r="P9" s="17"/>
    </row>
    <row r="10" spans="1:16" s="18" customFormat="1" x14ac:dyDescent="0.25">
      <c r="A10" s="17"/>
      <c r="B10" s="20"/>
      <c r="C10" s="9" t="s">
        <v>20</v>
      </c>
      <c r="D10" s="43"/>
      <c r="E10" s="43"/>
      <c r="F10" s="43"/>
      <c r="G10" s="43"/>
      <c r="H10" s="43"/>
      <c r="I10" s="43"/>
      <c r="J10" s="177" t="e">
        <f t="shared" si="0"/>
        <v>#DIV/0!</v>
      </c>
      <c r="K10" s="178"/>
      <c r="L10" s="20"/>
      <c r="M10" s="16">
        <v>5</v>
      </c>
      <c r="N10" s="134"/>
      <c r="O10" s="135"/>
      <c r="P10" s="17"/>
    </row>
    <row r="11" spans="1:16" s="18" customFormat="1" ht="15.75" thickBot="1" x14ac:dyDescent="0.3">
      <c r="A11" s="17"/>
      <c r="B11" s="20"/>
      <c r="C11" s="9" t="s">
        <v>21</v>
      </c>
      <c r="D11" s="43"/>
      <c r="E11" s="43"/>
      <c r="F11" s="43"/>
      <c r="G11" s="48"/>
      <c r="H11" s="48"/>
      <c r="I11" s="48"/>
      <c r="J11" s="177" t="e">
        <f t="shared" si="0"/>
        <v>#DIV/0!</v>
      </c>
      <c r="K11" s="178"/>
      <c r="L11" s="20"/>
      <c r="M11" s="19">
        <v>6</v>
      </c>
      <c r="N11" s="136"/>
      <c r="O11" s="137"/>
      <c r="P11" s="17"/>
    </row>
    <row r="12" spans="1:16" s="18" customFormat="1" x14ac:dyDescent="0.25">
      <c r="A12" s="17"/>
      <c r="B12" s="20"/>
      <c r="C12" s="9" t="s">
        <v>22</v>
      </c>
      <c r="D12" s="43"/>
      <c r="E12" s="43"/>
      <c r="F12" s="43"/>
      <c r="G12" s="48"/>
      <c r="H12" s="48"/>
      <c r="I12" s="48"/>
      <c r="J12" s="177" t="e">
        <f t="shared" si="0"/>
        <v>#DIV/0!</v>
      </c>
      <c r="K12" s="178"/>
      <c r="L12" s="20"/>
      <c r="M12" s="20"/>
      <c r="N12" s="20"/>
      <c r="O12" s="20"/>
      <c r="P12" s="17"/>
    </row>
    <row r="13" spans="1:16" s="18" customFormat="1" ht="15.75" thickBot="1" x14ac:dyDescent="0.3">
      <c r="A13" s="17"/>
      <c r="B13" s="20"/>
      <c r="C13" s="10" t="s">
        <v>23</v>
      </c>
      <c r="D13" s="45"/>
      <c r="E13" s="45"/>
      <c r="F13" s="45"/>
      <c r="G13" s="45"/>
      <c r="H13" s="45"/>
      <c r="I13" s="45"/>
      <c r="J13" s="179" t="e">
        <f t="shared" si="0"/>
        <v>#DIV/0!</v>
      </c>
      <c r="K13" s="180"/>
      <c r="L13" s="20"/>
      <c r="M13" s="20"/>
      <c r="N13" s="20"/>
      <c r="O13" s="20"/>
      <c r="P13" s="17"/>
    </row>
    <row r="14" spans="1:16" s="18" customFormat="1" ht="15" customHeight="1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6" s="18" customFormat="1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6" s="18" customFormat="1" x14ac:dyDescent="0.25">
      <c r="A16" s="17"/>
      <c r="B16" s="20"/>
      <c r="C16" s="7" t="s">
        <v>27</v>
      </c>
      <c r="D16" s="43"/>
      <c r="E16" s="43"/>
      <c r="F16" s="44"/>
      <c r="G16" s="14"/>
      <c r="H16" s="12" t="s">
        <v>1</v>
      </c>
      <c r="I16" s="167"/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s="18" customFormat="1" ht="15.75" thickBot="1" x14ac:dyDescent="0.3">
      <c r="A17" s="17"/>
      <c r="B17" s="20"/>
      <c r="C17" s="7" t="s">
        <v>30</v>
      </c>
      <c r="D17" s="43"/>
      <c r="E17" s="43"/>
      <c r="F17" s="44"/>
      <c r="G17" s="14"/>
      <c r="H17" s="11" t="s">
        <v>2</v>
      </c>
      <c r="I17" s="170"/>
      <c r="J17" s="171"/>
      <c r="K17" s="172"/>
      <c r="L17" s="20"/>
      <c r="M17" s="26"/>
      <c r="N17" s="42"/>
      <c r="O17" s="41"/>
      <c r="P17" s="17"/>
    </row>
    <row r="18" spans="1:16" s="18" customFormat="1" ht="15" customHeight="1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s="18" customFormat="1" ht="15" customHeight="1" x14ac:dyDescent="0.25">
      <c r="A19" s="17"/>
      <c r="B19" s="20"/>
      <c r="C19" s="7" t="s">
        <v>32</v>
      </c>
      <c r="D19" s="43"/>
      <c r="E19" s="43"/>
      <c r="F19" s="44"/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s="18" customFormat="1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/>
      <c r="O20" s="32"/>
      <c r="P20" s="17"/>
    </row>
    <row r="21" spans="1:16" s="18" customFormat="1" ht="15.75" thickBot="1" x14ac:dyDescent="0.3">
      <c r="A21" s="17"/>
      <c r="B21" s="20"/>
      <c r="C21" s="7" t="s">
        <v>41</v>
      </c>
      <c r="D21" s="43"/>
      <c r="E21" s="43"/>
      <c r="F21" s="44"/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/>
      <c r="O21" s="34"/>
      <c r="P21" s="17"/>
    </row>
    <row r="22" spans="1:16" s="18" customFormat="1" ht="15.75" thickBot="1" x14ac:dyDescent="0.3">
      <c r="A22" s="17"/>
      <c r="B22" s="20"/>
      <c r="C22" s="7" t="s">
        <v>42</v>
      </c>
      <c r="D22" s="43"/>
      <c r="E22" s="43"/>
      <c r="F22" s="44"/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s="18" customFormat="1" ht="15" customHeight="1" x14ac:dyDescent="0.25">
      <c r="A23" s="17"/>
      <c r="B23" s="20"/>
      <c r="C23" s="7" t="s">
        <v>43</v>
      </c>
      <c r="D23" s="43"/>
      <c r="E23" s="43"/>
      <c r="F23" s="44"/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s="18" customFormat="1" ht="15.75" thickBot="1" x14ac:dyDescent="0.3">
      <c r="A24" s="17"/>
      <c r="B24" s="20"/>
      <c r="C24" s="7" t="s">
        <v>45</v>
      </c>
      <c r="D24" s="43"/>
      <c r="E24" s="43"/>
      <c r="F24" s="44"/>
      <c r="G24" s="14"/>
      <c r="H24" s="154"/>
      <c r="I24" s="156"/>
      <c r="J24" s="156"/>
      <c r="K24" s="160"/>
      <c r="L24" s="20"/>
      <c r="M24" s="151" t="s">
        <v>46</v>
      </c>
      <c r="N24" s="152"/>
      <c r="O24" s="85" t="e">
        <f>(J9-J10)/J9</f>
        <v>#DIV/0!</v>
      </c>
      <c r="P24" s="17"/>
    </row>
    <row r="25" spans="1:16" s="18" customFormat="1" ht="15.75" thickBot="1" x14ac:dyDescent="0.3">
      <c r="A25" s="17"/>
      <c r="B25" s="20"/>
      <c r="C25" s="8" t="s">
        <v>47</v>
      </c>
      <c r="D25" s="45"/>
      <c r="E25" s="45"/>
      <c r="F25" s="46"/>
      <c r="G25" s="14"/>
      <c r="H25" s="20"/>
      <c r="I25" s="20"/>
      <c r="J25" s="20"/>
      <c r="K25" s="20"/>
      <c r="L25" s="20"/>
      <c r="M25" s="151" t="s">
        <v>48</v>
      </c>
      <c r="N25" s="152"/>
      <c r="O25" s="85" t="e">
        <f>(J10-J11)/J10</f>
        <v>#DIV/0!</v>
      </c>
      <c r="P25" s="17"/>
    </row>
    <row r="26" spans="1:16" s="18" customFormat="1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 t="e">
        <f>(J11-J12)/J11</f>
        <v>#DIV/0!</v>
      </c>
      <c r="P26" s="17"/>
    </row>
    <row r="27" spans="1:16" s="18" customFormat="1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 t="e">
        <f>(J12-J13)/J12</f>
        <v>#DIV/0!</v>
      </c>
      <c r="P27" s="17"/>
    </row>
    <row r="28" spans="1:16" s="18" customFormat="1" ht="15.75" thickBot="1" x14ac:dyDescent="0.3">
      <c r="A28" s="17"/>
      <c r="B28" s="62"/>
      <c r="C28" s="59" t="s">
        <v>57</v>
      </c>
      <c r="D28" s="31"/>
      <c r="E28" s="31"/>
      <c r="F28" s="32"/>
      <c r="G28" s="81"/>
      <c r="H28" s="27" t="s">
        <v>1</v>
      </c>
      <c r="I28" s="31"/>
      <c r="J28" s="31"/>
      <c r="K28" s="32">
        <f>I28-J28</f>
        <v>0</v>
      </c>
      <c r="L28" s="20"/>
      <c r="M28" s="157" t="s">
        <v>74</v>
      </c>
      <c r="N28" s="158"/>
      <c r="O28" s="76" t="e">
        <f>(J9-J13)/J9</f>
        <v>#DIV/0!</v>
      </c>
      <c r="P28" s="17"/>
    </row>
    <row r="29" spans="1:16" s="18" customFormat="1" ht="15.75" thickBot="1" x14ac:dyDescent="0.3">
      <c r="A29" s="17"/>
      <c r="B29" s="62"/>
      <c r="C29" s="59" t="s">
        <v>58</v>
      </c>
      <c r="D29" s="31"/>
      <c r="E29" s="31"/>
      <c r="F29" s="32"/>
      <c r="G29" s="82"/>
      <c r="H29" s="26" t="s">
        <v>2</v>
      </c>
      <c r="I29" s="33"/>
      <c r="J29" s="33"/>
      <c r="K29" s="34">
        <f>I29-J29</f>
        <v>0</v>
      </c>
      <c r="L29" s="30"/>
      <c r="M29" s="30"/>
      <c r="N29" s="30"/>
      <c r="O29" s="20"/>
      <c r="P29" s="17"/>
    </row>
    <row r="30" spans="1:16" s="18" customFormat="1" ht="15" customHeight="1" x14ac:dyDescent="0.25">
      <c r="A30" s="17"/>
      <c r="B30" s="62"/>
      <c r="C30" s="59" t="s">
        <v>59</v>
      </c>
      <c r="D30" s="31"/>
      <c r="E30" s="31"/>
      <c r="F30" s="32"/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s="18" customFormat="1" ht="15" customHeight="1" x14ac:dyDescent="0.25">
      <c r="A31" s="17"/>
      <c r="B31" s="62"/>
      <c r="C31" s="59" t="s">
        <v>60</v>
      </c>
      <c r="D31" s="31"/>
      <c r="E31" s="31"/>
      <c r="F31" s="32"/>
      <c r="G31" s="20"/>
      <c r="L31" s="20"/>
      <c r="M31" s="20"/>
      <c r="N31" s="20"/>
      <c r="O31" s="20"/>
      <c r="P31" s="17"/>
    </row>
    <row r="32" spans="1:16" s="18" customFormat="1" ht="15" customHeight="1" thickBot="1" x14ac:dyDescent="0.3">
      <c r="A32" s="17"/>
      <c r="B32" s="62"/>
      <c r="C32" s="51" t="s">
        <v>61</v>
      </c>
      <c r="D32" s="54"/>
      <c r="E32" s="54"/>
      <c r="F32" s="32"/>
      <c r="G32" s="57"/>
      <c r="M32" s="20"/>
      <c r="N32" s="20"/>
      <c r="O32" s="20"/>
      <c r="P32" s="17"/>
    </row>
    <row r="33" spans="1:16" s="18" customFormat="1" ht="15" customHeight="1" thickBot="1" x14ac:dyDescent="0.3">
      <c r="A33" s="17"/>
      <c r="B33" s="62"/>
      <c r="C33" s="59" t="s">
        <v>62</v>
      </c>
      <c r="D33" s="31"/>
      <c r="E33" s="31"/>
      <c r="F33" s="63"/>
      <c r="G33" s="64" t="s">
        <v>63</v>
      </c>
      <c r="M33" s="20"/>
      <c r="N33" s="20"/>
      <c r="O33" s="20"/>
      <c r="P33" s="17"/>
    </row>
    <row r="34" spans="1:16" s="18" customFormat="1" ht="15.7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s="18" customFormat="1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s="18" customFormat="1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s="18" customFormat="1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s="18" customFormat="1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s="18" customFormat="1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s="18" customForma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s="18" customFormat="1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s="18" customFormat="1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s="18" customFormat="1" x14ac:dyDescent="0.25">
      <c r="A43" s="17"/>
      <c r="B43" s="20"/>
      <c r="C43" s="122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s="18" customFormat="1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s="18" customFormat="1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s="18" customFormat="1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s="18" customFormat="1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s="18" customFormat="1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s="18" customFormat="1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s="18" customForma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s="18" customFormat="1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s="18" customFormat="1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s="18" customFormat="1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s="18" customFormat="1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s="18" customFormat="1" x14ac:dyDescent="0.25"/>
    <row r="56" spans="1:16" s="18" customFormat="1" hidden="1" x14ac:dyDescent="0.25">
      <c r="C56" s="2"/>
      <c r="D56" s="13" t="s">
        <v>9</v>
      </c>
      <c r="E56" s="13" t="s">
        <v>51</v>
      </c>
      <c r="F56" s="13" t="s">
        <v>52</v>
      </c>
    </row>
    <row r="57" spans="1:16" s="18" customFormat="1" hidden="1" x14ac:dyDescent="0.25">
      <c r="C57" s="72" t="s">
        <v>64</v>
      </c>
      <c r="D57" s="73" t="str">
        <f>IFERROR((AVERAGE(#REF!,#REF!,D34))," ")</f>
        <v xml:space="preserve"> </v>
      </c>
      <c r="E57" s="73" t="str">
        <f t="shared" ref="E57" si="1">IFERROR((AVERAGE(#REF!,#REF!,E34))," ")</f>
        <v xml:space="preserve"> </v>
      </c>
      <c r="F57" s="73" t="str">
        <f t="shared" ref="F57" si="2">IFERROR((AVERAGE(#REF!,#REF!,F34))," ")</f>
        <v xml:space="preserve"> </v>
      </c>
    </row>
    <row r="58" spans="1:16" s="18" customFormat="1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s="18" customFormat="1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s="18" customFormat="1" x14ac:dyDescent="0.25">
      <c r="A60" s="17"/>
      <c r="B60" s="20"/>
      <c r="C60" s="66" t="s">
        <v>86</v>
      </c>
      <c r="D60" s="67"/>
      <c r="E60" s="67" t="s">
        <v>105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s="18" customFormat="1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s="18" customFormat="1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s="18" customFormat="1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s="18" customFormat="1" x14ac:dyDescent="0.25">
      <c r="A64" s="17"/>
      <c r="B64" s="20"/>
      <c r="C64" s="9" t="s">
        <v>17</v>
      </c>
      <c r="D64" s="47"/>
      <c r="E64" s="47"/>
      <c r="F64" s="43"/>
      <c r="G64" s="48"/>
      <c r="H64" s="48"/>
      <c r="I64" s="48"/>
      <c r="J64" s="177" t="e">
        <f>AVERAGE(F64:I64)</f>
        <v>#DIV/0!</v>
      </c>
      <c r="K64" s="178"/>
      <c r="L64" s="20"/>
      <c r="M64" s="16">
        <v>2</v>
      </c>
      <c r="N64" s="134"/>
      <c r="O64" s="135"/>
      <c r="P64" s="17"/>
    </row>
    <row r="65" spans="1:16" s="18" customFormat="1" x14ac:dyDescent="0.25">
      <c r="A65" s="17"/>
      <c r="B65" s="20"/>
      <c r="C65" s="9" t="s">
        <v>18</v>
      </c>
      <c r="D65" s="47"/>
      <c r="E65" s="47"/>
      <c r="F65" s="43"/>
      <c r="G65" s="48"/>
      <c r="H65" s="48"/>
      <c r="I65" s="48"/>
      <c r="J65" s="177" t="e">
        <f t="shared" ref="J65:J70" si="3">AVERAGE(F65:I65)</f>
        <v>#DIV/0!</v>
      </c>
      <c r="K65" s="178"/>
      <c r="L65" s="20"/>
      <c r="M65" s="16">
        <v>3</v>
      </c>
      <c r="N65" s="134"/>
      <c r="O65" s="135"/>
      <c r="P65" s="17"/>
    </row>
    <row r="66" spans="1:16" s="18" customFormat="1" x14ac:dyDescent="0.25">
      <c r="A66" s="17"/>
      <c r="B66" s="20"/>
      <c r="C66" s="9" t="s">
        <v>19</v>
      </c>
      <c r="D66" s="43"/>
      <c r="E66" s="43"/>
      <c r="F66" s="43"/>
      <c r="G66" s="43"/>
      <c r="H66" s="43"/>
      <c r="I66" s="43"/>
      <c r="J66" s="177" t="e">
        <f t="shared" si="3"/>
        <v>#DIV/0!</v>
      </c>
      <c r="K66" s="178"/>
      <c r="L66" s="20"/>
      <c r="M66" s="16">
        <v>4</v>
      </c>
      <c r="N66" s="134"/>
      <c r="O66" s="135"/>
      <c r="P66" s="17"/>
    </row>
    <row r="67" spans="1:16" s="18" customFormat="1" x14ac:dyDescent="0.25">
      <c r="A67" s="17"/>
      <c r="B67" s="20"/>
      <c r="C67" s="9" t="s">
        <v>20</v>
      </c>
      <c r="D67" s="43"/>
      <c r="E67" s="43"/>
      <c r="F67" s="43"/>
      <c r="G67" s="43"/>
      <c r="H67" s="43"/>
      <c r="I67" s="43"/>
      <c r="J67" s="177" t="e">
        <f t="shared" si="3"/>
        <v>#DIV/0!</v>
      </c>
      <c r="K67" s="178"/>
      <c r="L67" s="20"/>
      <c r="M67" s="16">
        <v>5</v>
      </c>
      <c r="N67" s="134"/>
      <c r="O67" s="135"/>
      <c r="P67" s="17"/>
    </row>
    <row r="68" spans="1:16" s="18" customFormat="1" ht="15.75" thickBot="1" x14ac:dyDescent="0.3">
      <c r="A68" s="17"/>
      <c r="B68" s="20"/>
      <c r="C68" s="9" t="s">
        <v>21</v>
      </c>
      <c r="D68" s="43"/>
      <c r="E68" s="43"/>
      <c r="F68" s="43"/>
      <c r="G68" s="48"/>
      <c r="H68" s="48"/>
      <c r="I68" s="48"/>
      <c r="J68" s="177" t="e">
        <f t="shared" si="3"/>
        <v>#DIV/0!</v>
      </c>
      <c r="K68" s="178"/>
      <c r="L68" s="20"/>
      <c r="M68" s="19">
        <v>6</v>
      </c>
      <c r="N68" s="136"/>
      <c r="O68" s="137"/>
      <c r="P68" s="17"/>
    </row>
    <row r="69" spans="1:16" s="18" customFormat="1" x14ac:dyDescent="0.25">
      <c r="A69" s="17"/>
      <c r="B69" s="20"/>
      <c r="C69" s="9" t="s">
        <v>22</v>
      </c>
      <c r="D69" s="43"/>
      <c r="E69" s="43"/>
      <c r="F69" s="43"/>
      <c r="G69" s="48"/>
      <c r="H69" s="48"/>
      <c r="I69" s="48"/>
      <c r="J69" s="177" t="e">
        <f t="shared" si="3"/>
        <v>#DIV/0!</v>
      </c>
      <c r="K69" s="178"/>
      <c r="L69" s="20"/>
      <c r="M69" s="20"/>
      <c r="N69" s="20"/>
      <c r="O69" s="20"/>
      <c r="P69" s="17"/>
    </row>
    <row r="70" spans="1:16" s="18" customFormat="1" ht="15.75" thickBot="1" x14ac:dyDescent="0.3">
      <c r="A70" s="17"/>
      <c r="B70" s="20"/>
      <c r="C70" s="10" t="s">
        <v>23</v>
      </c>
      <c r="D70" s="45"/>
      <c r="E70" s="45"/>
      <c r="F70" s="45"/>
      <c r="G70" s="45"/>
      <c r="H70" s="45"/>
      <c r="I70" s="45"/>
      <c r="J70" s="179" t="e">
        <f t="shared" si="3"/>
        <v>#DIV/0!</v>
      </c>
      <c r="K70" s="180"/>
      <c r="L70" s="20"/>
      <c r="M70" s="20"/>
      <c r="N70" s="20"/>
      <c r="O70" s="20"/>
      <c r="P70" s="17"/>
    </row>
    <row r="71" spans="1:16" s="18" customFormat="1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s="18" customFormat="1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24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s="18" customFormat="1" x14ac:dyDescent="0.25">
      <c r="A73" s="17"/>
      <c r="B73" s="20"/>
      <c r="C73" s="7" t="s">
        <v>27</v>
      </c>
      <c r="D73" s="43"/>
      <c r="E73" s="43"/>
      <c r="F73" s="44"/>
      <c r="G73" s="14"/>
      <c r="H73" s="12" t="s">
        <v>1</v>
      </c>
      <c r="I73" s="167"/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s="18" customFormat="1" ht="15.75" thickBot="1" x14ac:dyDescent="0.3">
      <c r="A74" s="17"/>
      <c r="B74" s="20"/>
      <c r="C74" s="7" t="s">
        <v>30</v>
      </c>
      <c r="D74" s="43"/>
      <c r="E74" s="43"/>
      <c r="F74" s="44"/>
      <c r="G74" s="14"/>
      <c r="H74" s="11" t="s">
        <v>2</v>
      </c>
      <c r="I74" s="170"/>
      <c r="J74" s="171"/>
      <c r="K74" s="172"/>
      <c r="L74" s="20"/>
      <c r="M74" s="26"/>
      <c r="N74" s="42"/>
      <c r="O74" s="41"/>
      <c r="P74" s="17"/>
    </row>
    <row r="75" spans="1:16" s="18" customFormat="1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s="18" customFormat="1" ht="15" customHeight="1" x14ac:dyDescent="0.25">
      <c r="A76" s="17"/>
      <c r="B76" s="20"/>
      <c r="C76" s="7" t="s">
        <v>32</v>
      </c>
      <c r="D76" s="43"/>
      <c r="E76" s="43"/>
      <c r="F76" s="44"/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s="18" customFormat="1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/>
      <c r="O77" s="32"/>
      <c r="P77" s="17"/>
    </row>
    <row r="78" spans="1:16" s="18" customFormat="1" ht="15.75" thickBot="1" x14ac:dyDescent="0.3">
      <c r="A78" s="17"/>
      <c r="B78" s="20"/>
      <c r="C78" s="7" t="s">
        <v>41</v>
      </c>
      <c r="D78" s="43"/>
      <c r="E78" s="43"/>
      <c r="F78" s="44"/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/>
      <c r="O78" s="34"/>
      <c r="P78" s="17"/>
    </row>
    <row r="79" spans="1:16" s="18" customFormat="1" ht="15.75" thickBot="1" x14ac:dyDescent="0.3">
      <c r="A79" s="17"/>
      <c r="B79" s="20"/>
      <c r="C79" s="7" t="s">
        <v>42</v>
      </c>
      <c r="D79" s="43"/>
      <c r="E79" s="43"/>
      <c r="F79" s="44"/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s="18" customFormat="1" ht="15" customHeight="1" x14ac:dyDescent="0.25">
      <c r="A80" s="17"/>
      <c r="B80" s="20"/>
      <c r="C80" s="7" t="s">
        <v>43</v>
      </c>
      <c r="D80" s="43"/>
      <c r="E80" s="43"/>
      <c r="F80" s="44"/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s="18" customFormat="1" ht="15.75" thickBot="1" x14ac:dyDescent="0.3">
      <c r="A81" s="17"/>
      <c r="B81" s="20"/>
      <c r="C81" s="7" t="s">
        <v>45</v>
      </c>
      <c r="D81" s="43"/>
      <c r="E81" s="43"/>
      <c r="F81" s="44"/>
      <c r="G81" s="14"/>
      <c r="H81" s="154"/>
      <c r="I81" s="156"/>
      <c r="J81" s="156"/>
      <c r="K81" s="160"/>
      <c r="L81" s="20"/>
      <c r="M81" s="151" t="s">
        <v>46</v>
      </c>
      <c r="N81" s="152"/>
      <c r="O81" s="85" t="e">
        <f>(J66-J67)/J66</f>
        <v>#DIV/0!</v>
      </c>
      <c r="P81" s="17"/>
    </row>
    <row r="82" spans="1:16" s="18" customFormat="1" ht="15.75" thickBot="1" x14ac:dyDescent="0.3">
      <c r="A82" s="17"/>
      <c r="B82" s="20"/>
      <c r="C82" s="8" t="s">
        <v>47</v>
      </c>
      <c r="D82" s="45"/>
      <c r="E82" s="45"/>
      <c r="F82" s="46"/>
      <c r="G82" s="14"/>
      <c r="H82" s="20"/>
      <c r="I82" s="20"/>
      <c r="J82" s="20"/>
      <c r="K82" s="20"/>
      <c r="L82" s="20"/>
      <c r="M82" s="151" t="s">
        <v>48</v>
      </c>
      <c r="N82" s="152"/>
      <c r="O82" s="85" t="e">
        <f>(J67-J68)/J67</f>
        <v>#DIV/0!</v>
      </c>
      <c r="P82" s="17"/>
    </row>
    <row r="83" spans="1:16" s="18" customFormat="1" ht="15.7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 t="e">
        <f>(J68-J69)/J68</f>
        <v>#DIV/0!</v>
      </c>
      <c r="P83" s="17"/>
    </row>
    <row r="84" spans="1:16" s="18" customFormat="1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 t="e">
        <f>(J69-J70)/J69</f>
        <v>#DIV/0!</v>
      </c>
      <c r="P84" s="17"/>
    </row>
    <row r="85" spans="1:16" s="18" customFormat="1" ht="15.75" thickBot="1" x14ac:dyDescent="0.3">
      <c r="A85" s="17"/>
      <c r="B85" s="62"/>
      <c r="C85" s="59" t="s">
        <v>57</v>
      </c>
      <c r="D85" s="31"/>
      <c r="E85" s="31"/>
      <c r="F85" s="32"/>
      <c r="G85" s="81"/>
      <c r="H85" s="27" t="s">
        <v>1</v>
      </c>
      <c r="I85" s="31"/>
      <c r="J85" s="31"/>
      <c r="K85" s="32">
        <f>I85-J85</f>
        <v>0</v>
      </c>
      <c r="L85" s="20"/>
      <c r="M85" s="157" t="s">
        <v>74</v>
      </c>
      <c r="N85" s="158"/>
      <c r="O85" s="76" t="e">
        <f>(J66-J70)/J66</f>
        <v>#DIV/0!</v>
      </c>
      <c r="P85" s="17"/>
    </row>
    <row r="86" spans="1:16" s="18" customFormat="1" ht="15.75" thickBot="1" x14ac:dyDescent="0.3">
      <c r="A86" s="17"/>
      <c r="B86" s="62"/>
      <c r="C86" s="59" t="s">
        <v>58</v>
      </c>
      <c r="D86" s="31"/>
      <c r="E86" s="31"/>
      <c r="F86" s="32"/>
      <c r="G86" s="82"/>
      <c r="H86" s="26" t="s">
        <v>2</v>
      </c>
      <c r="I86" s="33"/>
      <c r="J86" s="33"/>
      <c r="K86" s="34">
        <f>I86-J86</f>
        <v>0</v>
      </c>
      <c r="L86" s="30"/>
      <c r="M86" s="30"/>
      <c r="N86" s="30"/>
      <c r="O86" s="20"/>
      <c r="P86" s="17"/>
    </row>
    <row r="87" spans="1:16" s="18" customFormat="1" ht="15" customHeight="1" x14ac:dyDescent="0.25">
      <c r="A87" s="17"/>
      <c r="B87" s="62"/>
      <c r="C87" s="59" t="s">
        <v>59</v>
      </c>
      <c r="D87" s="31"/>
      <c r="E87" s="31"/>
      <c r="F87" s="32"/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s="18" customFormat="1" ht="15" customHeight="1" x14ac:dyDescent="0.25">
      <c r="A88" s="17"/>
      <c r="B88" s="62"/>
      <c r="C88" s="59" t="s">
        <v>60</v>
      </c>
      <c r="D88" s="31"/>
      <c r="E88" s="31"/>
      <c r="F88" s="32"/>
      <c r="G88" s="20"/>
      <c r="L88" s="20"/>
      <c r="M88" s="20"/>
      <c r="N88" s="20"/>
      <c r="O88" s="20"/>
      <c r="P88" s="17"/>
    </row>
    <row r="89" spans="1:16" s="18" customFormat="1" ht="15" customHeight="1" thickBot="1" x14ac:dyDescent="0.3">
      <c r="A89" s="17"/>
      <c r="B89" s="62"/>
      <c r="C89" s="51" t="s">
        <v>61</v>
      </c>
      <c r="D89" s="54"/>
      <c r="E89" s="54"/>
      <c r="F89" s="32"/>
      <c r="G89" s="57"/>
      <c r="M89" s="20"/>
      <c r="N89" s="20"/>
      <c r="O89" s="20"/>
      <c r="P89" s="17"/>
    </row>
    <row r="90" spans="1:16" s="18" customFormat="1" ht="15" customHeight="1" thickBot="1" x14ac:dyDescent="0.3">
      <c r="A90" s="17"/>
      <c r="B90" s="62"/>
      <c r="C90" s="59" t="s">
        <v>62</v>
      </c>
      <c r="D90" s="31"/>
      <c r="E90" s="31"/>
      <c r="F90" s="63"/>
      <c r="G90" s="64" t="s">
        <v>63</v>
      </c>
      <c r="M90" s="20"/>
      <c r="N90" s="20"/>
      <c r="O90" s="20"/>
      <c r="P90" s="17"/>
    </row>
    <row r="91" spans="1:16" s="18" customFormat="1" ht="15.75" customHeight="1" x14ac:dyDescent="0.25">
      <c r="A91" s="17"/>
      <c r="B91" s="62"/>
      <c r="C91" s="60" t="s">
        <v>64</v>
      </c>
      <c r="D91" s="31"/>
      <c r="E91" s="31"/>
      <c r="F91" s="31"/>
      <c r="G91" s="65"/>
      <c r="M91" s="20"/>
      <c r="N91" s="20"/>
      <c r="O91" s="20"/>
      <c r="P91" s="17"/>
    </row>
    <row r="92" spans="1:16" s="18" customFormat="1" ht="15.75" customHeight="1" x14ac:dyDescent="0.25">
      <c r="A92" s="17"/>
      <c r="B92" s="62"/>
      <c r="C92" s="59" t="s">
        <v>65</v>
      </c>
      <c r="D92" s="53"/>
      <c r="E92" s="53"/>
      <c r="F92" s="53"/>
      <c r="G92" s="28"/>
      <c r="M92" s="20"/>
      <c r="N92" s="20"/>
      <c r="O92" s="20"/>
      <c r="P92" s="17"/>
    </row>
    <row r="93" spans="1:16" s="18" customFormat="1" ht="15.75" thickBot="1" x14ac:dyDescent="0.3">
      <c r="A93" s="17"/>
      <c r="B93" s="62"/>
      <c r="C93" s="61" t="s">
        <v>65</v>
      </c>
      <c r="D93" s="33"/>
      <c r="E93" s="33"/>
      <c r="F93" s="33"/>
      <c r="G93" s="29"/>
      <c r="H93" s="20"/>
      <c r="M93" s="20"/>
      <c r="N93" s="20"/>
      <c r="O93" s="20"/>
      <c r="P93" s="17"/>
    </row>
    <row r="94" spans="1:16" s="18" customFormat="1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s="18" customFormat="1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s="18" customForma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s="18" customFormat="1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s="18" customForma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s="18" customForma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s="18" customFormat="1" x14ac:dyDescent="0.25">
      <c r="A100" s="17"/>
      <c r="B100" s="20"/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s="18" customFormat="1" x14ac:dyDescent="0.25">
      <c r="A101" s="17"/>
      <c r="B101" s="20"/>
      <c r="C101" s="122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s="18" customFormat="1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s="18" customFormat="1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s="18" customFormat="1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s="18" customFormat="1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s="18" customFormat="1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s="18" customFormat="1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s="18" customFormat="1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s="18" customFormat="1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s="18" customFormat="1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s="18" customFormat="1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2" spans="1:16" s="18" customFormat="1" x14ac:dyDescent="0.25"/>
    <row r="113" spans="1:16" s="18" customFormat="1" hidden="1" x14ac:dyDescent="0.25">
      <c r="C113" s="2"/>
      <c r="D113" s="13" t="s">
        <v>9</v>
      </c>
      <c r="E113" s="13" t="s">
        <v>51</v>
      </c>
      <c r="F113" s="13" t="s">
        <v>52</v>
      </c>
    </row>
    <row r="114" spans="1:16" s="18" customFormat="1" hidden="1" x14ac:dyDescent="0.25">
      <c r="C114" s="72" t="s">
        <v>64</v>
      </c>
      <c r="D114" s="73" t="str">
        <f>IFERROR((AVERAGE(#REF!,D36,D91))," ")</f>
        <v xml:space="preserve"> </v>
      </c>
      <c r="E114" s="73" t="str">
        <f t="shared" ref="E114" si="4">IFERROR((AVERAGE(#REF!,E36,E91))," ")</f>
        <v xml:space="preserve"> </v>
      </c>
      <c r="F114" s="73" t="str">
        <f t="shared" ref="F114" si="5">IFERROR((AVERAGE(#REF!,F36,F91))," ")</f>
        <v xml:space="preserve"> </v>
      </c>
    </row>
    <row r="116" spans="1:16" s="18" customFormat="1" ht="15.75" thickBot="1" x14ac:dyDescent="0.3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s="18" customFormat="1" x14ac:dyDescent="0.25">
      <c r="A117" s="17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37"/>
    </row>
    <row r="118" spans="1:16" s="18" customFormat="1" x14ac:dyDescent="0.25">
      <c r="A118" s="17"/>
      <c r="B118" s="20"/>
      <c r="C118" s="66" t="s">
        <v>86</v>
      </c>
      <c r="D118" s="67"/>
      <c r="E118" s="67" t="s">
        <v>105</v>
      </c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7"/>
    </row>
    <row r="119" spans="1:16" s="18" customFormat="1" ht="15" customHeight="1" thickBot="1" x14ac:dyDescent="0.3">
      <c r="A119" s="17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7"/>
    </row>
    <row r="120" spans="1:16" s="18" customFormat="1" ht="15" customHeight="1" x14ac:dyDescent="0.25">
      <c r="A120" s="17"/>
      <c r="B120" s="20"/>
      <c r="C120" s="181" t="s">
        <v>8</v>
      </c>
      <c r="D120" s="183" t="s">
        <v>9</v>
      </c>
      <c r="E120" s="183" t="s">
        <v>10</v>
      </c>
      <c r="F120" s="164" t="s">
        <v>11</v>
      </c>
      <c r="G120" s="165"/>
      <c r="H120" s="165"/>
      <c r="I120" s="165"/>
      <c r="J120" s="165"/>
      <c r="K120" s="166"/>
      <c r="L120" s="20"/>
      <c r="M120" s="21" t="s">
        <v>12</v>
      </c>
      <c r="N120" s="125" t="s">
        <v>10</v>
      </c>
      <c r="O120" s="119"/>
      <c r="P120" s="17"/>
    </row>
    <row r="121" spans="1:16" s="18" customFormat="1" x14ac:dyDescent="0.25">
      <c r="A121" s="17"/>
      <c r="B121" s="20"/>
      <c r="C121" s="182"/>
      <c r="D121" s="184"/>
      <c r="E121" s="184"/>
      <c r="F121" s="13" t="s">
        <v>13</v>
      </c>
      <c r="G121" s="13" t="s">
        <v>14</v>
      </c>
      <c r="H121" s="13" t="s">
        <v>15</v>
      </c>
      <c r="I121" s="13" t="s">
        <v>16</v>
      </c>
      <c r="J121" s="185" t="s">
        <v>6</v>
      </c>
      <c r="K121" s="186"/>
      <c r="L121" s="20"/>
      <c r="M121" s="16">
        <v>1</v>
      </c>
      <c r="N121" s="134"/>
      <c r="O121" s="135"/>
      <c r="P121" s="17"/>
    </row>
    <row r="122" spans="1:16" s="18" customFormat="1" x14ac:dyDescent="0.25">
      <c r="A122" s="17"/>
      <c r="B122" s="20"/>
      <c r="C122" s="9" t="s">
        <v>17</v>
      </c>
      <c r="D122" s="47"/>
      <c r="E122" s="47"/>
      <c r="F122" s="43"/>
      <c r="G122" s="48"/>
      <c r="H122" s="48"/>
      <c r="I122" s="48"/>
      <c r="J122" s="177" t="e">
        <f>AVERAGE(F122:I122)</f>
        <v>#DIV/0!</v>
      </c>
      <c r="K122" s="178"/>
      <c r="L122" s="20"/>
      <c r="M122" s="16">
        <v>2</v>
      </c>
      <c r="N122" s="134"/>
      <c r="O122" s="135"/>
      <c r="P122" s="17"/>
    </row>
    <row r="123" spans="1:16" s="18" customFormat="1" x14ac:dyDescent="0.25">
      <c r="A123" s="17"/>
      <c r="B123" s="20"/>
      <c r="C123" s="9" t="s">
        <v>18</v>
      </c>
      <c r="D123" s="47"/>
      <c r="E123" s="47"/>
      <c r="F123" s="43"/>
      <c r="G123" s="48"/>
      <c r="H123" s="48"/>
      <c r="I123" s="48"/>
      <c r="J123" s="177" t="e">
        <f t="shared" ref="J123:J128" si="6">AVERAGE(F123:I123)</f>
        <v>#DIV/0!</v>
      </c>
      <c r="K123" s="178"/>
      <c r="L123" s="20"/>
      <c r="M123" s="16">
        <v>3</v>
      </c>
      <c r="N123" s="134"/>
      <c r="O123" s="135"/>
      <c r="P123" s="17"/>
    </row>
    <row r="124" spans="1:16" s="18" customFormat="1" x14ac:dyDescent="0.25">
      <c r="A124" s="17"/>
      <c r="B124" s="20"/>
      <c r="C124" s="9" t="s">
        <v>19</v>
      </c>
      <c r="D124" s="43"/>
      <c r="E124" s="43"/>
      <c r="F124" s="43"/>
      <c r="G124" s="43"/>
      <c r="H124" s="43"/>
      <c r="I124" s="43"/>
      <c r="J124" s="177" t="e">
        <f t="shared" si="6"/>
        <v>#DIV/0!</v>
      </c>
      <c r="K124" s="178"/>
      <c r="L124" s="20"/>
      <c r="M124" s="16">
        <v>4</v>
      </c>
      <c r="N124" s="134"/>
      <c r="O124" s="135"/>
      <c r="P124" s="17"/>
    </row>
    <row r="125" spans="1:16" s="18" customFormat="1" x14ac:dyDescent="0.25">
      <c r="A125" s="17"/>
      <c r="B125" s="20"/>
      <c r="C125" s="9" t="s">
        <v>20</v>
      </c>
      <c r="D125" s="43"/>
      <c r="E125" s="43"/>
      <c r="F125" s="43"/>
      <c r="G125" s="43"/>
      <c r="H125" s="43"/>
      <c r="I125" s="43"/>
      <c r="J125" s="177" t="e">
        <f t="shared" si="6"/>
        <v>#DIV/0!</v>
      </c>
      <c r="K125" s="178"/>
      <c r="L125" s="20"/>
      <c r="M125" s="16">
        <v>5</v>
      </c>
      <c r="N125" s="134"/>
      <c r="O125" s="135"/>
      <c r="P125" s="17"/>
    </row>
    <row r="126" spans="1:16" s="18" customFormat="1" ht="15.75" thickBot="1" x14ac:dyDescent="0.3">
      <c r="A126" s="17"/>
      <c r="B126" s="20"/>
      <c r="C126" s="9" t="s">
        <v>21</v>
      </c>
      <c r="D126" s="43"/>
      <c r="E126" s="43"/>
      <c r="F126" s="43"/>
      <c r="G126" s="48"/>
      <c r="H126" s="48"/>
      <c r="I126" s="48"/>
      <c r="J126" s="177" t="e">
        <f t="shared" si="6"/>
        <v>#DIV/0!</v>
      </c>
      <c r="K126" s="178"/>
      <c r="L126" s="20"/>
      <c r="M126" s="19">
        <v>6</v>
      </c>
      <c r="N126" s="136"/>
      <c r="O126" s="137"/>
      <c r="P126" s="17"/>
    </row>
    <row r="127" spans="1:16" s="18" customFormat="1" x14ac:dyDescent="0.25">
      <c r="A127" s="17"/>
      <c r="B127" s="20"/>
      <c r="C127" s="9" t="s">
        <v>22</v>
      </c>
      <c r="D127" s="43"/>
      <c r="E127" s="43"/>
      <c r="F127" s="43"/>
      <c r="G127" s="48"/>
      <c r="H127" s="48"/>
      <c r="I127" s="48"/>
      <c r="J127" s="177" t="e">
        <f t="shared" si="6"/>
        <v>#DIV/0!</v>
      </c>
      <c r="K127" s="178"/>
      <c r="L127" s="20"/>
      <c r="M127" s="20"/>
      <c r="N127" s="20"/>
      <c r="O127" s="20"/>
      <c r="P127" s="17"/>
    </row>
    <row r="128" spans="1:16" s="18" customFormat="1" ht="15.75" thickBot="1" x14ac:dyDescent="0.3">
      <c r="A128" s="17"/>
      <c r="B128" s="20"/>
      <c r="C128" s="10" t="s">
        <v>23</v>
      </c>
      <c r="D128" s="45"/>
      <c r="E128" s="45"/>
      <c r="F128" s="45"/>
      <c r="G128" s="45"/>
      <c r="H128" s="45"/>
      <c r="I128" s="45"/>
      <c r="J128" s="179" t="e">
        <f t="shared" si="6"/>
        <v>#DIV/0!</v>
      </c>
      <c r="K128" s="180"/>
      <c r="L128" s="20"/>
      <c r="M128" s="20"/>
      <c r="N128" s="20"/>
      <c r="O128" s="20"/>
      <c r="P128" s="17"/>
    </row>
    <row r="129" spans="1:16" s="18" customFormat="1" ht="15" customHeight="1" thickBot="1" x14ac:dyDescent="0.3">
      <c r="A129" s="17"/>
      <c r="B129" s="20"/>
      <c r="C129" s="14"/>
      <c r="D129" s="14"/>
      <c r="E129" s="14"/>
      <c r="F129" s="14"/>
      <c r="G129" s="14"/>
      <c r="H129" s="14"/>
      <c r="I129" s="14"/>
      <c r="J129" s="14"/>
      <c r="K129" s="20"/>
      <c r="L129" s="20"/>
      <c r="M129" s="20"/>
      <c r="N129" s="20"/>
      <c r="O129" s="20"/>
      <c r="P129" s="17"/>
    </row>
    <row r="130" spans="1:16" s="18" customFormat="1" ht="15" customHeight="1" x14ac:dyDescent="0.25">
      <c r="A130" s="17"/>
      <c r="B130" s="20"/>
      <c r="C130" s="4" t="s">
        <v>8</v>
      </c>
      <c r="D130" s="5" t="s">
        <v>9</v>
      </c>
      <c r="E130" s="5" t="s">
        <v>10</v>
      </c>
      <c r="F130" s="6" t="s">
        <v>24</v>
      </c>
      <c r="G130" s="15"/>
      <c r="H130" s="4" t="s">
        <v>8</v>
      </c>
      <c r="I130" s="164" t="s">
        <v>25</v>
      </c>
      <c r="J130" s="165"/>
      <c r="K130" s="166"/>
      <c r="L130" s="20"/>
      <c r="M130" s="117" t="s">
        <v>26</v>
      </c>
      <c r="N130" s="118"/>
      <c r="O130" s="119"/>
      <c r="P130" s="17"/>
    </row>
    <row r="131" spans="1:16" s="18" customFormat="1" x14ac:dyDescent="0.25">
      <c r="A131" s="17"/>
      <c r="B131" s="20"/>
      <c r="C131" s="7" t="s">
        <v>27</v>
      </c>
      <c r="D131" s="43"/>
      <c r="E131" s="43"/>
      <c r="F131" s="44"/>
      <c r="G131" s="14"/>
      <c r="H131" s="12" t="s">
        <v>1</v>
      </c>
      <c r="I131" s="167"/>
      <c r="J131" s="168"/>
      <c r="K131" s="169"/>
      <c r="L131" s="20"/>
      <c r="M131" s="24" t="s">
        <v>10</v>
      </c>
      <c r="N131" s="3" t="s">
        <v>28</v>
      </c>
      <c r="O131" s="25" t="s">
        <v>29</v>
      </c>
      <c r="P131" s="17"/>
    </row>
    <row r="132" spans="1:16" s="18" customFormat="1" ht="15.75" thickBot="1" x14ac:dyDescent="0.3">
      <c r="A132" s="17"/>
      <c r="B132" s="20"/>
      <c r="C132" s="7" t="s">
        <v>30</v>
      </c>
      <c r="D132" s="43"/>
      <c r="E132" s="43"/>
      <c r="F132" s="44"/>
      <c r="G132" s="14"/>
      <c r="H132" s="11" t="s">
        <v>2</v>
      </c>
      <c r="I132" s="170"/>
      <c r="J132" s="171"/>
      <c r="K132" s="172"/>
      <c r="L132" s="20"/>
      <c r="M132" s="26"/>
      <c r="N132" s="42"/>
      <c r="O132" s="41"/>
      <c r="P132" s="17"/>
    </row>
    <row r="133" spans="1:16" s="18" customFormat="1" ht="15" customHeight="1" thickBot="1" x14ac:dyDescent="0.3">
      <c r="A133" s="17"/>
      <c r="B133" s="20"/>
      <c r="C133" s="7" t="s">
        <v>31</v>
      </c>
      <c r="D133" s="43"/>
      <c r="E133" s="43"/>
      <c r="F133" s="44"/>
      <c r="G133" s="14"/>
      <c r="H133" s="14"/>
      <c r="I133" s="14"/>
      <c r="J133" s="14"/>
      <c r="K133" s="20"/>
      <c r="L133" s="20"/>
      <c r="M133" s="20"/>
      <c r="N133" s="20"/>
      <c r="O133" s="20"/>
      <c r="P133" s="17"/>
    </row>
    <row r="134" spans="1:16" s="18" customFormat="1" ht="15" customHeight="1" x14ac:dyDescent="0.25">
      <c r="A134" s="17"/>
      <c r="B134" s="20"/>
      <c r="C134" s="7" t="s">
        <v>32</v>
      </c>
      <c r="D134" s="43"/>
      <c r="E134" s="43"/>
      <c r="F134" s="44"/>
      <c r="G134" s="14"/>
      <c r="H134" s="173" t="s">
        <v>33</v>
      </c>
      <c r="I134" s="165"/>
      <c r="J134" s="165"/>
      <c r="K134" s="166"/>
      <c r="L134" s="20"/>
      <c r="M134" s="21" t="s">
        <v>34</v>
      </c>
      <c r="N134" s="22" t="s">
        <v>10</v>
      </c>
      <c r="O134" s="23" t="s">
        <v>35</v>
      </c>
      <c r="P134" s="17"/>
    </row>
    <row r="135" spans="1:16" s="18" customFormat="1" x14ac:dyDescent="0.25">
      <c r="A135" s="17"/>
      <c r="B135" s="20"/>
      <c r="C135" s="7" t="s">
        <v>36</v>
      </c>
      <c r="D135" s="43"/>
      <c r="E135" s="43"/>
      <c r="F135" s="44"/>
      <c r="G135" s="14"/>
      <c r="H135" s="40" t="s">
        <v>37</v>
      </c>
      <c r="I135" s="13" t="s">
        <v>38</v>
      </c>
      <c r="J135" s="13" t="s">
        <v>39</v>
      </c>
      <c r="K135" s="38" t="s">
        <v>40</v>
      </c>
      <c r="L135" s="20"/>
      <c r="M135" s="16">
        <v>1</v>
      </c>
      <c r="N135" s="31"/>
      <c r="O135" s="32"/>
      <c r="P135" s="17"/>
    </row>
    <row r="136" spans="1:16" s="18" customFormat="1" ht="15.75" thickBot="1" x14ac:dyDescent="0.3">
      <c r="A136" s="17"/>
      <c r="B136" s="20"/>
      <c r="C136" s="7" t="s">
        <v>41</v>
      </c>
      <c r="D136" s="43"/>
      <c r="E136" s="43"/>
      <c r="F136" s="44"/>
      <c r="G136" s="14"/>
      <c r="H136" s="153"/>
      <c r="I136" s="155"/>
      <c r="J136" s="155"/>
      <c r="K136" s="159" t="e">
        <f>((I136-J136)/I136)</f>
        <v>#DIV/0!</v>
      </c>
      <c r="L136" s="20"/>
      <c r="M136" s="19">
        <v>2</v>
      </c>
      <c r="N136" s="33"/>
      <c r="O136" s="34"/>
      <c r="P136" s="17"/>
    </row>
    <row r="137" spans="1:16" s="18" customFormat="1" ht="15.75" thickBot="1" x14ac:dyDescent="0.3">
      <c r="A137" s="17"/>
      <c r="B137" s="20"/>
      <c r="C137" s="7" t="s">
        <v>42</v>
      </c>
      <c r="D137" s="43"/>
      <c r="E137" s="43"/>
      <c r="F137" s="44"/>
      <c r="G137" s="14"/>
      <c r="H137" s="174"/>
      <c r="I137" s="175"/>
      <c r="J137" s="175"/>
      <c r="K137" s="176"/>
      <c r="L137" s="20"/>
      <c r="M137" s="20"/>
      <c r="N137" s="20"/>
      <c r="O137" s="20"/>
      <c r="P137" s="17"/>
    </row>
    <row r="138" spans="1:16" s="18" customFormat="1" ht="15" customHeight="1" x14ac:dyDescent="0.25">
      <c r="A138" s="17"/>
      <c r="B138" s="20"/>
      <c r="C138" s="7" t="s">
        <v>43</v>
      </c>
      <c r="D138" s="43"/>
      <c r="E138" s="43"/>
      <c r="F138" s="44"/>
      <c r="G138" s="14"/>
      <c r="H138" s="153"/>
      <c r="I138" s="155"/>
      <c r="J138" s="155"/>
      <c r="K138" s="159" t="e">
        <f>((I138-J138)/I138)</f>
        <v>#DIV/0!</v>
      </c>
      <c r="L138" s="20"/>
      <c r="M138" s="161" t="s">
        <v>44</v>
      </c>
      <c r="N138" s="162"/>
      <c r="O138" s="163"/>
      <c r="P138" s="17"/>
    </row>
    <row r="139" spans="1:16" s="18" customFormat="1" ht="15.75" thickBot="1" x14ac:dyDescent="0.3">
      <c r="A139" s="17"/>
      <c r="B139" s="20"/>
      <c r="C139" s="7" t="s">
        <v>45</v>
      </c>
      <c r="D139" s="43"/>
      <c r="E139" s="43"/>
      <c r="F139" s="44"/>
      <c r="G139" s="14"/>
      <c r="H139" s="154"/>
      <c r="I139" s="156"/>
      <c r="J139" s="156"/>
      <c r="K139" s="160"/>
      <c r="L139" s="20"/>
      <c r="M139" s="151" t="s">
        <v>46</v>
      </c>
      <c r="N139" s="152"/>
      <c r="O139" s="85" t="e">
        <f>(J124-J125)/J124</f>
        <v>#DIV/0!</v>
      </c>
      <c r="P139" s="17"/>
    </row>
    <row r="140" spans="1:16" s="18" customFormat="1" ht="15.75" thickBot="1" x14ac:dyDescent="0.3">
      <c r="A140" s="17"/>
      <c r="B140" s="20"/>
      <c r="C140" s="8" t="s">
        <v>47</v>
      </c>
      <c r="D140" s="45"/>
      <c r="E140" s="45"/>
      <c r="F140" s="46"/>
      <c r="G140" s="14"/>
      <c r="H140" s="20"/>
      <c r="I140" s="20"/>
      <c r="J140" s="20"/>
      <c r="K140" s="20"/>
      <c r="L140" s="20"/>
      <c r="M140" s="151" t="s">
        <v>48</v>
      </c>
      <c r="N140" s="152"/>
      <c r="O140" s="85" t="e">
        <f>(J125-J126)/J125</f>
        <v>#DIV/0!</v>
      </c>
      <c r="P140" s="17"/>
    </row>
    <row r="141" spans="1:16" s="18" customFormat="1" ht="15.75" customHeight="1" thickBot="1" x14ac:dyDescent="0.3">
      <c r="A141" s="17"/>
      <c r="B141" s="20"/>
      <c r="C141" s="56"/>
      <c r="D141" s="56"/>
      <c r="E141" s="56"/>
      <c r="F141" s="56"/>
      <c r="G141" s="20"/>
      <c r="H141" s="117" t="s">
        <v>49</v>
      </c>
      <c r="I141" s="118"/>
      <c r="J141" s="118"/>
      <c r="K141" s="119"/>
      <c r="L141" s="20"/>
      <c r="M141" s="151" t="s">
        <v>50</v>
      </c>
      <c r="N141" s="152"/>
      <c r="O141" s="85" t="e">
        <f>(J126-J127)/J126</f>
        <v>#DIV/0!</v>
      </c>
      <c r="P141" s="17"/>
    </row>
    <row r="142" spans="1:16" s="18" customFormat="1" ht="15.75" customHeight="1" x14ac:dyDescent="0.25">
      <c r="A142" s="17"/>
      <c r="B142" s="62"/>
      <c r="C142" s="58" t="s">
        <v>8</v>
      </c>
      <c r="D142" s="55" t="s">
        <v>9</v>
      </c>
      <c r="E142" s="55" t="s">
        <v>51</v>
      </c>
      <c r="F142" s="6" t="s">
        <v>52</v>
      </c>
      <c r="G142" s="74" t="s">
        <v>10</v>
      </c>
      <c r="H142" s="24" t="s">
        <v>8</v>
      </c>
      <c r="I142" s="3" t="s">
        <v>53</v>
      </c>
      <c r="J142" s="3" t="s">
        <v>54</v>
      </c>
      <c r="K142" s="25" t="s">
        <v>55</v>
      </c>
      <c r="L142" s="20"/>
      <c r="M142" s="151" t="s">
        <v>56</v>
      </c>
      <c r="N142" s="152"/>
      <c r="O142" s="85" t="e">
        <f>(J127-J128)/J127</f>
        <v>#DIV/0!</v>
      </c>
      <c r="P142" s="17"/>
    </row>
    <row r="143" spans="1:16" s="18" customFormat="1" ht="15.75" thickBot="1" x14ac:dyDescent="0.3">
      <c r="A143" s="17"/>
      <c r="B143" s="62"/>
      <c r="C143" s="59" t="s">
        <v>57</v>
      </c>
      <c r="D143" s="31"/>
      <c r="E143" s="31"/>
      <c r="F143" s="32"/>
      <c r="G143" s="81"/>
      <c r="H143" s="27" t="s">
        <v>1</v>
      </c>
      <c r="I143" s="31"/>
      <c r="J143" s="31"/>
      <c r="K143" s="32">
        <f>I143-J143</f>
        <v>0</v>
      </c>
      <c r="L143" s="20"/>
      <c r="M143" s="157" t="s">
        <v>74</v>
      </c>
      <c r="N143" s="158"/>
      <c r="O143" s="76" t="e">
        <f>(J124-J128)/J124</f>
        <v>#DIV/0!</v>
      </c>
      <c r="P143" s="17"/>
    </row>
    <row r="144" spans="1:16" s="18" customFormat="1" ht="15.75" thickBot="1" x14ac:dyDescent="0.3">
      <c r="A144" s="17"/>
      <c r="B144" s="62"/>
      <c r="C144" s="59" t="s">
        <v>58</v>
      </c>
      <c r="D144" s="31"/>
      <c r="E144" s="31"/>
      <c r="F144" s="32"/>
      <c r="G144" s="82"/>
      <c r="H144" s="26" t="s">
        <v>2</v>
      </c>
      <c r="I144" s="33"/>
      <c r="J144" s="33"/>
      <c r="K144" s="34">
        <f>I144-J144</f>
        <v>0</v>
      </c>
      <c r="L144" s="30"/>
      <c r="M144" s="30"/>
      <c r="N144" s="30"/>
      <c r="O144" s="20"/>
      <c r="P144" s="17"/>
    </row>
    <row r="145" spans="1:16" s="18" customFormat="1" ht="15" customHeight="1" x14ac:dyDescent="0.25">
      <c r="A145" s="17"/>
      <c r="B145" s="62"/>
      <c r="C145" s="59" t="s">
        <v>59</v>
      </c>
      <c r="D145" s="31"/>
      <c r="E145" s="31"/>
      <c r="F145" s="32"/>
      <c r="G145" s="20"/>
      <c r="H145" s="20"/>
      <c r="I145" s="20"/>
      <c r="J145" s="20"/>
      <c r="K145" s="20"/>
      <c r="L145" s="20"/>
      <c r="M145" s="20"/>
      <c r="N145" s="20"/>
      <c r="O145" s="20"/>
      <c r="P145" s="17"/>
    </row>
    <row r="146" spans="1:16" s="18" customFormat="1" ht="15" customHeight="1" x14ac:dyDescent="0.25">
      <c r="A146" s="17"/>
      <c r="B146" s="62"/>
      <c r="C146" s="59" t="s">
        <v>60</v>
      </c>
      <c r="D146" s="31"/>
      <c r="E146" s="31"/>
      <c r="F146" s="32"/>
      <c r="G146" s="20"/>
      <c r="L146" s="20"/>
      <c r="M146" s="20"/>
      <c r="N146" s="20"/>
      <c r="O146" s="20"/>
      <c r="P146" s="17"/>
    </row>
    <row r="147" spans="1:16" s="18" customFormat="1" ht="15" customHeight="1" thickBot="1" x14ac:dyDescent="0.3">
      <c r="A147" s="17"/>
      <c r="B147" s="62"/>
      <c r="C147" s="51" t="s">
        <v>61</v>
      </c>
      <c r="D147" s="54"/>
      <c r="E147" s="54"/>
      <c r="F147" s="32"/>
      <c r="G147" s="57"/>
      <c r="M147" s="20"/>
      <c r="N147" s="20"/>
      <c r="O147" s="20"/>
      <c r="P147" s="17"/>
    </row>
    <row r="148" spans="1:16" s="18" customFormat="1" ht="15" customHeight="1" thickBot="1" x14ac:dyDescent="0.3">
      <c r="A148" s="17"/>
      <c r="B148" s="62"/>
      <c r="C148" s="59" t="s">
        <v>62</v>
      </c>
      <c r="D148" s="31"/>
      <c r="E148" s="31"/>
      <c r="F148" s="63"/>
      <c r="G148" s="64" t="s">
        <v>63</v>
      </c>
      <c r="M148" s="20"/>
      <c r="N148" s="20"/>
      <c r="O148" s="20"/>
      <c r="P148" s="17"/>
    </row>
    <row r="149" spans="1:16" s="18" customFormat="1" ht="15.75" customHeight="1" x14ac:dyDescent="0.25">
      <c r="A149" s="17"/>
      <c r="B149" s="62"/>
      <c r="C149" s="60" t="s">
        <v>64</v>
      </c>
      <c r="D149" s="31"/>
      <c r="E149" s="31"/>
      <c r="F149" s="31"/>
      <c r="G149" s="65"/>
      <c r="M149" s="20"/>
      <c r="N149" s="20"/>
      <c r="O149" s="20"/>
      <c r="P149" s="17"/>
    </row>
    <row r="150" spans="1:16" s="18" customFormat="1" ht="15.75" customHeight="1" x14ac:dyDescent="0.25">
      <c r="A150" s="17"/>
      <c r="B150" s="62"/>
      <c r="C150" s="59" t="s">
        <v>65</v>
      </c>
      <c r="D150" s="53"/>
      <c r="E150" s="53"/>
      <c r="F150" s="53"/>
      <c r="G150" s="28"/>
      <c r="M150" s="20"/>
      <c r="N150" s="20"/>
      <c r="O150" s="20"/>
      <c r="P150" s="17"/>
    </row>
    <row r="151" spans="1:16" s="18" customFormat="1" ht="15.75" thickBot="1" x14ac:dyDescent="0.3">
      <c r="A151" s="17"/>
      <c r="B151" s="62"/>
      <c r="C151" s="61" t="s">
        <v>65</v>
      </c>
      <c r="D151" s="33"/>
      <c r="E151" s="33"/>
      <c r="F151" s="33"/>
      <c r="G151" s="29"/>
      <c r="H151" s="20"/>
      <c r="M151" s="20"/>
      <c r="N151" s="20"/>
      <c r="O151" s="20"/>
      <c r="P151" s="17"/>
    </row>
    <row r="152" spans="1:16" s="18" customFormat="1" x14ac:dyDescent="0.25">
      <c r="A152" s="17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7"/>
    </row>
    <row r="153" spans="1:16" s="18" customFormat="1" x14ac:dyDescent="0.25">
      <c r="A153" s="17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7"/>
    </row>
    <row r="154" spans="1:16" s="18" customFormat="1" x14ac:dyDescent="0.25">
      <c r="A154" s="17"/>
      <c r="B154" s="20"/>
      <c r="C154" s="52" t="s">
        <v>66</v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1"/>
      <c r="P154" s="17"/>
    </row>
    <row r="155" spans="1:16" s="18" customFormat="1" x14ac:dyDescent="0.25">
      <c r="A155" s="17"/>
      <c r="B155" s="49"/>
      <c r="C155" s="122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s="18" customFormat="1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s="18" customFormat="1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s="18" customFormat="1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s="18" customFormat="1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s="18" customFormat="1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s="18" customFormat="1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s="18" customFormat="1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s="18" customFormat="1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s="18" customFormat="1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s="18" customFormat="1" x14ac:dyDescent="0.25">
      <c r="A165" s="17"/>
      <c r="B165" s="20"/>
      <c r="C165" s="122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4"/>
      <c r="P165" s="17"/>
    </row>
    <row r="166" spans="1:16" s="18" customFormat="1" x14ac:dyDescent="0.25">
      <c r="A166" s="17"/>
      <c r="B166" s="20"/>
      <c r="C166" s="122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4"/>
      <c r="P166" s="17"/>
    </row>
    <row r="167" spans="1:16" s="18" customFormat="1" x14ac:dyDescent="0.25">
      <c r="A167" s="17"/>
      <c r="B167" s="20"/>
      <c r="C167" s="122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4"/>
      <c r="P167" s="17"/>
    </row>
    <row r="168" spans="1:16" s="18" customFormat="1" x14ac:dyDescent="0.25">
      <c r="A168" s="17"/>
      <c r="B168" s="20"/>
      <c r="C168" s="112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4"/>
      <c r="P168" s="17"/>
    </row>
    <row r="169" spans="1:16" s="18" customFormat="1" ht="15.75" thickBot="1" x14ac:dyDescent="0.3">
      <c r="A169" s="1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6"/>
    </row>
    <row r="170" spans="1:16" s="18" customFormat="1" x14ac:dyDescent="0.25"/>
    <row r="171" spans="1:16" s="18" customFormat="1" hidden="1" x14ac:dyDescent="0.25">
      <c r="C171" s="2"/>
      <c r="D171" s="13" t="s">
        <v>9</v>
      </c>
      <c r="E171" s="13" t="s">
        <v>51</v>
      </c>
      <c r="F171" s="13" t="s">
        <v>52</v>
      </c>
    </row>
    <row r="172" spans="1:16" s="18" customFormat="1" hidden="1" x14ac:dyDescent="0.25">
      <c r="C172" s="72" t="s">
        <v>64</v>
      </c>
      <c r="D172" s="73" t="str">
        <f>IFERROR((AVERAGE(D37,D94,D149))," ")</f>
        <v xml:space="preserve"> </v>
      </c>
      <c r="E172" s="73" t="str">
        <f t="shared" ref="E172:F172" si="7">IFERROR((AVERAGE(E37,E94,E149))," ")</f>
        <v xml:space="preserve"> </v>
      </c>
      <c r="F172" s="73" t="str">
        <f t="shared" si="7"/>
        <v xml:space="preserve"> </v>
      </c>
    </row>
  </sheetData>
  <mergeCells count="159">
    <mergeCell ref="C168:O168"/>
    <mergeCell ref="C162:O162"/>
    <mergeCell ref="C163:O163"/>
    <mergeCell ref="C164:O164"/>
    <mergeCell ref="C165:O165"/>
    <mergeCell ref="C166:O166"/>
    <mergeCell ref="C167:O167"/>
    <mergeCell ref="C156:O156"/>
    <mergeCell ref="C157:O157"/>
    <mergeCell ref="C158:O158"/>
    <mergeCell ref="C159:O159"/>
    <mergeCell ref="C160:O160"/>
    <mergeCell ref="C161:O161"/>
    <mergeCell ref="M140:N140"/>
    <mergeCell ref="H141:K141"/>
    <mergeCell ref="M141:N141"/>
    <mergeCell ref="M142:N142"/>
    <mergeCell ref="M143:N143"/>
    <mergeCell ref="C155:O155"/>
    <mergeCell ref="H138:H139"/>
    <mergeCell ref="I138:I139"/>
    <mergeCell ref="J138:J139"/>
    <mergeCell ref="K138:K139"/>
    <mergeCell ref="M138:O138"/>
    <mergeCell ref="M139:N139"/>
    <mergeCell ref="I130:K130"/>
    <mergeCell ref="M130:O130"/>
    <mergeCell ref="I131:K131"/>
    <mergeCell ref="I132:K132"/>
    <mergeCell ref="H134:K134"/>
    <mergeCell ref="H136:H137"/>
    <mergeCell ref="I136:I137"/>
    <mergeCell ref="J136:J137"/>
    <mergeCell ref="K136:K137"/>
    <mergeCell ref="J125:K125"/>
    <mergeCell ref="N125:O125"/>
    <mergeCell ref="J126:K126"/>
    <mergeCell ref="N126:O126"/>
    <mergeCell ref="J127:K127"/>
    <mergeCell ref="J128:K128"/>
    <mergeCell ref="J122:K122"/>
    <mergeCell ref="N122:O122"/>
    <mergeCell ref="J123:K123"/>
    <mergeCell ref="N123:O123"/>
    <mergeCell ref="J124:K124"/>
    <mergeCell ref="N124:O124"/>
    <mergeCell ref="C110:O110"/>
    <mergeCell ref="C120:C121"/>
    <mergeCell ref="D120:D121"/>
    <mergeCell ref="E120:E121"/>
    <mergeCell ref="F120:K120"/>
    <mergeCell ref="N120:O120"/>
    <mergeCell ref="J121:K121"/>
    <mergeCell ref="N121:O121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1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2" width="9.140625" style="1"/>
    <col min="3" max="3" width="17" style="1" customWidth="1"/>
    <col min="4" max="5" width="9.140625" style="1"/>
    <col min="6" max="11" width="11.85546875" style="1" customWidth="1"/>
    <col min="12" max="12" width="9.85546875" style="1" customWidth="1"/>
    <col min="13" max="13" width="15" style="1" customWidth="1"/>
    <col min="14" max="14" width="12.5703125" style="1" customWidth="1"/>
    <col min="15" max="15" width="13.42578125" style="1" customWidth="1"/>
    <col min="16" max="16" width="12.5703125" style="1" customWidth="1"/>
    <col min="17" max="17" width="22.42578125" style="1" bestFit="1" customWidth="1"/>
    <col min="18" max="16384" width="9.140625" style="1"/>
  </cols>
  <sheetData>
    <row r="1" spans="1:18" ht="15.75" thickBot="1" x14ac:dyDescent="0.3">
      <c r="A1" s="18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8"/>
      <c r="R1" s="18"/>
    </row>
    <row r="2" spans="1:18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  <c r="Q2" s="18"/>
      <c r="R2" s="18"/>
    </row>
    <row r="3" spans="1:18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  <c r="Q3" s="18"/>
      <c r="R3" s="18"/>
    </row>
    <row r="4" spans="1:18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  <c r="Q4" s="18"/>
      <c r="R4" s="18"/>
    </row>
    <row r="5" spans="1:18" ht="15" customHeight="1" x14ac:dyDescent="0.25">
      <c r="A5" s="17"/>
      <c r="B5" s="20"/>
      <c r="C5" s="138" t="s">
        <v>8</v>
      </c>
      <c r="D5" s="140" t="s">
        <v>9</v>
      </c>
      <c r="E5" s="140" t="s">
        <v>10</v>
      </c>
      <c r="F5" s="140" t="s">
        <v>11</v>
      </c>
      <c r="G5" s="140"/>
      <c r="H5" s="140"/>
      <c r="I5" s="140"/>
      <c r="J5" s="140"/>
      <c r="K5" s="142"/>
      <c r="L5" s="20"/>
      <c r="M5" s="21" t="s">
        <v>12</v>
      </c>
      <c r="N5" s="125" t="s">
        <v>10</v>
      </c>
      <c r="O5" s="119"/>
      <c r="P5" s="17"/>
      <c r="Q5" s="18"/>
      <c r="R5" s="18"/>
    </row>
    <row r="6" spans="1:18" x14ac:dyDescent="0.25">
      <c r="A6" s="17"/>
      <c r="B6" s="20"/>
      <c r="C6" s="139"/>
      <c r="D6" s="141"/>
      <c r="E6" s="141"/>
      <c r="F6" s="13" t="s">
        <v>13</v>
      </c>
      <c r="G6" s="13" t="s">
        <v>14</v>
      </c>
      <c r="H6" s="13" t="s">
        <v>15</v>
      </c>
      <c r="I6" s="13" t="s">
        <v>16</v>
      </c>
      <c r="J6" s="143" t="s">
        <v>6</v>
      </c>
      <c r="K6" s="144"/>
      <c r="L6" s="20"/>
      <c r="M6" s="16">
        <v>1</v>
      </c>
      <c r="N6" s="134"/>
      <c r="O6" s="135"/>
      <c r="P6" s="17"/>
      <c r="Q6" s="18"/>
      <c r="R6" s="18"/>
    </row>
    <row r="7" spans="1:18" x14ac:dyDescent="0.25">
      <c r="A7" s="17"/>
      <c r="B7" s="20"/>
      <c r="C7" s="9" t="s">
        <v>17</v>
      </c>
      <c r="D7" s="47"/>
      <c r="E7" s="47"/>
      <c r="F7" s="43"/>
      <c r="G7" s="48"/>
      <c r="H7" s="48"/>
      <c r="I7" s="48"/>
      <c r="J7" s="126" t="e">
        <f>AVERAGE(F7:I7)</f>
        <v>#DIV/0!</v>
      </c>
      <c r="K7" s="127"/>
      <c r="L7" s="20"/>
      <c r="M7" s="16">
        <v>2</v>
      </c>
      <c r="N7" s="134"/>
      <c r="O7" s="135"/>
      <c r="P7" s="17"/>
      <c r="Q7" s="18"/>
      <c r="R7" s="18"/>
    </row>
    <row r="8" spans="1:18" x14ac:dyDescent="0.25">
      <c r="A8" s="17"/>
      <c r="B8" s="20"/>
      <c r="C8" s="9" t="s">
        <v>18</v>
      </c>
      <c r="D8" s="47"/>
      <c r="E8" s="47"/>
      <c r="F8" s="43"/>
      <c r="G8" s="48"/>
      <c r="H8" s="48"/>
      <c r="I8" s="48"/>
      <c r="J8" s="126" t="e">
        <f t="shared" ref="J8:J13" si="0">AVERAGE(F8:I8)</f>
        <v>#DIV/0!</v>
      </c>
      <c r="K8" s="127"/>
      <c r="L8" s="20"/>
      <c r="M8" s="16">
        <v>3</v>
      </c>
      <c r="N8" s="134"/>
      <c r="O8" s="135"/>
      <c r="P8" s="17"/>
      <c r="Q8" s="18"/>
      <c r="R8" s="18"/>
    </row>
    <row r="9" spans="1:18" x14ac:dyDescent="0.25">
      <c r="A9" s="17"/>
      <c r="B9" s="20"/>
      <c r="C9" s="9" t="s">
        <v>19</v>
      </c>
      <c r="D9" s="43"/>
      <c r="E9" s="43"/>
      <c r="F9" s="43"/>
      <c r="G9" s="43"/>
      <c r="H9" s="43"/>
      <c r="I9" s="43"/>
      <c r="J9" s="126" t="e">
        <f t="shared" si="0"/>
        <v>#DIV/0!</v>
      </c>
      <c r="K9" s="127"/>
      <c r="L9" s="20"/>
      <c r="M9" s="16">
        <v>4</v>
      </c>
      <c r="N9" s="134"/>
      <c r="O9" s="135"/>
      <c r="P9" s="17"/>
      <c r="Q9" s="18"/>
      <c r="R9" s="18"/>
    </row>
    <row r="10" spans="1:18" x14ac:dyDescent="0.25">
      <c r="A10" s="17"/>
      <c r="B10" s="20"/>
      <c r="C10" s="9" t="s">
        <v>20</v>
      </c>
      <c r="D10" s="43"/>
      <c r="E10" s="43"/>
      <c r="F10" s="43"/>
      <c r="G10" s="43"/>
      <c r="H10" s="43"/>
      <c r="I10" s="43"/>
      <c r="J10" s="126" t="e">
        <f t="shared" si="0"/>
        <v>#DIV/0!</v>
      </c>
      <c r="K10" s="127"/>
      <c r="L10" s="20"/>
      <c r="M10" s="16">
        <v>5</v>
      </c>
      <c r="N10" s="134"/>
      <c r="O10" s="135"/>
      <c r="P10" s="17"/>
      <c r="Q10" s="18"/>
      <c r="R10" s="18"/>
    </row>
    <row r="11" spans="1:18" ht="15.75" thickBot="1" x14ac:dyDescent="0.3">
      <c r="A11" s="17"/>
      <c r="B11" s="20"/>
      <c r="C11" s="9" t="s">
        <v>21</v>
      </c>
      <c r="D11" s="43"/>
      <c r="E11" s="43"/>
      <c r="F11" s="43"/>
      <c r="G11" s="48"/>
      <c r="H11" s="48"/>
      <c r="I11" s="48"/>
      <c r="J11" s="126" t="e">
        <f t="shared" si="0"/>
        <v>#DIV/0!</v>
      </c>
      <c r="K11" s="127"/>
      <c r="L11" s="20"/>
      <c r="M11" s="19">
        <v>6</v>
      </c>
      <c r="N11" s="136"/>
      <c r="O11" s="137"/>
      <c r="P11" s="17"/>
      <c r="Q11" s="18"/>
      <c r="R11" s="39"/>
    </row>
    <row r="12" spans="1:18" x14ac:dyDescent="0.25">
      <c r="A12" s="17"/>
      <c r="B12" s="20"/>
      <c r="C12" s="9" t="s">
        <v>22</v>
      </c>
      <c r="D12" s="43"/>
      <c r="E12" s="43"/>
      <c r="F12" s="43"/>
      <c r="G12" s="48"/>
      <c r="H12" s="48"/>
      <c r="I12" s="48"/>
      <c r="J12" s="126" t="e">
        <f t="shared" si="0"/>
        <v>#DIV/0!</v>
      </c>
      <c r="K12" s="127"/>
      <c r="L12" s="20"/>
      <c r="M12" s="20"/>
      <c r="N12" s="20"/>
      <c r="O12" s="20"/>
      <c r="P12" s="17"/>
      <c r="Q12" s="18"/>
      <c r="R12" s="18"/>
    </row>
    <row r="13" spans="1:18" ht="15.75" thickBot="1" x14ac:dyDescent="0.3">
      <c r="A13" s="17"/>
      <c r="B13" s="20"/>
      <c r="C13" s="10" t="s">
        <v>23</v>
      </c>
      <c r="D13" s="45"/>
      <c r="E13" s="45"/>
      <c r="F13" s="45"/>
      <c r="G13" s="45"/>
      <c r="H13" s="45"/>
      <c r="I13" s="45"/>
      <c r="J13" s="128" t="e">
        <f t="shared" si="0"/>
        <v>#DIV/0!</v>
      </c>
      <c r="K13" s="129"/>
      <c r="L13" s="20"/>
      <c r="M13" s="20"/>
      <c r="N13" s="20"/>
      <c r="O13" s="20"/>
      <c r="P13" s="17"/>
      <c r="Q13" s="18"/>
      <c r="R13" s="18"/>
    </row>
    <row r="14" spans="1:18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  <c r="Q14" s="18"/>
      <c r="R14" s="18"/>
    </row>
    <row r="15" spans="1:18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40" t="s">
        <v>25</v>
      </c>
      <c r="J15" s="140"/>
      <c r="K15" s="142"/>
      <c r="L15" s="20"/>
      <c r="M15" s="117" t="s">
        <v>26</v>
      </c>
      <c r="N15" s="118"/>
      <c r="O15" s="119"/>
      <c r="P15" s="17"/>
      <c r="Q15" s="18"/>
      <c r="R15" s="18"/>
    </row>
    <row r="16" spans="1:18" x14ac:dyDescent="0.25">
      <c r="A16" s="17"/>
      <c r="B16" s="20"/>
      <c r="C16" s="7" t="s">
        <v>27</v>
      </c>
      <c r="D16" s="43"/>
      <c r="E16" s="43"/>
      <c r="F16" s="44"/>
      <c r="G16" s="14"/>
      <c r="H16" s="12" t="s">
        <v>1</v>
      </c>
      <c r="I16" s="146"/>
      <c r="J16" s="146"/>
      <c r="K16" s="147"/>
      <c r="L16" s="20"/>
      <c r="M16" s="24" t="s">
        <v>10</v>
      </c>
      <c r="N16" s="3" t="s">
        <v>28</v>
      </c>
      <c r="O16" s="25" t="s">
        <v>29</v>
      </c>
      <c r="P16" s="17"/>
      <c r="Q16" s="18"/>
      <c r="R16" s="18"/>
    </row>
    <row r="17" spans="1:16" ht="15.75" thickBot="1" x14ac:dyDescent="0.3">
      <c r="A17" s="17"/>
      <c r="B17" s="20"/>
      <c r="C17" s="7" t="s">
        <v>30</v>
      </c>
      <c r="D17" s="43"/>
      <c r="E17" s="43"/>
      <c r="F17" s="44"/>
      <c r="G17" s="14"/>
      <c r="H17" s="11" t="s">
        <v>2</v>
      </c>
      <c r="I17" s="148"/>
      <c r="J17" s="148"/>
      <c r="K17" s="149"/>
      <c r="L17" s="20"/>
      <c r="M17" s="26"/>
      <c r="N17" s="42"/>
      <c r="O17" s="41"/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/>
      <c r="E19" s="43"/>
      <c r="F19" s="44"/>
      <c r="G19" s="14"/>
      <c r="H19" s="138" t="s">
        <v>33</v>
      </c>
      <c r="I19" s="140"/>
      <c r="J19" s="140"/>
      <c r="K19" s="142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/>
      <c r="O20" s="32"/>
      <c r="P20" s="17"/>
    </row>
    <row r="21" spans="1:16" ht="15.75" thickBot="1" x14ac:dyDescent="0.3">
      <c r="A21" s="17"/>
      <c r="B21" s="20"/>
      <c r="C21" s="7" t="s">
        <v>41</v>
      </c>
      <c r="D21" s="43"/>
      <c r="E21" s="43"/>
      <c r="F21" s="44"/>
      <c r="G21" s="14"/>
      <c r="H21" s="145"/>
      <c r="I21" s="130"/>
      <c r="J21" s="130"/>
      <c r="K21" s="132" t="e">
        <f>((I21-J21)/I21)</f>
        <v>#DIV/0!</v>
      </c>
      <c r="L21" s="20"/>
      <c r="M21" s="19">
        <v>2</v>
      </c>
      <c r="N21" s="33"/>
      <c r="O21" s="34"/>
      <c r="P21" s="17"/>
    </row>
    <row r="22" spans="1:16" ht="15.75" customHeight="1" thickBot="1" x14ac:dyDescent="0.3">
      <c r="A22" s="17"/>
      <c r="B22" s="20"/>
      <c r="C22" s="7" t="s">
        <v>42</v>
      </c>
      <c r="D22" s="43"/>
      <c r="E22" s="43"/>
      <c r="F22" s="44"/>
      <c r="G22" s="14"/>
      <c r="H22" s="145"/>
      <c r="I22" s="130"/>
      <c r="J22" s="130"/>
      <c r="K22" s="132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/>
      <c r="G23" s="14"/>
      <c r="H23" s="145"/>
      <c r="I23" s="130"/>
      <c r="J23" s="130"/>
      <c r="K23" s="132" t="e">
        <f>((I23-J23)/I23)</f>
        <v>#DIV/0!</v>
      </c>
      <c r="L23" s="20"/>
      <c r="M23" s="117" t="s">
        <v>44</v>
      </c>
      <c r="N23" s="118"/>
      <c r="O23" s="119"/>
      <c r="P23" s="17"/>
    </row>
    <row r="24" spans="1:16" ht="15.75" thickBot="1" x14ac:dyDescent="0.3">
      <c r="A24" s="17"/>
      <c r="B24" s="20"/>
      <c r="C24" s="7" t="s">
        <v>45</v>
      </c>
      <c r="D24" s="43"/>
      <c r="E24" s="43"/>
      <c r="F24" s="44"/>
      <c r="G24" s="14"/>
      <c r="H24" s="150"/>
      <c r="I24" s="131"/>
      <c r="J24" s="131"/>
      <c r="K24" s="133"/>
      <c r="L24" s="20"/>
      <c r="M24" s="120" t="s">
        <v>46</v>
      </c>
      <c r="N24" s="121"/>
      <c r="O24" s="28" t="e">
        <f>(J9-J10)/J9</f>
        <v>#DIV/0!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/>
      <c r="G25" s="14"/>
      <c r="H25" s="20"/>
      <c r="I25" s="20"/>
      <c r="J25" s="20"/>
      <c r="K25" s="20"/>
      <c r="L25" s="20"/>
      <c r="M25" s="120" t="s">
        <v>48</v>
      </c>
      <c r="N25" s="121"/>
      <c r="O25" s="28" t="e">
        <f>(J10-J11)/J10</f>
        <v>#DIV/0!</v>
      </c>
      <c r="P25" s="17"/>
    </row>
    <row r="26" spans="1:16" ht="15.75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20" t="s">
        <v>50</v>
      </c>
      <c r="N26" s="121"/>
      <c r="O26" s="28" t="e">
        <f>(J11-J12)/J11</f>
        <v>#DIV/0!</v>
      </c>
      <c r="P26" s="17"/>
    </row>
    <row r="27" spans="1:16" ht="30.75" customHeight="1" thickBot="1" x14ac:dyDescent="0.3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20"/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15" t="s">
        <v>56</v>
      </c>
      <c r="N27" s="116"/>
      <c r="O27" s="29" t="e">
        <f>(J12-J13)/J12</f>
        <v>#DIV/0!</v>
      </c>
      <c r="P27" s="17"/>
    </row>
    <row r="28" spans="1:16" ht="15" customHeight="1" x14ac:dyDescent="0.25">
      <c r="A28" s="17"/>
      <c r="B28" s="62"/>
      <c r="C28" s="59" t="s">
        <v>57</v>
      </c>
      <c r="D28" s="31"/>
      <c r="E28" s="31"/>
      <c r="F28" s="32"/>
      <c r="G28" s="20"/>
      <c r="H28" s="27" t="s">
        <v>1</v>
      </c>
      <c r="I28" s="31"/>
      <c r="J28" s="31"/>
      <c r="K28" s="32">
        <f>I28-J28</f>
        <v>0</v>
      </c>
      <c r="L28" s="20"/>
      <c r="M28" s="20"/>
      <c r="N28" s="20"/>
      <c r="O28" s="20"/>
      <c r="P28" s="17"/>
    </row>
    <row r="29" spans="1:16" ht="15.75" thickBot="1" x14ac:dyDescent="0.3">
      <c r="A29" s="17"/>
      <c r="B29" s="62"/>
      <c r="C29" s="59" t="s">
        <v>58</v>
      </c>
      <c r="D29" s="31"/>
      <c r="E29" s="31"/>
      <c r="F29" s="32"/>
      <c r="G29" s="20"/>
      <c r="H29" s="26" t="s">
        <v>2</v>
      </c>
      <c r="I29" s="33"/>
      <c r="J29" s="33"/>
      <c r="K29" s="34">
        <f>I29-J29</f>
        <v>0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/>
      <c r="E30" s="31"/>
      <c r="F30" s="32"/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/>
      <c r="E31" s="31"/>
      <c r="F31" s="32"/>
      <c r="G31" s="20"/>
      <c r="H31" s="18"/>
      <c r="I31" s="18"/>
      <c r="J31" s="18"/>
      <c r="K31" s="18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/>
      <c r="E32" s="54"/>
      <c r="F32" s="32"/>
      <c r="G32" s="57"/>
      <c r="H32" s="18"/>
      <c r="I32" s="18"/>
      <c r="J32" s="18"/>
      <c r="K32" s="18"/>
      <c r="L32" s="18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/>
      <c r="E33" s="31"/>
      <c r="F33" s="63"/>
      <c r="G33" s="64" t="s">
        <v>63</v>
      </c>
      <c r="H33" s="18"/>
      <c r="I33" s="18"/>
      <c r="J33" s="18"/>
      <c r="K33" s="18"/>
      <c r="L33" s="18"/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H34" s="18"/>
      <c r="I34" s="18"/>
      <c r="J34" s="18"/>
      <c r="K34" s="18"/>
      <c r="L34" s="18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H35" s="18"/>
      <c r="I35" s="18"/>
      <c r="J35" s="18"/>
      <c r="K35" s="18"/>
      <c r="L35" s="1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I36" s="18"/>
      <c r="J36" s="18"/>
      <c r="K36" s="18"/>
      <c r="L36" s="18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8" spans="1:16" ht="15.75" thickBot="1" x14ac:dyDescent="0.3">
      <c r="A58" s="1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38" t="s">
        <v>8</v>
      </c>
      <c r="D62" s="140" t="s">
        <v>9</v>
      </c>
      <c r="E62" s="140" t="s">
        <v>10</v>
      </c>
      <c r="F62" s="140" t="s">
        <v>11</v>
      </c>
      <c r="G62" s="140"/>
      <c r="H62" s="140"/>
      <c r="I62" s="140"/>
      <c r="J62" s="140"/>
      <c r="K62" s="142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39"/>
      <c r="D63" s="141"/>
      <c r="E63" s="141"/>
      <c r="F63" s="13" t="s">
        <v>13</v>
      </c>
      <c r="G63" s="13" t="s">
        <v>14</v>
      </c>
      <c r="H63" s="13" t="s">
        <v>15</v>
      </c>
      <c r="I63" s="13" t="s">
        <v>16</v>
      </c>
      <c r="J63" s="143" t="s">
        <v>6</v>
      </c>
      <c r="K63" s="144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/>
      <c r="G64" s="48"/>
      <c r="H64" s="48"/>
      <c r="I64" s="48"/>
      <c r="J64" s="126" t="e">
        <f>AVERAGE(F64:I64)</f>
        <v>#DIV/0!</v>
      </c>
      <c r="K64" s="127"/>
      <c r="L64" s="20"/>
      <c r="M64" s="16">
        <v>2</v>
      </c>
      <c r="N64" s="134"/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/>
      <c r="G65" s="48"/>
      <c r="H65" s="48"/>
      <c r="I65" s="48"/>
      <c r="J65" s="126" t="e">
        <f t="shared" ref="J65:J70" si="1">AVERAGE(F65:I65)</f>
        <v>#DIV/0!</v>
      </c>
      <c r="K65" s="127"/>
      <c r="L65" s="20"/>
      <c r="M65" s="16">
        <v>3</v>
      </c>
      <c r="N65" s="134"/>
      <c r="O65" s="135"/>
      <c r="P65" s="17"/>
    </row>
    <row r="66" spans="1:16" ht="15" customHeight="1" x14ac:dyDescent="0.25">
      <c r="A66" s="17"/>
      <c r="B66" s="20"/>
      <c r="C66" s="9" t="s">
        <v>19</v>
      </c>
      <c r="D66" s="43"/>
      <c r="E66" s="43"/>
      <c r="F66" s="43"/>
      <c r="G66" s="43"/>
      <c r="H66" s="43"/>
      <c r="I66" s="43"/>
      <c r="J66" s="126" t="e">
        <f t="shared" si="1"/>
        <v>#DIV/0!</v>
      </c>
      <c r="K66" s="127"/>
      <c r="L66" s="20"/>
      <c r="M66" s="16">
        <v>4</v>
      </c>
      <c r="N66" s="134"/>
      <c r="O66" s="135"/>
      <c r="P66" s="17"/>
    </row>
    <row r="67" spans="1:16" ht="15" customHeight="1" x14ac:dyDescent="0.25">
      <c r="A67" s="17"/>
      <c r="B67" s="20"/>
      <c r="C67" s="9" t="s">
        <v>20</v>
      </c>
      <c r="D67" s="43"/>
      <c r="E67" s="43"/>
      <c r="F67" s="43"/>
      <c r="G67" s="43"/>
      <c r="H67" s="43"/>
      <c r="I67" s="43"/>
      <c r="J67" s="126" t="e">
        <f t="shared" si="1"/>
        <v>#DIV/0!</v>
      </c>
      <c r="K67" s="127"/>
      <c r="L67" s="20"/>
      <c r="M67" s="16">
        <v>5</v>
      </c>
      <c r="N67" s="134"/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/>
      <c r="G68" s="48"/>
      <c r="H68" s="48"/>
      <c r="I68" s="48"/>
      <c r="J68" s="126" t="e">
        <f t="shared" si="1"/>
        <v>#DIV/0!</v>
      </c>
      <c r="K68" s="127"/>
      <c r="L68" s="20"/>
      <c r="M68" s="19">
        <v>6</v>
      </c>
      <c r="N68" s="136"/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/>
      <c r="G69" s="48"/>
      <c r="H69" s="48"/>
      <c r="I69" s="48"/>
      <c r="J69" s="126" t="e">
        <f t="shared" si="1"/>
        <v>#DIV/0!</v>
      </c>
      <c r="K69" s="127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/>
      <c r="E70" s="45"/>
      <c r="F70" s="45"/>
      <c r="G70" s="45"/>
      <c r="H70" s="45"/>
      <c r="I70" s="45"/>
      <c r="J70" s="128" t="e">
        <f t="shared" si="1"/>
        <v>#DIV/0!</v>
      </c>
      <c r="K70" s="129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24</v>
      </c>
      <c r="G72" s="15"/>
      <c r="H72" s="4" t="s">
        <v>8</v>
      </c>
      <c r="I72" s="140" t="s">
        <v>25</v>
      </c>
      <c r="J72" s="140"/>
      <c r="K72" s="142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/>
      <c r="E73" s="43"/>
      <c r="F73" s="44"/>
      <c r="G73" s="14"/>
      <c r="H73" s="12" t="s">
        <v>1</v>
      </c>
      <c r="I73" s="146"/>
      <c r="J73" s="146"/>
      <c r="K73" s="147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/>
      <c r="E74" s="43"/>
      <c r="F74" s="44"/>
      <c r="G74" s="14"/>
      <c r="H74" s="11" t="s">
        <v>2</v>
      </c>
      <c r="I74" s="148"/>
      <c r="J74" s="148"/>
      <c r="K74" s="149"/>
      <c r="L74" s="20"/>
      <c r="M74" s="26"/>
      <c r="N74" s="42"/>
      <c r="O74" s="41"/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/>
      <c r="E76" s="43"/>
      <c r="F76" s="44"/>
      <c r="G76" s="14"/>
      <c r="H76" s="138" t="s">
        <v>33</v>
      </c>
      <c r="I76" s="140"/>
      <c r="J76" s="140"/>
      <c r="K76" s="142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/>
      <c r="O77" s="32"/>
      <c r="P77" s="17"/>
    </row>
    <row r="78" spans="1:16" ht="15.75" thickBot="1" x14ac:dyDescent="0.3">
      <c r="A78" s="17"/>
      <c r="B78" s="20"/>
      <c r="C78" s="7" t="s">
        <v>41</v>
      </c>
      <c r="D78" s="43"/>
      <c r="E78" s="43"/>
      <c r="F78" s="44"/>
      <c r="G78" s="14"/>
      <c r="H78" s="145"/>
      <c r="I78" s="130"/>
      <c r="J78" s="130"/>
      <c r="K78" s="132" t="e">
        <f>((I78-J78)/I78)</f>
        <v>#DIV/0!</v>
      </c>
      <c r="L78" s="20"/>
      <c r="M78" s="19">
        <v>2</v>
      </c>
      <c r="N78" s="33"/>
      <c r="O78" s="34"/>
      <c r="P78" s="17"/>
    </row>
    <row r="79" spans="1:16" ht="15.75" thickBot="1" x14ac:dyDescent="0.3">
      <c r="A79" s="17"/>
      <c r="B79" s="20"/>
      <c r="C79" s="7" t="s">
        <v>42</v>
      </c>
      <c r="D79" s="43"/>
      <c r="E79" s="43"/>
      <c r="F79" s="44"/>
      <c r="G79" s="14"/>
      <c r="H79" s="145"/>
      <c r="I79" s="130"/>
      <c r="J79" s="130"/>
      <c r="K79" s="132"/>
      <c r="L79" s="20"/>
      <c r="M79" s="20"/>
      <c r="N79" s="20"/>
      <c r="O79" s="20"/>
      <c r="P79" s="17"/>
    </row>
    <row r="80" spans="1:16" x14ac:dyDescent="0.25">
      <c r="A80" s="17"/>
      <c r="B80" s="20"/>
      <c r="C80" s="7" t="s">
        <v>43</v>
      </c>
      <c r="D80" s="43"/>
      <c r="E80" s="43"/>
      <c r="F80" s="44"/>
      <c r="G80" s="14"/>
      <c r="H80" s="145"/>
      <c r="I80" s="130"/>
      <c r="J80" s="130"/>
      <c r="K80" s="132" t="e">
        <f>((I80-J80)/I80)</f>
        <v>#DIV/0!</v>
      </c>
      <c r="L80" s="20"/>
      <c r="M80" s="117" t="s">
        <v>44</v>
      </c>
      <c r="N80" s="118"/>
      <c r="O80" s="119"/>
      <c r="P80" s="17"/>
    </row>
    <row r="81" spans="1:16" ht="15.75" thickBot="1" x14ac:dyDescent="0.3">
      <c r="A81" s="17"/>
      <c r="B81" s="20"/>
      <c r="C81" s="7" t="s">
        <v>45</v>
      </c>
      <c r="D81" s="43"/>
      <c r="E81" s="43"/>
      <c r="F81" s="44"/>
      <c r="G81" s="14"/>
      <c r="H81" s="150"/>
      <c r="I81" s="131"/>
      <c r="J81" s="131"/>
      <c r="K81" s="133"/>
      <c r="L81" s="20"/>
      <c r="M81" s="120" t="s">
        <v>46</v>
      </c>
      <c r="N81" s="121"/>
      <c r="O81" s="28" t="e">
        <f>(J66-J67)/J66</f>
        <v>#DIV/0!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/>
      <c r="G82" s="14"/>
      <c r="H82" s="20"/>
      <c r="I82" s="20"/>
      <c r="J82" s="20"/>
      <c r="K82" s="20"/>
      <c r="L82" s="20"/>
      <c r="M82" s="120" t="s">
        <v>48</v>
      </c>
      <c r="N82" s="121"/>
      <c r="O82" s="28" t="e">
        <f>(J67-J68)/J67</f>
        <v>#DIV/0!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20" t="s">
        <v>50</v>
      </c>
      <c r="N83" s="121"/>
      <c r="O83" s="28" t="e">
        <f>(J68-J69)/J68</f>
        <v>#DIV/0!</v>
      </c>
      <c r="P83" s="17"/>
    </row>
    <row r="84" spans="1:16" ht="15.75" thickBot="1" x14ac:dyDescent="0.3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20"/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15" t="s">
        <v>56</v>
      </c>
      <c r="N84" s="116"/>
      <c r="O84" s="29" t="e">
        <f>(J69-J70)/J69</f>
        <v>#DIV/0!</v>
      </c>
      <c r="P84" s="17"/>
    </row>
    <row r="85" spans="1:16" x14ac:dyDescent="0.25">
      <c r="A85" s="17"/>
      <c r="B85" s="62"/>
      <c r="C85" s="59" t="s">
        <v>57</v>
      </c>
      <c r="D85" s="31"/>
      <c r="E85" s="31"/>
      <c r="F85" s="32"/>
      <c r="G85" s="20"/>
      <c r="H85" s="27" t="s">
        <v>1</v>
      </c>
      <c r="I85" s="31"/>
      <c r="J85" s="31"/>
      <c r="K85" s="32">
        <f>I85-J85</f>
        <v>0</v>
      </c>
      <c r="L85" s="20"/>
      <c r="M85" s="20"/>
      <c r="N85" s="20"/>
      <c r="O85" s="20"/>
      <c r="P85" s="17"/>
    </row>
    <row r="86" spans="1:16" ht="15.75" thickBot="1" x14ac:dyDescent="0.3">
      <c r="A86" s="17"/>
      <c r="B86" s="62"/>
      <c r="C86" s="59" t="s">
        <v>58</v>
      </c>
      <c r="D86" s="31"/>
      <c r="E86" s="31"/>
      <c r="F86" s="32"/>
      <c r="G86" s="20"/>
      <c r="H86" s="26" t="s">
        <v>2</v>
      </c>
      <c r="I86" s="33"/>
      <c r="J86" s="33"/>
      <c r="K86" s="34">
        <f>I86-J86</f>
        <v>0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/>
      <c r="E87" s="31"/>
      <c r="F87" s="32"/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/>
      <c r="E88" s="31"/>
      <c r="F88" s="32"/>
      <c r="G88" s="20"/>
      <c r="H88" s="18"/>
      <c r="I88" s="18"/>
      <c r="J88" s="18"/>
      <c r="K88" s="18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/>
      <c r="E89" s="54"/>
      <c r="F89" s="32"/>
      <c r="G89" s="57"/>
      <c r="H89" s="18"/>
      <c r="I89" s="18"/>
      <c r="J89" s="18"/>
      <c r="K89" s="18"/>
      <c r="L89" s="18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/>
      <c r="E90" s="31"/>
      <c r="F90" s="63"/>
      <c r="G90" s="64" t="s">
        <v>63</v>
      </c>
      <c r="H90" s="18"/>
      <c r="I90" s="18"/>
      <c r="J90" s="18"/>
      <c r="K90" s="18"/>
      <c r="L90" s="18"/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5"/>
      <c r="H91" s="18"/>
      <c r="I91" s="18"/>
      <c r="J91" s="18"/>
      <c r="K91" s="18"/>
      <c r="L91" s="18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53"/>
      <c r="E92" s="53"/>
      <c r="F92" s="53"/>
      <c r="G92" s="28"/>
      <c r="H92" s="18"/>
      <c r="I92" s="18"/>
      <c r="J92" s="18"/>
      <c r="K92" s="18"/>
      <c r="L92" s="18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29"/>
      <c r="H93" s="20"/>
      <c r="I93" s="18"/>
      <c r="J93" s="18"/>
      <c r="K93" s="18"/>
      <c r="L93" s="18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A113" s="1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68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38" t="s">
        <v>8</v>
      </c>
      <c r="D117" s="140" t="s">
        <v>9</v>
      </c>
      <c r="E117" s="140" t="s">
        <v>10</v>
      </c>
      <c r="F117" s="140" t="s">
        <v>11</v>
      </c>
      <c r="G117" s="140"/>
      <c r="H117" s="140"/>
      <c r="I117" s="140"/>
      <c r="J117" s="140"/>
      <c r="K117" s="142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39"/>
      <c r="D118" s="141"/>
      <c r="E118" s="141"/>
      <c r="F118" s="13" t="s">
        <v>13</v>
      </c>
      <c r="G118" s="13" t="s">
        <v>14</v>
      </c>
      <c r="H118" s="13" t="s">
        <v>15</v>
      </c>
      <c r="I118" s="13" t="s">
        <v>16</v>
      </c>
      <c r="J118" s="143" t="s">
        <v>6</v>
      </c>
      <c r="K118" s="144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/>
      <c r="G119" s="48"/>
      <c r="H119" s="48"/>
      <c r="I119" s="48"/>
      <c r="J119" s="126" t="e">
        <f>AVERAGE(F119:I119)</f>
        <v>#DIV/0!</v>
      </c>
      <c r="K119" s="127"/>
      <c r="L119" s="20"/>
      <c r="M119" s="16">
        <v>2</v>
      </c>
      <c r="N119" s="134"/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/>
      <c r="G120" s="48"/>
      <c r="H120" s="48"/>
      <c r="I120" s="48"/>
      <c r="J120" s="126" t="e">
        <f t="shared" ref="J120:J125" si="2">AVERAGE(F120:I120)</f>
        <v>#DIV/0!</v>
      </c>
      <c r="K120" s="127"/>
      <c r="L120" s="20"/>
      <c r="M120" s="16">
        <v>3</v>
      </c>
      <c r="N120" s="134"/>
      <c r="O120" s="135"/>
      <c r="P120" s="17"/>
    </row>
    <row r="121" spans="1:16" x14ac:dyDescent="0.25">
      <c r="A121" s="17"/>
      <c r="B121" s="20"/>
      <c r="C121" s="9" t="s">
        <v>19</v>
      </c>
      <c r="D121" s="43"/>
      <c r="E121" s="43"/>
      <c r="F121" s="43"/>
      <c r="G121" s="43"/>
      <c r="H121" s="43"/>
      <c r="I121" s="43"/>
      <c r="J121" s="126" t="e">
        <f t="shared" si="2"/>
        <v>#DIV/0!</v>
      </c>
      <c r="K121" s="127"/>
      <c r="L121" s="20"/>
      <c r="M121" s="16">
        <v>4</v>
      </c>
      <c r="N121" s="134"/>
      <c r="O121" s="135"/>
      <c r="P121" s="17"/>
    </row>
    <row r="122" spans="1:16" x14ac:dyDescent="0.25">
      <c r="A122" s="17"/>
      <c r="B122" s="20"/>
      <c r="C122" s="9" t="s">
        <v>20</v>
      </c>
      <c r="D122" s="43"/>
      <c r="E122" s="43"/>
      <c r="F122" s="43"/>
      <c r="G122" s="43"/>
      <c r="H122" s="43"/>
      <c r="I122" s="43"/>
      <c r="J122" s="126" t="e">
        <f t="shared" si="2"/>
        <v>#DIV/0!</v>
      </c>
      <c r="K122" s="127"/>
      <c r="L122" s="20"/>
      <c r="M122" s="16">
        <v>5</v>
      </c>
      <c r="N122" s="134"/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/>
      <c r="G123" s="48"/>
      <c r="H123" s="48"/>
      <c r="I123" s="48"/>
      <c r="J123" s="126" t="e">
        <f t="shared" si="2"/>
        <v>#DIV/0!</v>
      </c>
      <c r="K123" s="127"/>
      <c r="L123" s="20"/>
      <c r="M123" s="19">
        <v>6</v>
      </c>
      <c r="N123" s="136"/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/>
      <c r="G124" s="48"/>
      <c r="H124" s="48"/>
      <c r="I124" s="48"/>
      <c r="J124" s="126" t="e">
        <f t="shared" si="2"/>
        <v>#DIV/0!</v>
      </c>
      <c r="K124" s="127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/>
      <c r="E125" s="45"/>
      <c r="F125" s="45"/>
      <c r="G125" s="45"/>
      <c r="H125" s="45"/>
      <c r="I125" s="45"/>
      <c r="J125" s="128" t="e">
        <f t="shared" si="2"/>
        <v>#DIV/0!</v>
      </c>
      <c r="K125" s="129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40" t="s">
        <v>25</v>
      </c>
      <c r="J127" s="140"/>
      <c r="K127" s="142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/>
      <c r="E128" s="43"/>
      <c r="F128" s="44"/>
      <c r="G128" s="14"/>
      <c r="H128" s="12" t="s">
        <v>1</v>
      </c>
      <c r="I128" s="146"/>
      <c r="J128" s="146"/>
      <c r="K128" s="147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/>
      <c r="E129" s="43"/>
      <c r="F129" s="44"/>
      <c r="G129" s="14"/>
      <c r="H129" s="11" t="s">
        <v>2</v>
      </c>
      <c r="I129" s="148"/>
      <c r="J129" s="148"/>
      <c r="K129" s="149"/>
      <c r="L129" s="20"/>
      <c r="M129" s="26"/>
      <c r="N129" s="42"/>
      <c r="O129" s="41"/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/>
      <c r="E131" s="43"/>
      <c r="F131" s="44"/>
      <c r="G131" s="14"/>
      <c r="H131" s="138" t="s">
        <v>33</v>
      </c>
      <c r="I131" s="140"/>
      <c r="J131" s="140"/>
      <c r="K131" s="142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/>
      <c r="O132" s="32"/>
      <c r="P132" s="17"/>
    </row>
    <row r="133" spans="1:16" ht="15.75" thickBot="1" x14ac:dyDescent="0.3">
      <c r="A133" s="17"/>
      <c r="B133" s="20"/>
      <c r="C133" s="7" t="s">
        <v>41</v>
      </c>
      <c r="D133" s="43"/>
      <c r="E133" s="43"/>
      <c r="F133" s="44"/>
      <c r="G133" s="14"/>
      <c r="H133" s="145"/>
      <c r="I133" s="130"/>
      <c r="J133" s="130"/>
      <c r="K133" s="132" t="e">
        <f>((I133-J133)/I133)</f>
        <v>#DIV/0!</v>
      </c>
      <c r="L133" s="20"/>
      <c r="M133" s="19">
        <v>2</v>
      </c>
      <c r="N133" s="33"/>
      <c r="O133" s="34"/>
      <c r="P133" s="17"/>
    </row>
    <row r="134" spans="1:16" ht="15.75" thickBot="1" x14ac:dyDescent="0.3">
      <c r="A134" s="17"/>
      <c r="B134" s="20"/>
      <c r="C134" s="7" t="s">
        <v>42</v>
      </c>
      <c r="D134" s="43"/>
      <c r="E134" s="43"/>
      <c r="F134" s="44"/>
      <c r="G134" s="14"/>
      <c r="H134" s="145"/>
      <c r="I134" s="130"/>
      <c r="J134" s="130"/>
      <c r="K134" s="132"/>
      <c r="L134" s="20"/>
      <c r="M134" s="20"/>
      <c r="N134" s="20"/>
      <c r="O134" s="20"/>
      <c r="P134" s="17"/>
    </row>
    <row r="135" spans="1:16" x14ac:dyDescent="0.25">
      <c r="A135" s="17"/>
      <c r="B135" s="20"/>
      <c r="C135" s="7" t="s">
        <v>43</v>
      </c>
      <c r="D135" s="43"/>
      <c r="E135" s="43"/>
      <c r="F135" s="44"/>
      <c r="G135" s="14"/>
      <c r="H135" s="145"/>
      <c r="I135" s="130"/>
      <c r="J135" s="130"/>
      <c r="K135" s="132" t="e">
        <f>((I135-J135)/I135)</f>
        <v>#DIV/0!</v>
      </c>
      <c r="L135" s="20"/>
      <c r="M135" s="117" t="s">
        <v>44</v>
      </c>
      <c r="N135" s="118"/>
      <c r="O135" s="119"/>
      <c r="P135" s="17"/>
    </row>
    <row r="136" spans="1:16" ht="15.75" thickBot="1" x14ac:dyDescent="0.3">
      <c r="A136" s="17"/>
      <c r="B136" s="20"/>
      <c r="C136" s="7" t="s">
        <v>45</v>
      </c>
      <c r="D136" s="43"/>
      <c r="E136" s="43"/>
      <c r="F136" s="44"/>
      <c r="G136" s="14"/>
      <c r="H136" s="150"/>
      <c r="I136" s="131"/>
      <c r="J136" s="131"/>
      <c r="K136" s="133"/>
      <c r="L136" s="20"/>
      <c r="M136" s="120" t="s">
        <v>46</v>
      </c>
      <c r="N136" s="121"/>
      <c r="O136" s="28" t="e">
        <f>(J121-J122)/J121</f>
        <v>#DIV/0!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/>
      <c r="G137" s="14"/>
      <c r="H137" s="20"/>
      <c r="I137" s="20"/>
      <c r="J137" s="20"/>
      <c r="K137" s="20"/>
      <c r="L137" s="20"/>
      <c r="M137" s="120" t="s">
        <v>48</v>
      </c>
      <c r="N137" s="121"/>
      <c r="O137" s="28" t="e">
        <f>(J122-J123)/J122</f>
        <v>#DIV/0!</v>
      </c>
      <c r="P137" s="17"/>
    </row>
    <row r="138" spans="1:16" ht="15.75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20" t="s">
        <v>50</v>
      </c>
      <c r="N138" s="121"/>
      <c r="O138" s="28" t="e">
        <f>(J123-J124)/J123</f>
        <v>#DIV/0!</v>
      </c>
      <c r="P138" s="17"/>
    </row>
    <row r="139" spans="1:16" ht="15.75" thickBot="1" x14ac:dyDescent="0.3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20"/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15" t="s">
        <v>56</v>
      </c>
      <c r="N139" s="116"/>
      <c r="O139" s="29" t="e">
        <f>(J124-J125)/J124</f>
        <v>#DIV/0!</v>
      </c>
      <c r="P139" s="17"/>
    </row>
    <row r="140" spans="1:16" x14ac:dyDescent="0.25">
      <c r="A140" s="17"/>
      <c r="B140" s="62"/>
      <c r="C140" s="59" t="s">
        <v>57</v>
      </c>
      <c r="D140" s="31"/>
      <c r="E140" s="31"/>
      <c r="F140" s="32"/>
      <c r="G140" s="20"/>
      <c r="H140" s="27" t="s">
        <v>1</v>
      </c>
      <c r="I140" s="31"/>
      <c r="J140" s="31"/>
      <c r="K140" s="32">
        <f>I140-J140</f>
        <v>0</v>
      </c>
      <c r="L140" s="20"/>
      <c r="M140" s="20"/>
      <c r="N140" s="20"/>
      <c r="O140" s="20"/>
      <c r="P140" s="17"/>
    </row>
    <row r="141" spans="1:16" ht="15.75" thickBot="1" x14ac:dyDescent="0.3">
      <c r="A141" s="17"/>
      <c r="B141" s="62"/>
      <c r="C141" s="59" t="s">
        <v>58</v>
      </c>
      <c r="D141" s="31"/>
      <c r="E141" s="31"/>
      <c r="F141" s="32"/>
      <c r="G141" s="20"/>
      <c r="H141" s="26" t="s">
        <v>2</v>
      </c>
      <c r="I141" s="33"/>
      <c r="J141" s="33"/>
      <c r="K141" s="34">
        <f>I141-J141</f>
        <v>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/>
      <c r="E142" s="31"/>
      <c r="F142" s="32"/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/>
      <c r="E143" s="31"/>
      <c r="F143" s="32"/>
      <c r="G143" s="20"/>
      <c r="H143" s="18"/>
      <c r="I143" s="18"/>
      <c r="J143" s="18"/>
      <c r="K143" s="18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/>
      <c r="E144" s="54"/>
      <c r="F144" s="32"/>
      <c r="G144" s="57"/>
      <c r="H144" s="18"/>
      <c r="I144" s="18"/>
      <c r="J144" s="18"/>
      <c r="K144" s="18"/>
      <c r="L144" s="18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/>
      <c r="E145" s="31"/>
      <c r="F145" s="63"/>
      <c r="G145" s="64" t="s">
        <v>63</v>
      </c>
      <c r="H145" s="18"/>
      <c r="I145" s="18"/>
      <c r="J145" s="18"/>
      <c r="K145" s="18"/>
      <c r="L145" s="18"/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H146" s="18"/>
      <c r="I146" s="18"/>
      <c r="J146" s="18"/>
      <c r="K146" s="18"/>
      <c r="L146" s="18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H147" s="18"/>
      <c r="I147" s="18"/>
      <c r="J147" s="18"/>
      <c r="K147" s="18"/>
      <c r="L147" s="1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I148" s="18"/>
      <c r="J148" s="18"/>
      <c r="K148" s="18"/>
      <c r="L148" s="18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x14ac:dyDescent="0.25">
      <c r="A168" s="18"/>
      <c r="B168" s="18"/>
      <c r="C168" s="2"/>
      <c r="D168" s="13" t="s">
        <v>9</v>
      </c>
      <c r="E168" s="13" t="s">
        <v>51</v>
      </c>
      <c r="F168" s="13" t="s">
        <v>52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 x14ac:dyDescent="0.25">
      <c r="A169" s="18"/>
      <c r="B169" s="18"/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 x14ac:dyDescent="0.25">
      <c r="A170" s="18"/>
      <c r="B170" s="18"/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x14ac:dyDescent="0.25">
      <c r="A171" s="18"/>
      <c r="B171" s="18"/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</sheetData>
  <mergeCells count="156">
    <mergeCell ref="C164:O164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C163:O163"/>
    <mergeCell ref="C160:O160"/>
    <mergeCell ref="H138:K138"/>
    <mergeCell ref="H135:H136"/>
    <mergeCell ref="I135:I136"/>
    <mergeCell ref="J135:J136"/>
    <mergeCell ref="K135:K136"/>
    <mergeCell ref="J122:K122"/>
    <mergeCell ref="N122:O122"/>
    <mergeCell ref="J123:K123"/>
    <mergeCell ref="N123:O123"/>
    <mergeCell ref="J118:K118"/>
    <mergeCell ref="N118:O118"/>
    <mergeCell ref="J119:K119"/>
    <mergeCell ref="N119:O119"/>
    <mergeCell ref="J120:K120"/>
    <mergeCell ref="N120:O120"/>
    <mergeCell ref="J64:K64"/>
    <mergeCell ref="N64:O64"/>
    <mergeCell ref="J65:K65"/>
    <mergeCell ref="N65:O65"/>
    <mergeCell ref="H83:K83"/>
    <mergeCell ref="J121:K121"/>
    <mergeCell ref="N121:O121"/>
    <mergeCell ref="N68:O68"/>
    <mergeCell ref="J70:K70"/>
    <mergeCell ref="M72:O72"/>
    <mergeCell ref="I74:K74"/>
    <mergeCell ref="H76:K76"/>
    <mergeCell ref="J66:K66"/>
    <mergeCell ref="N66:O66"/>
    <mergeCell ref="J67:K67"/>
    <mergeCell ref="N67:O67"/>
    <mergeCell ref="J68:K68"/>
    <mergeCell ref="C108:O108"/>
    <mergeCell ref="N117:O117"/>
    <mergeCell ref="C100:O100"/>
    <mergeCell ref="C101:O101"/>
    <mergeCell ref="C102:O102"/>
    <mergeCell ref="C103:O103"/>
    <mergeCell ref="C104:O104"/>
    <mergeCell ref="J124:K124"/>
    <mergeCell ref="I127:K127"/>
    <mergeCell ref="I128:K128"/>
    <mergeCell ref="J125:K125"/>
    <mergeCell ref="C155:O155"/>
    <mergeCell ref="C156:O156"/>
    <mergeCell ref="C157:O157"/>
    <mergeCell ref="C158:O158"/>
    <mergeCell ref="C159:O159"/>
    <mergeCell ref="C152:O152"/>
    <mergeCell ref="C153:O153"/>
    <mergeCell ref="C154:O154"/>
    <mergeCell ref="M127:O127"/>
    <mergeCell ref="M136:N136"/>
    <mergeCell ref="M137:N137"/>
    <mergeCell ref="M138:N138"/>
    <mergeCell ref="M139:N139"/>
    <mergeCell ref="C97:O97"/>
    <mergeCell ref="C98:O98"/>
    <mergeCell ref="C99:O99"/>
    <mergeCell ref="C109:O109"/>
    <mergeCell ref="C117:C118"/>
    <mergeCell ref="D117:D118"/>
    <mergeCell ref="E117:E118"/>
    <mergeCell ref="F117:K117"/>
    <mergeCell ref="C105:O105"/>
    <mergeCell ref="C106:O106"/>
    <mergeCell ref="C107:O107"/>
    <mergeCell ref="K78:K79"/>
    <mergeCell ref="H80:H81"/>
    <mergeCell ref="I80:I81"/>
    <mergeCell ref="J80:J81"/>
    <mergeCell ref="K80:K81"/>
    <mergeCell ref="J69:K69"/>
    <mergeCell ref="I72:K72"/>
    <mergeCell ref="I73:K73"/>
    <mergeCell ref="H78:H79"/>
    <mergeCell ref="I78:I79"/>
    <mergeCell ref="J78:J79"/>
    <mergeCell ref="C48:O48"/>
    <mergeCell ref="C47:O47"/>
    <mergeCell ref="C49:O49"/>
    <mergeCell ref="C62:C63"/>
    <mergeCell ref="D62:D63"/>
    <mergeCell ref="E62:E63"/>
    <mergeCell ref="F62:K62"/>
    <mergeCell ref="J63:K63"/>
    <mergeCell ref="N63:O63"/>
    <mergeCell ref="H21:H22"/>
    <mergeCell ref="I21:I22"/>
    <mergeCell ref="J21:J22"/>
    <mergeCell ref="K21:K22"/>
    <mergeCell ref="I15:K15"/>
    <mergeCell ref="I16:K16"/>
    <mergeCell ref="I17:K17"/>
    <mergeCell ref="H19:K19"/>
    <mergeCell ref="H26:K26"/>
    <mergeCell ref="H23:H24"/>
    <mergeCell ref="I23:I24"/>
    <mergeCell ref="C5:C6"/>
    <mergeCell ref="D5:D6"/>
    <mergeCell ref="E5:E6"/>
    <mergeCell ref="F5:K5"/>
    <mergeCell ref="J6:K6"/>
    <mergeCell ref="J7:K7"/>
    <mergeCell ref="J8:K8"/>
    <mergeCell ref="J9:K9"/>
    <mergeCell ref="J10:K10"/>
    <mergeCell ref="J12:K12"/>
    <mergeCell ref="J13:K13"/>
    <mergeCell ref="J23:J24"/>
    <mergeCell ref="K23:K24"/>
    <mergeCell ref="N5:O5"/>
    <mergeCell ref="N6:O6"/>
    <mergeCell ref="N7:O7"/>
    <mergeCell ref="N8:O8"/>
    <mergeCell ref="N9:O9"/>
    <mergeCell ref="N10:O10"/>
    <mergeCell ref="N11:O11"/>
    <mergeCell ref="J11:K11"/>
    <mergeCell ref="M24:N24"/>
    <mergeCell ref="M15:O15"/>
    <mergeCell ref="C165:O165"/>
    <mergeCell ref="M27:N27"/>
    <mergeCell ref="M23:O23"/>
    <mergeCell ref="M80:O80"/>
    <mergeCell ref="M81:N81"/>
    <mergeCell ref="M82:N82"/>
    <mergeCell ref="M83:N83"/>
    <mergeCell ref="M84:N84"/>
    <mergeCell ref="C110:O110"/>
    <mergeCell ref="M135:O135"/>
    <mergeCell ref="C40:O40"/>
    <mergeCell ref="C41:O41"/>
    <mergeCell ref="C42:O42"/>
    <mergeCell ref="C43:O43"/>
    <mergeCell ref="C44:O44"/>
    <mergeCell ref="M25:N25"/>
    <mergeCell ref="M26:N26"/>
    <mergeCell ref="C50:O50"/>
    <mergeCell ref="C51:O51"/>
    <mergeCell ref="C52:O52"/>
    <mergeCell ref="C53:O53"/>
    <mergeCell ref="N62:O62"/>
    <mergeCell ref="C45:O45"/>
    <mergeCell ref="C46:O4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BA3C-0367-4505-BF5C-A5CC30AF48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91"/>
      <c r="C3" s="66" t="s">
        <v>328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9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1289.3333333333333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1465</v>
      </c>
      <c r="G7" s="48"/>
      <c r="H7" s="48"/>
      <c r="I7" s="48"/>
      <c r="J7" s="177">
        <f>AVERAGE(F7:I7)</f>
        <v>1465</v>
      </c>
      <c r="K7" s="178"/>
      <c r="L7" s="20"/>
      <c r="M7" s="16">
        <v>2</v>
      </c>
      <c r="N7" s="134">
        <v>9.3000000000000007</v>
      </c>
      <c r="O7" s="135"/>
      <c r="P7" s="17"/>
      <c r="R7" s="53" t="s">
        <v>1</v>
      </c>
      <c r="S7" s="99">
        <f>AVERAGE(J10,J67,J122)</f>
        <v>541.83333333333337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678</v>
      </c>
      <c r="G8" s="48"/>
      <c r="H8" s="48"/>
      <c r="I8" s="48"/>
      <c r="J8" s="177">
        <f t="shared" ref="J8:J13" si="0">AVERAGE(F8:I8)</f>
        <v>678</v>
      </c>
      <c r="K8" s="178"/>
      <c r="L8" s="20"/>
      <c r="M8" s="16">
        <v>3</v>
      </c>
      <c r="N8" s="134">
        <v>10.5</v>
      </c>
      <c r="O8" s="135"/>
      <c r="P8" s="17"/>
      <c r="R8" s="53" t="s">
        <v>2</v>
      </c>
      <c r="S8" s="100">
        <f>AVERAGE(J13,J70,J125)</f>
        <v>311</v>
      </c>
    </row>
    <row r="9" spans="1:19" x14ac:dyDescent="0.25">
      <c r="A9" s="17"/>
      <c r="B9" s="20"/>
      <c r="C9" s="9" t="s">
        <v>19</v>
      </c>
      <c r="D9" s="43">
        <v>65.05</v>
      </c>
      <c r="E9" s="43">
        <v>8.6</v>
      </c>
      <c r="F9" s="43">
        <v>1350</v>
      </c>
      <c r="G9" s="43">
        <v>1335</v>
      </c>
      <c r="H9" s="43">
        <v>1220</v>
      </c>
      <c r="I9" s="43">
        <v>1255</v>
      </c>
      <c r="J9" s="177">
        <f t="shared" si="0"/>
        <v>1290</v>
      </c>
      <c r="K9" s="178"/>
      <c r="L9" s="20"/>
      <c r="M9" s="16">
        <v>4</v>
      </c>
      <c r="N9" s="134">
        <v>7.6</v>
      </c>
      <c r="O9" s="135"/>
      <c r="P9" s="17"/>
      <c r="R9" s="101" t="s">
        <v>70</v>
      </c>
      <c r="S9" s="102">
        <f>S6-S8</f>
        <v>978.33333333333326</v>
      </c>
    </row>
    <row r="10" spans="1:19" x14ac:dyDescent="0.25">
      <c r="A10" s="17"/>
      <c r="B10" s="20"/>
      <c r="C10" s="9" t="s">
        <v>20</v>
      </c>
      <c r="D10" s="43">
        <v>58.15</v>
      </c>
      <c r="E10" s="43">
        <v>8.4</v>
      </c>
      <c r="F10" s="43">
        <v>600</v>
      </c>
      <c r="G10" s="43">
        <v>585</v>
      </c>
      <c r="H10" s="43">
        <v>631</v>
      </c>
      <c r="I10" s="43">
        <v>636</v>
      </c>
      <c r="J10" s="177">
        <f t="shared" si="0"/>
        <v>613</v>
      </c>
      <c r="K10" s="178"/>
      <c r="L10" s="20"/>
      <c r="M10" s="16">
        <v>5</v>
      </c>
      <c r="N10" s="134">
        <v>8.5</v>
      </c>
      <c r="O10" s="135"/>
      <c r="P10" s="17"/>
      <c r="R10" s="101" t="s">
        <v>71</v>
      </c>
      <c r="S10" s="103">
        <f>S7-S8</f>
        <v>230.83333333333337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436</v>
      </c>
      <c r="G11" s="48"/>
      <c r="H11" s="48"/>
      <c r="I11" s="48"/>
      <c r="J11" s="177">
        <f t="shared" si="0"/>
        <v>436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0.75879007238883145</v>
      </c>
    </row>
    <row r="12" spans="1:19" x14ac:dyDescent="0.25">
      <c r="A12" s="17"/>
      <c r="B12" s="20"/>
      <c r="C12" s="9" t="s">
        <v>22</v>
      </c>
      <c r="D12" s="43"/>
      <c r="E12" s="43"/>
      <c r="F12" s="43">
        <v>405</v>
      </c>
      <c r="G12" s="48"/>
      <c r="H12" s="48"/>
      <c r="I12" s="48"/>
      <c r="J12" s="177">
        <f t="shared" si="0"/>
        <v>405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0.42602276222700713</v>
      </c>
    </row>
    <row r="13" spans="1:19" ht="15.75" thickBot="1" x14ac:dyDescent="0.3">
      <c r="A13" s="17"/>
      <c r="B13" s="20"/>
      <c r="C13" s="10" t="s">
        <v>23</v>
      </c>
      <c r="D13" s="45">
        <v>58.48</v>
      </c>
      <c r="E13" s="45">
        <v>7.9</v>
      </c>
      <c r="F13" s="45">
        <v>441</v>
      </c>
      <c r="G13" s="45">
        <v>370</v>
      </c>
      <c r="H13" s="45">
        <v>410</v>
      </c>
      <c r="I13" s="45">
        <v>415</v>
      </c>
      <c r="J13" s="179">
        <f t="shared" si="0"/>
        <v>409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10.06</v>
      </c>
      <c r="E16" s="43">
        <v>10.7</v>
      </c>
      <c r="F16" s="44">
        <v>1398</v>
      </c>
      <c r="G16" s="14"/>
      <c r="H16" s="12" t="s">
        <v>1</v>
      </c>
      <c r="I16" s="167">
        <v>6.39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64.48</v>
      </c>
      <c r="E17" s="43"/>
      <c r="F17" s="44">
        <v>419</v>
      </c>
      <c r="G17" s="14"/>
      <c r="H17" s="11" t="s">
        <v>2</v>
      </c>
      <c r="I17" s="170">
        <v>6.17</v>
      </c>
      <c r="J17" s="171"/>
      <c r="K17" s="172"/>
      <c r="L17" s="20"/>
      <c r="M17" s="26">
        <v>7</v>
      </c>
      <c r="N17" s="42">
        <v>116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63.67</v>
      </c>
      <c r="E19" s="43"/>
      <c r="F19" s="44">
        <v>416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67.05</v>
      </c>
      <c r="E20" s="43"/>
      <c r="F20" s="44">
        <v>414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73.98</v>
      </c>
      <c r="E21" s="43"/>
      <c r="F21" s="44">
        <v>2375</v>
      </c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6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75.19</v>
      </c>
      <c r="E22" s="43">
        <v>6.8</v>
      </c>
      <c r="F22" s="44">
        <v>798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781</v>
      </c>
      <c r="G23" s="14"/>
      <c r="H23" s="153">
        <v>7</v>
      </c>
      <c r="I23" s="155">
        <v>475</v>
      </c>
      <c r="J23" s="155">
        <v>452</v>
      </c>
      <c r="K23" s="159">
        <f>((I23-J23)/I23)</f>
        <v>4.8421052631578948E-2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76.67</v>
      </c>
      <c r="E24" s="43">
        <v>6.5</v>
      </c>
      <c r="F24" s="44">
        <v>1440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0.5248062015503876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1425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0.28874388254486133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7.1100917431192664E-2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-9.876543209876543E-3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</v>
      </c>
      <c r="E28" s="31"/>
      <c r="F28" s="32"/>
      <c r="G28" s="81"/>
      <c r="H28" s="27" t="s">
        <v>1</v>
      </c>
      <c r="I28" s="31">
        <v>419</v>
      </c>
      <c r="J28" s="31">
        <v>378</v>
      </c>
      <c r="K28" s="32">
        <f>I28-J28</f>
        <v>41</v>
      </c>
      <c r="L28" s="20"/>
      <c r="M28" s="157" t="s">
        <v>74</v>
      </c>
      <c r="N28" s="158"/>
      <c r="O28" s="76">
        <f>(J9-J13)/J9</f>
        <v>0.6829457364341085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72.400000000000006</v>
      </c>
      <c r="E29" s="31">
        <v>68.34</v>
      </c>
      <c r="F29" s="32">
        <v>94.39</v>
      </c>
      <c r="G29" s="82">
        <v>5</v>
      </c>
      <c r="H29" s="26" t="s">
        <v>2</v>
      </c>
      <c r="I29" s="33">
        <v>315</v>
      </c>
      <c r="J29" s="33"/>
      <c r="K29" s="34">
        <f>I29-J29</f>
        <v>315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77.849999999999994</v>
      </c>
      <c r="E30" s="31">
        <v>65.86</v>
      </c>
      <c r="F30" s="32">
        <v>84.6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74.900000000000006</v>
      </c>
      <c r="E31" s="31">
        <v>53.85</v>
      </c>
      <c r="F31" s="32">
        <v>71.900000000000006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52.4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329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330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331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332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333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334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1454</v>
      </c>
      <c r="G64" s="48"/>
      <c r="H64" s="48"/>
      <c r="I64" s="48"/>
      <c r="J64" s="177">
        <f>AVERAGE(F64:I64)</f>
        <v>1454</v>
      </c>
      <c r="K64" s="178"/>
      <c r="L64" s="20"/>
      <c r="M64" s="16">
        <v>2</v>
      </c>
      <c r="N64" s="134">
        <v>9.1999999999999993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664</v>
      </c>
      <c r="G65" s="48"/>
      <c r="H65" s="48"/>
      <c r="I65" s="48"/>
      <c r="J65" s="177">
        <f t="shared" ref="J65:J70" si="1">AVERAGE(F65:I65)</f>
        <v>664</v>
      </c>
      <c r="K65" s="178"/>
      <c r="L65" s="20"/>
      <c r="M65" s="16">
        <v>3</v>
      </c>
      <c r="N65" s="134">
        <v>9.9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60.53</v>
      </c>
      <c r="E66" s="43">
        <v>8.6999999999999993</v>
      </c>
      <c r="F66" s="43">
        <v>1279</v>
      </c>
      <c r="G66" s="43">
        <v>1183</v>
      </c>
      <c r="H66" s="43">
        <v>1180</v>
      </c>
      <c r="I66" s="43">
        <v>1207</v>
      </c>
      <c r="J66" s="177">
        <f t="shared" si="1"/>
        <v>1212.25</v>
      </c>
      <c r="K66" s="178"/>
      <c r="L66" s="20"/>
      <c r="M66" s="16">
        <v>4</v>
      </c>
      <c r="N66" s="134">
        <v>7.5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59.35</v>
      </c>
      <c r="E67" s="43">
        <v>7.9</v>
      </c>
      <c r="F67" s="43">
        <v>630</v>
      </c>
      <c r="G67" s="43">
        <v>455</v>
      </c>
      <c r="H67" s="43">
        <v>428</v>
      </c>
      <c r="I67" s="43">
        <v>437</v>
      </c>
      <c r="J67" s="177">
        <f t="shared" si="1"/>
        <v>487.5</v>
      </c>
      <c r="K67" s="178"/>
      <c r="L67" s="20"/>
      <c r="M67" s="16">
        <v>5</v>
      </c>
      <c r="N67" s="134">
        <v>8.4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526</v>
      </c>
      <c r="G68" s="48"/>
      <c r="H68" s="48"/>
      <c r="I68" s="48"/>
      <c r="J68" s="177">
        <f t="shared" si="1"/>
        <v>526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475</v>
      </c>
      <c r="G69" s="48"/>
      <c r="H69" s="48"/>
      <c r="I69" s="48"/>
      <c r="J69" s="177">
        <f t="shared" si="1"/>
        <v>475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59.17</v>
      </c>
      <c r="E70" s="45">
        <v>7.6</v>
      </c>
      <c r="F70" s="45">
        <v>470</v>
      </c>
      <c r="G70" s="45">
        <v>359</v>
      </c>
      <c r="H70" s="45">
        <v>231</v>
      </c>
      <c r="I70" s="45">
        <v>208</v>
      </c>
      <c r="J70" s="179">
        <f t="shared" si="1"/>
        <v>317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1016</v>
      </c>
      <c r="E73" s="43">
        <v>10.9</v>
      </c>
      <c r="F73" s="44">
        <v>1226</v>
      </c>
      <c r="G73" s="14"/>
      <c r="H73" s="12" t="s">
        <v>1</v>
      </c>
      <c r="I73" s="167">
        <v>6.46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68.349999999999994</v>
      </c>
      <c r="E74" s="43"/>
      <c r="F74" s="44">
        <v>480</v>
      </c>
      <c r="G74" s="14"/>
      <c r="H74" s="11" t="s">
        <v>2</v>
      </c>
      <c r="I74" s="170">
        <v>5.78</v>
      </c>
      <c r="J74" s="171"/>
      <c r="K74" s="172"/>
      <c r="L74" s="20"/>
      <c r="M74" s="26">
        <v>6.4</v>
      </c>
      <c r="N74" s="42">
        <v>87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64.489999999999995</v>
      </c>
      <c r="E76" s="43"/>
      <c r="F76" s="44">
        <v>475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70.37</v>
      </c>
      <c r="E77" s="43"/>
      <c r="F77" s="44">
        <v>468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5.7</v>
      </c>
      <c r="O77" s="32">
        <v>150</v>
      </c>
      <c r="P77" s="17"/>
    </row>
    <row r="78" spans="1:16" ht="15.75" thickBot="1" x14ac:dyDescent="0.3">
      <c r="A78" s="17"/>
      <c r="B78" s="20"/>
      <c r="C78" s="7" t="s">
        <v>41</v>
      </c>
      <c r="D78" s="43">
        <v>74.540000000000006</v>
      </c>
      <c r="E78" s="43"/>
      <c r="F78" s="44">
        <v>2295</v>
      </c>
      <c r="G78" s="14"/>
      <c r="H78" s="153">
        <v>2</v>
      </c>
      <c r="I78" s="155">
        <v>560</v>
      </c>
      <c r="J78" s="155">
        <v>340</v>
      </c>
      <c r="K78" s="159">
        <f>((I78-J78)/I78)</f>
        <v>0.39285714285714285</v>
      </c>
      <c r="L78" s="20"/>
      <c r="M78" s="19">
        <v>2</v>
      </c>
      <c r="N78" s="33">
        <v>5.8</v>
      </c>
      <c r="O78" s="34">
        <v>150</v>
      </c>
      <c r="P78" s="17"/>
    </row>
    <row r="79" spans="1:16" ht="15.75" thickBot="1" x14ac:dyDescent="0.3">
      <c r="A79" s="17"/>
      <c r="B79" s="20"/>
      <c r="C79" s="7" t="s">
        <v>42</v>
      </c>
      <c r="D79" s="43">
        <v>75.41</v>
      </c>
      <c r="E79" s="43">
        <v>6.7</v>
      </c>
      <c r="F79" s="44">
        <v>765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746</v>
      </c>
      <c r="G80" s="14"/>
      <c r="H80" s="153">
        <v>13</v>
      </c>
      <c r="I80" s="155">
        <v>318</v>
      </c>
      <c r="J80" s="155">
        <v>294</v>
      </c>
      <c r="K80" s="159">
        <f>((I80-J80)/I80)</f>
        <v>7.5471698113207544E-2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76.58</v>
      </c>
      <c r="E81" s="43">
        <v>6.4</v>
      </c>
      <c r="F81" s="44">
        <v>1388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0.59785522788203749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1354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-7.8974358974358977E-2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9.6958174904942962E-2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0.33263157894736844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91.54</v>
      </c>
      <c r="E85" s="31"/>
      <c r="F85" s="32"/>
      <c r="G85" s="81"/>
      <c r="H85" s="27" t="s">
        <v>1</v>
      </c>
      <c r="I85" s="31">
        <v>636</v>
      </c>
      <c r="J85" s="31">
        <v>574</v>
      </c>
      <c r="K85" s="32">
        <f>I85-J85</f>
        <v>62</v>
      </c>
      <c r="L85" s="20"/>
      <c r="M85" s="157" t="s">
        <v>74</v>
      </c>
      <c r="N85" s="158"/>
      <c r="O85" s="76">
        <f>(J66-J70)/J66</f>
        <v>0.73850278407919157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72.45</v>
      </c>
      <c r="E86" s="31">
        <v>68.349999999999994</v>
      </c>
      <c r="F86" s="32">
        <v>94.35</v>
      </c>
      <c r="G86" s="82">
        <v>5.0999999999999996</v>
      </c>
      <c r="H86" s="26" t="s">
        <v>2</v>
      </c>
      <c r="I86" s="33">
        <v>477</v>
      </c>
      <c r="J86" s="33">
        <v>421</v>
      </c>
      <c r="K86" s="34">
        <f>I86-J86</f>
        <v>56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78.349999999999994</v>
      </c>
      <c r="E87" s="31">
        <v>65.47</v>
      </c>
      <c r="F87" s="32">
        <v>83.57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76.45</v>
      </c>
      <c r="E88" s="31">
        <v>54.77</v>
      </c>
      <c r="F88" s="32">
        <v>71.650000000000006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53.75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335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336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337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338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339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340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341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342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343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1425</v>
      </c>
      <c r="G119" s="48"/>
      <c r="H119" s="48"/>
      <c r="I119" s="48"/>
      <c r="J119" s="177">
        <f>AVERAGE(F119:I119)</f>
        <v>1425</v>
      </c>
      <c r="K119" s="178"/>
      <c r="L119" s="20"/>
      <c r="M119" s="16">
        <v>2</v>
      </c>
      <c r="N119" s="134">
        <v>9.1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640</v>
      </c>
      <c r="G120" s="48"/>
      <c r="H120" s="48"/>
      <c r="I120" s="48"/>
      <c r="J120" s="177">
        <f t="shared" ref="J120:J125" si="2">AVERAGE(F120:I120)</f>
        <v>640</v>
      </c>
      <c r="K120" s="178"/>
      <c r="L120" s="20"/>
      <c r="M120" s="16">
        <v>3</v>
      </c>
      <c r="N120" s="134">
        <v>9.1999999999999993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64.17</v>
      </c>
      <c r="E121" s="43">
        <v>8.8000000000000007</v>
      </c>
      <c r="F121" s="43">
        <v>1372</v>
      </c>
      <c r="G121" s="43">
        <v>1365</v>
      </c>
      <c r="H121" s="43">
        <v>1344</v>
      </c>
      <c r="I121" s="43">
        <v>1382</v>
      </c>
      <c r="J121" s="177">
        <f t="shared" si="2"/>
        <v>1365.75</v>
      </c>
      <c r="K121" s="178"/>
      <c r="L121" s="20"/>
      <c r="M121" s="16">
        <v>4</v>
      </c>
      <c r="N121" s="134">
        <v>7.9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59.92</v>
      </c>
      <c r="E122" s="43">
        <v>8.4</v>
      </c>
      <c r="F122" s="43">
        <v>533</v>
      </c>
      <c r="G122" s="43">
        <v>538</v>
      </c>
      <c r="H122" s="43">
        <v>519</v>
      </c>
      <c r="I122" s="43">
        <v>510</v>
      </c>
      <c r="J122" s="177">
        <f t="shared" si="2"/>
        <v>525</v>
      </c>
      <c r="K122" s="178"/>
      <c r="L122" s="20"/>
      <c r="M122" s="16">
        <v>5</v>
      </c>
      <c r="N122" s="134">
        <v>8.6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315</v>
      </c>
      <c r="G123" s="48"/>
      <c r="H123" s="48"/>
      <c r="I123" s="48"/>
      <c r="J123" s="177">
        <f t="shared" si="2"/>
        <v>315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211</v>
      </c>
      <c r="G124" s="48"/>
      <c r="H124" s="48"/>
      <c r="I124" s="48"/>
      <c r="J124" s="177">
        <f t="shared" si="2"/>
        <v>211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58.98</v>
      </c>
      <c r="E125" s="45">
        <v>7.6</v>
      </c>
      <c r="F125" s="45">
        <v>220</v>
      </c>
      <c r="G125" s="45">
        <v>217</v>
      </c>
      <c r="H125" s="45">
        <v>202</v>
      </c>
      <c r="I125" s="45">
        <v>189</v>
      </c>
      <c r="J125" s="179">
        <f t="shared" si="2"/>
        <v>207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11.44</v>
      </c>
      <c r="E128" s="43">
        <v>10.4</v>
      </c>
      <c r="F128" s="44">
        <v>1058</v>
      </c>
      <c r="G128" s="14"/>
      <c r="H128" s="12" t="s">
        <v>1</v>
      </c>
      <c r="I128" s="167">
        <v>6.72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64.44</v>
      </c>
      <c r="E129" s="43"/>
      <c r="F129" s="44">
        <v>244</v>
      </c>
      <c r="G129" s="14"/>
      <c r="H129" s="11" t="s">
        <v>2</v>
      </c>
      <c r="I129" s="170">
        <v>6.28</v>
      </c>
      <c r="J129" s="171"/>
      <c r="K129" s="172"/>
      <c r="L129" s="20"/>
      <c r="M129" s="26">
        <v>6.8</v>
      </c>
      <c r="N129" s="42">
        <v>112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62.88</v>
      </c>
      <c r="E131" s="43"/>
      <c r="F131" s="44">
        <v>250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69.05</v>
      </c>
      <c r="E132" s="43"/>
      <c r="F132" s="44">
        <v>232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72.290000000000006</v>
      </c>
      <c r="E133" s="43"/>
      <c r="F133" s="44">
        <v>2401</v>
      </c>
      <c r="G133" s="14"/>
      <c r="H133" s="153">
        <v>8</v>
      </c>
      <c r="I133" s="155">
        <v>260</v>
      </c>
      <c r="J133" s="155">
        <v>190</v>
      </c>
      <c r="K133" s="159">
        <f>((I133-J133)/I133)</f>
        <v>0.26923076923076922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72.55</v>
      </c>
      <c r="E134" s="43">
        <v>7.2</v>
      </c>
      <c r="F134" s="44">
        <v>709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689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76.69</v>
      </c>
      <c r="E136" s="43">
        <v>6.9</v>
      </c>
      <c r="F136" s="44">
        <v>1298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0.61559582646897304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1240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0.4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0.33015873015873015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1.8957345971563982E-2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91.14</v>
      </c>
      <c r="E140" s="31"/>
      <c r="F140" s="32"/>
      <c r="G140" s="81"/>
      <c r="H140" s="27" t="s">
        <v>1</v>
      </c>
      <c r="I140" s="31">
        <v>602</v>
      </c>
      <c r="J140" s="31">
        <v>524</v>
      </c>
      <c r="K140" s="32">
        <f>I140-J140</f>
        <v>78</v>
      </c>
      <c r="L140" s="20"/>
      <c r="M140" s="157" t="s">
        <v>74</v>
      </c>
      <c r="N140" s="158"/>
      <c r="O140" s="76">
        <f>(J121-J125)/J121</f>
        <v>0.84843492586490943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72.55</v>
      </c>
      <c r="E141" s="31">
        <v>67.94</v>
      </c>
      <c r="F141" s="32">
        <v>93.65</v>
      </c>
      <c r="G141" s="82">
        <v>5.0999999999999996</v>
      </c>
      <c r="H141" s="26" t="s">
        <v>2</v>
      </c>
      <c r="I141" s="33">
        <v>259</v>
      </c>
      <c r="J141" s="33">
        <v>230</v>
      </c>
      <c r="K141" s="34">
        <f>I141-J141</f>
        <v>29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80.05</v>
      </c>
      <c r="E142" s="31">
        <v>66.459999999999994</v>
      </c>
      <c r="F142" s="32">
        <v>83.03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74.55</v>
      </c>
      <c r="E143" s="31">
        <v>52.89</v>
      </c>
      <c r="F143" s="32">
        <v>70.95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52.77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91.1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344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345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346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347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348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349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350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 t="s">
        <v>351</v>
      </c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 t="s">
        <v>352</v>
      </c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FC2F-EC0D-409A-A62E-E9822185C9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1353.1666666666667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1389</v>
      </c>
      <c r="G7" s="48"/>
      <c r="H7" s="48"/>
      <c r="I7" s="48"/>
      <c r="J7" s="177">
        <f>AVERAGE(F7:I7)</f>
        <v>1389</v>
      </c>
      <c r="K7" s="178"/>
      <c r="L7" s="20"/>
      <c r="M7" s="16">
        <v>2</v>
      </c>
      <c r="N7" s="134">
        <v>9</v>
      </c>
      <c r="O7" s="135"/>
      <c r="P7" s="17"/>
      <c r="R7" s="53" t="s">
        <v>1</v>
      </c>
      <c r="S7" s="99">
        <f>AVERAGE(J10,J67,J122)</f>
        <v>655.66666666666663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630</v>
      </c>
      <c r="G8" s="48"/>
      <c r="H8" s="48"/>
      <c r="I8" s="48"/>
      <c r="J8" s="177">
        <f t="shared" ref="J8:J13" si="0">AVERAGE(F8:I8)</f>
        <v>630</v>
      </c>
      <c r="K8" s="178"/>
      <c r="L8" s="20"/>
      <c r="M8" s="16">
        <v>3</v>
      </c>
      <c r="N8" s="134">
        <v>10.3</v>
      </c>
      <c r="O8" s="135"/>
      <c r="P8" s="17"/>
      <c r="R8" s="53" t="s">
        <v>2</v>
      </c>
      <c r="S8" s="100">
        <f>AVERAGE(J13,J70,J125)</f>
        <v>236.25</v>
      </c>
    </row>
    <row r="9" spans="1:19" x14ac:dyDescent="0.25">
      <c r="A9" s="17"/>
      <c r="B9" s="20"/>
      <c r="C9" s="9" t="s">
        <v>19</v>
      </c>
      <c r="D9" s="43">
        <v>65</v>
      </c>
      <c r="E9" s="43">
        <v>8.8000000000000007</v>
      </c>
      <c r="F9" s="43">
        <v>1434</v>
      </c>
      <c r="G9" s="43">
        <v>1330</v>
      </c>
      <c r="H9" s="43">
        <v>1363</v>
      </c>
      <c r="I9" s="43">
        <v>1380</v>
      </c>
      <c r="J9" s="177">
        <f t="shared" si="0"/>
        <v>1376.75</v>
      </c>
      <c r="K9" s="178"/>
      <c r="L9" s="20"/>
      <c r="M9" s="16">
        <v>4</v>
      </c>
      <c r="N9" s="134">
        <v>7.1</v>
      </c>
      <c r="O9" s="135"/>
      <c r="P9" s="17"/>
      <c r="R9" s="101" t="s">
        <v>70</v>
      </c>
      <c r="S9" s="102">
        <f>S6-S8</f>
        <v>1116.9166666666667</v>
      </c>
    </row>
    <row r="10" spans="1:19" x14ac:dyDescent="0.25">
      <c r="A10" s="17"/>
      <c r="B10" s="20"/>
      <c r="C10" s="9" t="s">
        <v>20</v>
      </c>
      <c r="D10" s="43">
        <v>60.5</v>
      </c>
      <c r="E10" s="43">
        <v>8.3000000000000007</v>
      </c>
      <c r="F10" s="43">
        <v>553</v>
      </c>
      <c r="G10" s="43">
        <v>519</v>
      </c>
      <c r="H10" s="43">
        <v>529</v>
      </c>
      <c r="I10" s="43">
        <v>535</v>
      </c>
      <c r="J10" s="177">
        <f t="shared" si="0"/>
        <v>534</v>
      </c>
      <c r="K10" s="178"/>
      <c r="L10" s="20"/>
      <c r="M10" s="16">
        <v>5</v>
      </c>
      <c r="N10" s="134">
        <v>9.1</v>
      </c>
      <c r="O10" s="135"/>
      <c r="P10" s="17"/>
      <c r="R10" s="101" t="s">
        <v>71</v>
      </c>
      <c r="S10" s="103">
        <f>S7-S8</f>
        <v>419.41666666666663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321</v>
      </c>
      <c r="G11" s="48"/>
      <c r="H11" s="48"/>
      <c r="I11" s="48"/>
      <c r="J11" s="177">
        <f t="shared" si="0"/>
        <v>321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0.82540953319374311</v>
      </c>
    </row>
    <row r="12" spans="1:19" x14ac:dyDescent="0.25">
      <c r="A12" s="17"/>
      <c r="B12" s="20"/>
      <c r="C12" s="9" t="s">
        <v>22</v>
      </c>
      <c r="D12" s="43"/>
      <c r="E12" s="43"/>
      <c r="F12" s="43">
        <v>185</v>
      </c>
      <c r="G12" s="48"/>
      <c r="H12" s="48"/>
      <c r="I12" s="48"/>
      <c r="J12" s="177">
        <f t="shared" si="0"/>
        <v>185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0.63967971530249113</v>
      </c>
    </row>
    <row r="13" spans="1:19" ht="15.75" thickBot="1" x14ac:dyDescent="0.3">
      <c r="A13" s="17"/>
      <c r="B13" s="20"/>
      <c r="C13" s="10" t="s">
        <v>23</v>
      </c>
      <c r="D13" s="45">
        <v>58.7</v>
      </c>
      <c r="E13" s="45">
        <v>7.9</v>
      </c>
      <c r="F13" s="45">
        <v>193</v>
      </c>
      <c r="G13" s="45">
        <v>186</v>
      </c>
      <c r="H13" s="45">
        <v>181</v>
      </c>
      <c r="I13" s="45">
        <v>185</v>
      </c>
      <c r="J13" s="179">
        <f t="shared" si="0"/>
        <v>186.25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24.21</v>
      </c>
      <c r="E16" s="43">
        <v>10.3</v>
      </c>
      <c r="F16" s="44">
        <v>1019</v>
      </c>
      <c r="G16" s="14"/>
      <c r="H16" s="12" t="s">
        <v>1</v>
      </c>
      <c r="I16" s="167">
        <v>6.39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67.069999999999993</v>
      </c>
      <c r="E17" s="43"/>
      <c r="F17" s="44">
        <v>229</v>
      </c>
      <c r="G17" s="14"/>
      <c r="H17" s="11" t="s">
        <v>2</v>
      </c>
      <c r="I17" s="170">
        <v>6.06</v>
      </c>
      <c r="J17" s="171"/>
      <c r="K17" s="172"/>
      <c r="L17" s="20"/>
      <c r="M17" s="26">
        <v>7.1</v>
      </c>
      <c r="N17" s="42">
        <v>129</v>
      </c>
      <c r="O17" s="41">
        <v>0.05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66.36</v>
      </c>
      <c r="E19" s="43"/>
      <c r="F19" s="44">
        <v>225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69.17</v>
      </c>
      <c r="E20" s="43"/>
      <c r="F20" s="44">
        <v>224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7.7</v>
      </c>
      <c r="O20" s="32">
        <v>250</v>
      </c>
      <c r="P20" s="17"/>
    </row>
    <row r="21" spans="1:16" ht="15.75" thickBot="1" x14ac:dyDescent="0.3">
      <c r="A21" s="17"/>
      <c r="B21" s="20"/>
      <c r="C21" s="7" t="s">
        <v>41</v>
      </c>
      <c r="D21" s="43">
        <v>72.930000000000007</v>
      </c>
      <c r="E21" s="43"/>
      <c r="F21" s="44">
        <v>2485</v>
      </c>
      <c r="G21" s="14"/>
      <c r="H21" s="153">
        <v>3</v>
      </c>
      <c r="I21" s="155">
        <v>559</v>
      </c>
      <c r="J21" s="155">
        <v>302</v>
      </c>
      <c r="K21" s="159">
        <f>((I21-J21)/I21)</f>
        <v>0.4597495527728086</v>
      </c>
      <c r="L21" s="20"/>
      <c r="M21" s="19">
        <v>2</v>
      </c>
      <c r="N21" s="33">
        <v>7.8</v>
      </c>
      <c r="O21" s="34">
        <v>250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73.45</v>
      </c>
      <c r="E22" s="43">
        <v>7.3</v>
      </c>
      <c r="F22" s="44">
        <v>698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681</v>
      </c>
      <c r="G23" s="14"/>
      <c r="H23" s="153">
        <v>12</v>
      </c>
      <c r="I23" s="155">
        <v>363</v>
      </c>
      <c r="J23" s="155">
        <v>185</v>
      </c>
      <c r="K23" s="159">
        <f>((I23-J23)/I23)</f>
        <v>0.4903581267217631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77.17</v>
      </c>
      <c r="E24" s="43">
        <v>6.8</v>
      </c>
      <c r="F24" s="44">
        <v>1260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0.61213001634283637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1248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0.398876404494382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0.42367601246105918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-6.7567567567567571E-3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91.25</v>
      </c>
      <c r="E28" s="31"/>
      <c r="F28" s="32"/>
      <c r="G28" s="81"/>
      <c r="H28" s="27" t="s">
        <v>1</v>
      </c>
      <c r="I28" s="31">
        <v>309</v>
      </c>
      <c r="J28" s="31">
        <v>275</v>
      </c>
      <c r="K28" s="32">
        <f>I28-J28</f>
        <v>34</v>
      </c>
      <c r="L28" s="20"/>
      <c r="M28" s="157" t="s">
        <v>74</v>
      </c>
      <c r="N28" s="158"/>
      <c r="O28" s="76">
        <f>(J9-J13)/J9</f>
        <v>0.86471763210459418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72.900000000000006</v>
      </c>
      <c r="E29" s="31">
        <v>68.400000000000006</v>
      </c>
      <c r="F29" s="32">
        <v>93.83</v>
      </c>
      <c r="G29" s="82">
        <v>5.3</v>
      </c>
      <c r="H29" s="26" t="s">
        <v>2</v>
      </c>
      <c r="I29" s="33">
        <v>181</v>
      </c>
      <c r="J29" s="33">
        <v>152</v>
      </c>
      <c r="K29" s="34">
        <f>I29-J29</f>
        <v>29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79.400000000000006</v>
      </c>
      <c r="E30" s="31">
        <v>66.22</v>
      </c>
      <c r="F30" s="32">
        <v>83.4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75.150000000000006</v>
      </c>
      <c r="E31" s="31">
        <v>53.2</v>
      </c>
      <c r="F31" s="32">
        <v>70.790000000000006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52.4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353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354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355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356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357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358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1322</v>
      </c>
      <c r="G64" s="48"/>
      <c r="H64" s="48"/>
      <c r="I64" s="48"/>
      <c r="J64" s="177">
        <f>AVERAGE(F64:I64)</f>
        <v>1322</v>
      </c>
      <c r="K64" s="178"/>
      <c r="L64" s="20"/>
      <c r="M64" s="16">
        <v>2</v>
      </c>
      <c r="N64" s="134">
        <v>8.9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607</v>
      </c>
      <c r="G65" s="48"/>
      <c r="H65" s="48"/>
      <c r="I65" s="48"/>
      <c r="J65" s="177">
        <f t="shared" ref="J65:J70" si="1">AVERAGE(F65:I65)</f>
        <v>607</v>
      </c>
      <c r="K65" s="178"/>
      <c r="L65" s="20"/>
      <c r="M65" s="16">
        <v>3</v>
      </c>
      <c r="N65" s="134">
        <v>10.3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67.319999999999993</v>
      </c>
      <c r="E66" s="43">
        <v>7.6</v>
      </c>
      <c r="F66" s="43">
        <v>1248</v>
      </c>
      <c r="G66" s="43">
        <v>1536</v>
      </c>
      <c r="H66" s="43">
        <v>1578</v>
      </c>
      <c r="I66" s="43">
        <v>1338</v>
      </c>
      <c r="J66" s="177">
        <f t="shared" si="1"/>
        <v>1425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58.72</v>
      </c>
      <c r="E67" s="43">
        <v>8.6999999999999993</v>
      </c>
      <c r="F67" s="43">
        <v>656</v>
      </c>
      <c r="G67" s="43">
        <v>764</v>
      </c>
      <c r="H67" s="43">
        <v>716</v>
      </c>
      <c r="I67" s="43">
        <v>744</v>
      </c>
      <c r="J67" s="177">
        <f t="shared" si="1"/>
        <v>720</v>
      </c>
      <c r="K67" s="178"/>
      <c r="L67" s="20"/>
      <c r="M67" s="16">
        <v>5</v>
      </c>
      <c r="N67" s="134">
        <v>9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414</v>
      </c>
      <c r="G68" s="48"/>
      <c r="H68" s="48"/>
      <c r="I68" s="48"/>
      <c r="J68" s="177">
        <f t="shared" si="1"/>
        <v>414</v>
      </c>
      <c r="K68" s="178"/>
      <c r="L68" s="20"/>
      <c r="M68" s="19">
        <v>6</v>
      </c>
      <c r="N68" s="136">
        <v>7.5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220</v>
      </c>
      <c r="G69" s="48"/>
      <c r="H69" s="48"/>
      <c r="I69" s="48"/>
      <c r="J69" s="177">
        <f t="shared" si="1"/>
        <v>220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58.57</v>
      </c>
      <c r="E70" s="45">
        <v>7.6</v>
      </c>
      <c r="F70" s="45">
        <v>203</v>
      </c>
      <c r="G70" s="45">
        <v>271</v>
      </c>
      <c r="H70" s="45">
        <v>252</v>
      </c>
      <c r="I70" s="45">
        <v>284</v>
      </c>
      <c r="J70" s="179">
        <f t="shared" si="1"/>
        <v>252.5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10.61</v>
      </c>
      <c r="E73" s="43">
        <v>11.3</v>
      </c>
      <c r="F73" s="44">
        <v>1366</v>
      </c>
      <c r="G73" s="14"/>
      <c r="H73" s="12" t="s">
        <v>1</v>
      </c>
      <c r="I73" s="167">
        <v>5.19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64.3</v>
      </c>
      <c r="E74" s="43"/>
      <c r="F74" s="44">
        <v>188</v>
      </c>
      <c r="G74" s="14"/>
      <c r="H74" s="11" t="s">
        <v>2</v>
      </c>
      <c r="I74" s="170">
        <v>4.8</v>
      </c>
      <c r="J74" s="171"/>
      <c r="K74" s="172"/>
      <c r="L74" s="20"/>
      <c r="M74" s="26">
        <v>7.1</v>
      </c>
      <c r="N74" s="42">
        <v>96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63.36</v>
      </c>
      <c r="E76" s="43"/>
      <c r="F76" s="44">
        <v>195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66.239999999999995</v>
      </c>
      <c r="E77" s="43"/>
      <c r="F77" s="44">
        <v>189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7.1</v>
      </c>
      <c r="O77" s="32">
        <v>250</v>
      </c>
      <c r="P77" s="17"/>
    </row>
    <row r="78" spans="1:16" ht="15.75" thickBot="1" x14ac:dyDescent="0.3">
      <c r="A78" s="17"/>
      <c r="B78" s="20"/>
      <c r="C78" s="7" t="s">
        <v>41</v>
      </c>
      <c r="D78" s="43">
        <v>75.56</v>
      </c>
      <c r="E78" s="43"/>
      <c r="F78" s="44">
        <v>1620</v>
      </c>
      <c r="G78" s="14"/>
      <c r="H78" s="153">
        <v>4</v>
      </c>
      <c r="I78" s="155">
        <v>691</v>
      </c>
      <c r="J78" s="155">
        <v>268</v>
      </c>
      <c r="K78" s="159">
        <f>((I78-J78)/I78)</f>
        <v>0.61215629522431259</v>
      </c>
      <c r="L78" s="20"/>
      <c r="M78" s="19">
        <v>2</v>
      </c>
      <c r="N78" s="33">
        <v>7.1</v>
      </c>
      <c r="O78" s="34">
        <v>250</v>
      </c>
      <c r="P78" s="17"/>
    </row>
    <row r="79" spans="1:16" ht="15.75" thickBot="1" x14ac:dyDescent="0.3">
      <c r="A79" s="17"/>
      <c r="B79" s="20"/>
      <c r="C79" s="7" t="s">
        <v>42</v>
      </c>
      <c r="D79" s="43">
        <v>76.23</v>
      </c>
      <c r="E79" s="43">
        <v>7.4</v>
      </c>
      <c r="F79" s="44">
        <v>447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421</v>
      </c>
      <c r="G80" s="14"/>
      <c r="H80" s="153">
        <v>5</v>
      </c>
      <c r="I80" s="155">
        <v>395</v>
      </c>
      <c r="J80" s="155">
        <v>223</v>
      </c>
      <c r="K80" s="159">
        <f>((I80-J80)/I80)</f>
        <v>0.43544303797468353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76.84</v>
      </c>
      <c r="E81" s="43">
        <v>7</v>
      </c>
      <c r="F81" s="44">
        <v>924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0.49473684210526314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903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0.42499999999999999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0.46859903381642515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-0.14772727272727273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359</v>
      </c>
      <c r="J85" s="31">
        <v>308</v>
      </c>
      <c r="K85" s="32">
        <f>I85-J85</f>
        <v>51</v>
      </c>
      <c r="L85" s="20"/>
      <c r="M85" s="157" t="s">
        <v>74</v>
      </c>
      <c r="N85" s="158"/>
      <c r="O85" s="76">
        <f>(J66-J70)/J66</f>
        <v>0.82280701754385965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72.650000000000006</v>
      </c>
      <c r="E86" s="31">
        <v>67.87</v>
      </c>
      <c r="F86" s="32">
        <v>93.42</v>
      </c>
      <c r="G86" s="82">
        <v>5.2</v>
      </c>
      <c r="H86" s="26" t="s">
        <v>2</v>
      </c>
      <c r="I86" s="33">
        <v>221</v>
      </c>
      <c r="J86" s="33">
        <v>206</v>
      </c>
      <c r="K86" s="34">
        <f>I86-J86</f>
        <v>15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78.150000000000006</v>
      </c>
      <c r="E87" s="31">
        <v>64.989999999999995</v>
      </c>
      <c r="F87" s="32">
        <v>83.16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76.55</v>
      </c>
      <c r="E88" s="31">
        <v>54.23</v>
      </c>
      <c r="F88" s="32">
        <v>70.84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52.55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359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360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361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362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363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364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1319</v>
      </c>
      <c r="G119" s="48"/>
      <c r="H119" s="48"/>
      <c r="I119" s="48"/>
      <c r="J119" s="177">
        <f>AVERAGE(F119:I119)</f>
        <v>1319</v>
      </c>
      <c r="K119" s="178"/>
      <c r="L119" s="20"/>
      <c r="M119" s="16">
        <v>2</v>
      </c>
      <c r="N119" s="134">
        <v>9.1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588</v>
      </c>
      <c r="G120" s="48"/>
      <c r="H120" s="48"/>
      <c r="I120" s="48"/>
      <c r="J120" s="177">
        <f t="shared" ref="J120:J125" si="2">AVERAGE(F120:I120)</f>
        <v>588</v>
      </c>
      <c r="K120" s="178"/>
      <c r="L120" s="20"/>
      <c r="M120" s="16">
        <v>3</v>
      </c>
      <c r="N120" s="134">
        <v>9.3000000000000007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59.71</v>
      </c>
      <c r="E121" s="43">
        <v>7.1</v>
      </c>
      <c r="F121" s="43">
        <v>1277</v>
      </c>
      <c r="G121" s="43">
        <v>1266</v>
      </c>
      <c r="H121" s="43">
        <v>1239</v>
      </c>
      <c r="I121" s="43">
        <v>1249</v>
      </c>
      <c r="J121" s="177">
        <f t="shared" si="2"/>
        <v>1257.75</v>
      </c>
      <c r="K121" s="178"/>
      <c r="L121" s="20"/>
      <c r="M121" s="16">
        <v>4</v>
      </c>
      <c r="N121" s="134">
        <v>8.4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59.23</v>
      </c>
      <c r="E122" s="43"/>
      <c r="F122" s="43">
        <v>729</v>
      </c>
      <c r="G122" s="43">
        <v>727</v>
      </c>
      <c r="H122" s="43">
        <v>691</v>
      </c>
      <c r="I122" s="43">
        <v>705</v>
      </c>
      <c r="J122" s="177">
        <f t="shared" si="2"/>
        <v>713</v>
      </c>
      <c r="K122" s="178"/>
      <c r="L122" s="20"/>
      <c r="M122" s="16">
        <v>5</v>
      </c>
      <c r="N122" s="134">
        <v>8.3000000000000007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521</v>
      </c>
      <c r="G123" s="48"/>
      <c r="H123" s="48"/>
      <c r="I123" s="48"/>
      <c r="J123" s="177">
        <f t="shared" si="2"/>
        <v>521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>
        <v>7.6</v>
      </c>
      <c r="F124" s="43">
        <v>289</v>
      </c>
      <c r="G124" s="48"/>
      <c r="H124" s="48"/>
      <c r="I124" s="48"/>
      <c r="J124" s="177">
        <f t="shared" si="2"/>
        <v>289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59.03</v>
      </c>
      <c r="E125" s="45">
        <v>7</v>
      </c>
      <c r="F125" s="45">
        <v>303</v>
      </c>
      <c r="G125" s="45">
        <v>300</v>
      </c>
      <c r="H125" s="45">
        <v>255</v>
      </c>
      <c r="I125" s="45">
        <v>222</v>
      </c>
      <c r="J125" s="179">
        <f t="shared" si="2"/>
        <v>270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12.24</v>
      </c>
      <c r="E128" s="43">
        <v>10.4</v>
      </c>
      <c r="F128" s="44">
        <v>1285</v>
      </c>
      <c r="G128" s="14"/>
      <c r="H128" s="12" t="s">
        <v>1</v>
      </c>
      <c r="I128" s="167">
        <v>6.39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62.25</v>
      </c>
      <c r="E129" s="43"/>
      <c r="F129" s="44">
        <v>276</v>
      </c>
      <c r="G129" s="14"/>
      <c r="H129" s="11" t="s">
        <v>2</v>
      </c>
      <c r="I129" s="170">
        <v>5.72</v>
      </c>
      <c r="J129" s="171"/>
      <c r="K129" s="172"/>
      <c r="L129" s="20"/>
      <c r="M129" s="26">
        <v>6.9</v>
      </c>
      <c r="N129" s="42">
        <v>116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65.540000000000006</v>
      </c>
      <c r="E131" s="43"/>
      <c r="F131" s="44">
        <v>270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70.03</v>
      </c>
      <c r="E132" s="43"/>
      <c r="F132" s="44">
        <v>289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7.2</v>
      </c>
      <c r="O132" s="32">
        <v>250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74.92</v>
      </c>
      <c r="E133" s="43"/>
      <c r="F133" s="44">
        <v>1825</v>
      </c>
      <c r="G133" s="14"/>
      <c r="H133" s="153">
        <v>6</v>
      </c>
      <c r="I133" s="155">
        <v>293</v>
      </c>
      <c r="J133" s="155">
        <v>155</v>
      </c>
      <c r="K133" s="159">
        <f>((I133-J133)/I133)</f>
        <v>0.47098976109215018</v>
      </c>
      <c r="L133" s="20"/>
      <c r="M133" s="19">
        <v>2</v>
      </c>
      <c r="N133" s="33">
        <v>7.3</v>
      </c>
      <c r="O133" s="34">
        <v>250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76.62</v>
      </c>
      <c r="E134" s="43">
        <v>6.9</v>
      </c>
      <c r="F134" s="44">
        <v>487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480</v>
      </c>
      <c r="G135" s="14"/>
      <c r="H135" s="153">
        <v>14</v>
      </c>
      <c r="I135" s="155">
        <v>289</v>
      </c>
      <c r="J135" s="155">
        <v>176</v>
      </c>
      <c r="K135" s="159">
        <f>((I135-J135)/I135)</f>
        <v>0.39100346020761245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78.44</v>
      </c>
      <c r="E136" s="43">
        <v>6.7</v>
      </c>
      <c r="F136" s="44">
        <v>907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0.43311468892864241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891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0.26928471248246844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0.44529750479846447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6.5743944636678195E-2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91.09</v>
      </c>
      <c r="E140" s="31"/>
      <c r="F140" s="32"/>
      <c r="G140" s="81"/>
      <c r="H140" s="27" t="s">
        <v>1</v>
      </c>
      <c r="I140" s="31">
        <v>777</v>
      </c>
      <c r="J140" s="31">
        <v>701</v>
      </c>
      <c r="K140" s="32">
        <f>I140-J140</f>
        <v>76</v>
      </c>
      <c r="L140" s="20"/>
      <c r="M140" s="157" t="s">
        <v>74</v>
      </c>
      <c r="N140" s="158"/>
      <c r="O140" s="76">
        <f>(J121-J125)/J121</f>
        <v>0.78533094812164583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73.25</v>
      </c>
      <c r="E141" s="31">
        <v>69.180000000000007</v>
      </c>
      <c r="F141" s="32">
        <v>94.45</v>
      </c>
      <c r="G141" s="82">
        <v>5.2</v>
      </c>
      <c r="H141" s="26" t="s">
        <v>2</v>
      </c>
      <c r="I141" s="33">
        <v>344</v>
      </c>
      <c r="J141" s="33">
        <v>309</v>
      </c>
      <c r="K141" s="34">
        <f>I141-J141</f>
        <v>35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77.75</v>
      </c>
      <c r="E142" s="31">
        <v>65.03</v>
      </c>
      <c r="F142" s="32">
        <v>83.66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71.25</v>
      </c>
      <c r="E143" s="31">
        <v>49.91</v>
      </c>
      <c r="F143" s="32">
        <v>70.05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55.77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91.13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365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366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367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368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369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370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371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372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1462.3333333333333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1308</v>
      </c>
      <c r="G7" s="48"/>
      <c r="H7" s="48"/>
      <c r="I7" s="48"/>
      <c r="J7" s="177">
        <f>AVERAGE(F7:I7)</f>
        <v>1308</v>
      </c>
      <c r="K7" s="178"/>
      <c r="L7" s="20"/>
      <c r="M7" s="16">
        <v>2</v>
      </c>
      <c r="N7" s="134">
        <v>9.1</v>
      </c>
      <c r="O7" s="135"/>
      <c r="P7" s="17"/>
      <c r="R7" s="53" t="s">
        <v>1</v>
      </c>
      <c r="S7" s="99">
        <f>AVERAGE(J10,J67,J122)</f>
        <v>593.41666666666663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574</v>
      </c>
      <c r="G8" s="48"/>
      <c r="H8" s="48"/>
      <c r="I8" s="48"/>
      <c r="J8" s="177">
        <f t="shared" ref="J8:J13" si="0">AVERAGE(F8:I8)</f>
        <v>574</v>
      </c>
      <c r="K8" s="178"/>
      <c r="L8" s="20"/>
      <c r="M8" s="16">
        <v>3</v>
      </c>
      <c r="N8" s="134">
        <v>9.1999999999999993</v>
      </c>
      <c r="O8" s="135"/>
      <c r="P8" s="17"/>
      <c r="R8" s="53" t="s">
        <v>2</v>
      </c>
      <c r="S8" s="100">
        <f>AVERAGE(J13,J70,J125)</f>
        <v>215.33333333333334</v>
      </c>
    </row>
    <row r="9" spans="1:19" x14ac:dyDescent="0.25">
      <c r="A9" s="17"/>
      <c r="B9" s="20"/>
      <c r="C9" s="9" t="s">
        <v>19</v>
      </c>
      <c r="D9" s="43">
        <v>62.2</v>
      </c>
      <c r="E9" s="43">
        <v>8.4</v>
      </c>
      <c r="F9" s="43">
        <v>1341</v>
      </c>
      <c r="G9" s="43">
        <v>1545</v>
      </c>
      <c r="H9" s="43">
        <v>1393</v>
      </c>
      <c r="I9" s="43">
        <v>1382</v>
      </c>
      <c r="J9" s="177">
        <f t="shared" si="0"/>
        <v>1415.25</v>
      </c>
      <c r="K9" s="178"/>
      <c r="L9" s="20"/>
      <c r="M9" s="16">
        <v>4</v>
      </c>
      <c r="N9" s="134">
        <v>8.3000000000000007</v>
      </c>
      <c r="O9" s="135"/>
      <c r="P9" s="17"/>
      <c r="R9" s="101" t="s">
        <v>70</v>
      </c>
      <c r="S9" s="102">
        <f>S6-S8</f>
        <v>1247</v>
      </c>
    </row>
    <row r="10" spans="1:19" x14ac:dyDescent="0.25">
      <c r="A10" s="17"/>
      <c r="B10" s="20"/>
      <c r="C10" s="9" t="s">
        <v>20</v>
      </c>
      <c r="D10" s="43">
        <v>60.27</v>
      </c>
      <c r="E10" s="43">
        <v>8.3000000000000007</v>
      </c>
      <c r="F10" s="43">
        <v>723</v>
      </c>
      <c r="G10" s="43">
        <v>571</v>
      </c>
      <c r="H10" s="43">
        <v>641</v>
      </c>
      <c r="I10" s="43">
        <v>507</v>
      </c>
      <c r="J10" s="177">
        <f t="shared" si="0"/>
        <v>610.5</v>
      </c>
      <c r="K10" s="178"/>
      <c r="L10" s="20"/>
      <c r="M10" s="16">
        <v>5</v>
      </c>
      <c r="N10" s="134">
        <v>8.1999999999999993</v>
      </c>
      <c r="O10" s="135"/>
      <c r="P10" s="17"/>
      <c r="R10" s="101" t="s">
        <v>71</v>
      </c>
      <c r="S10" s="103">
        <f>S7-S8</f>
        <v>378.08333333333326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447</v>
      </c>
      <c r="G11" s="48"/>
      <c r="H11" s="48"/>
      <c r="I11" s="48"/>
      <c r="J11" s="177">
        <f t="shared" si="0"/>
        <v>447</v>
      </c>
      <c r="K11" s="178"/>
      <c r="L11" s="20"/>
      <c r="M11" s="19">
        <v>6</v>
      </c>
      <c r="N11" s="136">
        <v>7.3</v>
      </c>
      <c r="O11" s="137"/>
      <c r="P11" s="17"/>
      <c r="R11" s="104" t="s">
        <v>72</v>
      </c>
      <c r="S11" s="105">
        <f>S9/S6</f>
        <v>0.8527467517665831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230</v>
      </c>
      <c r="G12" s="48"/>
      <c r="H12" s="48"/>
      <c r="I12" s="48"/>
      <c r="J12" s="177">
        <f t="shared" si="0"/>
        <v>230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0.63712961662687817</v>
      </c>
    </row>
    <row r="13" spans="1:19" ht="15.75" thickBot="1" x14ac:dyDescent="0.3">
      <c r="A13" s="17"/>
      <c r="B13" s="20"/>
      <c r="C13" s="10" t="s">
        <v>23</v>
      </c>
      <c r="D13" s="45">
        <v>58.8</v>
      </c>
      <c r="E13" s="45">
        <v>7.5</v>
      </c>
      <c r="F13" s="45">
        <v>205</v>
      </c>
      <c r="G13" s="45">
        <v>239</v>
      </c>
      <c r="H13" s="45">
        <v>243</v>
      </c>
      <c r="I13" s="45">
        <v>210</v>
      </c>
      <c r="J13" s="179">
        <f t="shared" si="0"/>
        <v>224.25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16.420000000000002</v>
      </c>
      <c r="E16" s="43">
        <v>11.9</v>
      </c>
      <c r="F16" s="44">
        <v>1241</v>
      </c>
      <c r="G16" s="14"/>
      <c r="H16" s="12" t="s">
        <v>1</v>
      </c>
      <c r="I16" s="167">
        <v>6.88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63.41</v>
      </c>
      <c r="E17" s="43"/>
      <c r="F17" s="44">
        <v>215</v>
      </c>
      <c r="G17" s="14"/>
      <c r="H17" s="11" t="s">
        <v>2</v>
      </c>
      <c r="I17" s="170">
        <v>4.2</v>
      </c>
      <c r="J17" s="171"/>
      <c r="K17" s="172"/>
      <c r="L17" s="20"/>
      <c r="M17" s="26">
        <v>6.4</v>
      </c>
      <c r="N17" s="42">
        <v>88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63.75</v>
      </c>
      <c r="E19" s="43"/>
      <c r="F19" s="44">
        <v>210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68.27</v>
      </c>
      <c r="E20" s="43"/>
      <c r="F20" s="44">
        <v>207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5.5</v>
      </c>
      <c r="O20" s="32">
        <v>200</v>
      </c>
      <c r="P20" s="17"/>
    </row>
    <row r="21" spans="1:16" ht="15.75" thickBot="1" x14ac:dyDescent="0.3">
      <c r="A21" s="17"/>
      <c r="B21" s="20"/>
      <c r="C21" s="7" t="s">
        <v>41</v>
      </c>
      <c r="D21" s="43">
        <v>73.260000000000005</v>
      </c>
      <c r="E21" s="43"/>
      <c r="F21" s="44">
        <v>1776</v>
      </c>
      <c r="G21" s="14"/>
      <c r="H21" s="153">
        <v>1</v>
      </c>
      <c r="I21" s="155">
        <v>678</v>
      </c>
      <c r="J21" s="155">
        <v>372</v>
      </c>
      <c r="K21" s="159">
        <f>((I21-J21)/I21)</f>
        <v>0.45132743362831856</v>
      </c>
      <c r="L21" s="20"/>
      <c r="M21" s="19">
        <v>2</v>
      </c>
      <c r="N21" s="33">
        <v>5.4</v>
      </c>
      <c r="O21" s="34">
        <v>200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76.42</v>
      </c>
      <c r="E22" s="43">
        <v>6.8</v>
      </c>
      <c r="F22" s="44">
        <v>466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448</v>
      </c>
      <c r="G23" s="14"/>
      <c r="H23" s="153">
        <v>7</v>
      </c>
      <c r="I23" s="155">
        <v>346</v>
      </c>
      <c r="J23" s="155">
        <v>280</v>
      </c>
      <c r="K23" s="159">
        <f>((I23-J23)/I23)</f>
        <v>0.19075144508670519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78.17</v>
      </c>
      <c r="E24" s="43">
        <v>6.6</v>
      </c>
      <c r="F24" s="44">
        <v>878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0.56862745098039214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854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0.26781326781326781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0.4854586129753915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2.5000000000000001E-2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91.51</v>
      </c>
      <c r="E28" s="31"/>
      <c r="F28" s="32"/>
      <c r="G28" s="81"/>
      <c r="H28" s="27" t="s">
        <v>1</v>
      </c>
      <c r="I28" s="31">
        <v>735</v>
      </c>
      <c r="J28" s="31">
        <v>685</v>
      </c>
      <c r="K28" s="32">
        <f>I28-J28</f>
        <v>50</v>
      </c>
      <c r="L28" s="20"/>
      <c r="M28" s="157" t="s">
        <v>74</v>
      </c>
      <c r="N28" s="158"/>
      <c r="O28" s="76">
        <f>(J9-J13)/J9</f>
        <v>0.8415474297827239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73.55</v>
      </c>
      <c r="E29" s="31">
        <v>69.319999999999993</v>
      </c>
      <c r="F29" s="32">
        <v>94.25</v>
      </c>
      <c r="G29" s="82">
        <v>5.0999999999999996</v>
      </c>
      <c r="H29" s="26" t="s">
        <v>2</v>
      </c>
      <c r="I29" s="33">
        <v>225</v>
      </c>
      <c r="J29" s="33">
        <v>198</v>
      </c>
      <c r="K29" s="34">
        <f>I29-J29</f>
        <v>27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78.25</v>
      </c>
      <c r="E30" s="31">
        <v>64.739999999999995</v>
      </c>
      <c r="F30" s="32">
        <v>82.74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75.45</v>
      </c>
      <c r="E31" s="31">
        <v>53.22</v>
      </c>
      <c r="F31" s="32">
        <v>70.540000000000006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54.71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91.21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373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374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375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376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377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1352</v>
      </c>
      <c r="G64" s="48"/>
      <c r="H64" s="48"/>
      <c r="I64" s="48"/>
      <c r="J64" s="177">
        <f>AVERAGE(F64:I64)</f>
        <v>1352</v>
      </c>
      <c r="K64" s="178"/>
      <c r="L64" s="20"/>
      <c r="M64" s="16">
        <v>2</v>
      </c>
      <c r="N64" s="134">
        <v>9.3000000000000007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611</v>
      </c>
      <c r="G65" s="48"/>
      <c r="H65" s="48"/>
      <c r="I65" s="48"/>
      <c r="J65" s="177">
        <f t="shared" ref="J65:J70" si="1">AVERAGE(F65:I65)</f>
        <v>611</v>
      </c>
      <c r="K65" s="178"/>
      <c r="L65" s="20"/>
      <c r="M65" s="16">
        <v>3</v>
      </c>
      <c r="N65" s="134">
        <v>9.8000000000000007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64.510000000000005</v>
      </c>
      <c r="E66" s="43">
        <v>7</v>
      </c>
      <c r="F66" s="43">
        <v>1277</v>
      </c>
      <c r="G66" s="43">
        <v>1451</v>
      </c>
      <c r="H66" s="43">
        <v>1576</v>
      </c>
      <c r="I66" s="43">
        <v>1662</v>
      </c>
      <c r="J66" s="177">
        <f t="shared" si="1"/>
        <v>1491.5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58.35</v>
      </c>
      <c r="E67" s="43">
        <v>7.8</v>
      </c>
      <c r="F67" s="43">
        <v>565</v>
      </c>
      <c r="G67" s="43">
        <v>552</v>
      </c>
      <c r="H67" s="43">
        <v>578</v>
      </c>
      <c r="I67" s="43">
        <v>560</v>
      </c>
      <c r="J67" s="177">
        <f t="shared" si="1"/>
        <v>563.75</v>
      </c>
      <c r="K67" s="178"/>
      <c r="L67" s="20"/>
      <c r="M67" s="16">
        <v>5</v>
      </c>
      <c r="N67" s="134">
        <v>9.1999999999999993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299</v>
      </c>
      <c r="G68" s="48"/>
      <c r="H68" s="48"/>
      <c r="I68" s="48"/>
      <c r="J68" s="177">
        <f t="shared" si="1"/>
        <v>299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192</v>
      </c>
      <c r="G69" s="48"/>
      <c r="H69" s="48"/>
      <c r="I69" s="48"/>
      <c r="J69" s="177">
        <f t="shared" si="1"/>
        <v>192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58.73</v>
      </c>
      <c r="E70" s="45">
        <v>7.3</v>
      </c>
      <c r="F70" s="45">
        <v>202</v>
      </c>
      <c r="G70" s="45">
        <v>201</v>
      </c>
      <c r="H70" s="45">
        <v>192</v>
      </c>
      <c r="I70" s="45">
        <v>209</v>
      </c>
      <c r="J70" s="179">
        <f t="shared" si="1"/>
        <v>201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10.199999999999999</v>
      </c>
      <c r="E73" s="43">
        <v>11.5</v>
      </c>
      <c r="F73" s="44">
        <v>1255</v>
      </c>
      <c r="G73" s="14"/>
      <c r="H73" s="12" t="s">
        <v>1</v>
      </c>
      <c r="I73" s="167">
        <v>5.33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63.46</v>
      </c>
      <c r="E74" s="43"/>
      <c r="F74" s="44">
        <v>212</v>
      </c>
      <c r="G74" s="14"/>
      <c r="H74" s="11" t="s">
        <v>2</v>
      </c>
      <c r="I74" s="170">
        <v>4.9400000000000004</v>
      </c>
      <c r="J74" s="171"/>
      <c r="K74" s="172"/>
      <c r="L74" s="20"/>
      <c r="M74" s="26">
        <v>7.1</v>
      </c>
      <c r="N74" s="42">
        <v>86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64.28</v>
      </c>
      <c r="E76" s="43"/>
      <c r="F76" s="44">
        <v>205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66.290000000000006</v>
      </c>
      <c r="E77" s="43"/>
      <c r="F77" s="44">
        <v>201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5.7</v>
      </c>
      <c r="O77" s="32">
        <v>200</v>
      </c>
      <c r="P77" s="17"/>
    </row>
    <row r="78" spans="1:16" ht="15.75" thickBot="1" x14ac:dyDescent="0.3">
      <c r="A78" s="17"/>
      <c r="B78" s="20"/>
      <c r="C78" s="7" t="s">
        <v>41</v>
      </c>
      <c r="D78" s="43">
        <v>77.56</v>
      </c>
      <c r="E78" s="43"/>
      <c r="F78" s="44">
        <v>1796</v>
      </c>
      <c r="G78" s="14"/>
      <c r="H78" s="153">
        <v>8</v>
      </c>
      <c r="I78" s="155">
        <v>283</v>
      </c>
      <c r="J78" s="155">
        <v>198</v>
      </c>
      <c r="K78" s="159">
        <f>((I78-J78)/I78)</f>
        <v>0.30035335689045939</v>
      </c>
      <c r="L78" s="20"/>
      <c r="M78" s="19">
        <v>2</v>
      </c>
      <c r="N78" s="33">
        <v>5.6</v>
      </c>
      <c r="O78" s="34">
        <v>200</v>
      </c>
      <c r="P78" s="17"/>
    </row>
    <row r="79" spans="1:16" ht="15.75" thickBot="1" x14ac:dyDescent="0.3">
      <c r="A79" s="17"/>
      <c r="B79" s="20"/>
      <c r="C79" s="7" t="s">
        <v>42</v>
      </c>
      <c r="D79" s="43">
        <v>75.709999999999994</v>
      </c>
      <c r="E79" s="43">
        <v>6.6</v>
      </c>
      <c r="F79" s="44">
        <v>522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505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77.37</v>
      </c>
      <c r="E81" s="43">
        <v>6.4</v>
      </c>
      <c r="F81" s="44">
        <v>837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0.62202480724103248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833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0.46962305986696229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0.35785953177257523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-4.6875E-2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91.75</v>
      </c>
      <c r="E85" s="31"/>
      <c r="F85" s="32"/>
      <c r="G85" s="81"/>
      <c r="H85" s="27" t="s">
        <v>1</v>
      </c>
      <c r="I85" s="31">
        <v>318</v>
      </c>
      <c r="J85" s="31">
        <v>262</v>
      </c>
      <c r="K85" s="32">
        <f>I85-J85</f>
        <v>56</v>
      </c>
      <c r="L85" s="20"/>
      <c r="M85" s="157" t="s">
        <v>74</v>
      </c>
      <c r="N85" s="158"/>
      <c r="O85" s="76">
        <f>(J66-J70)/J66</f>
        <v>0.8652363392557828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72.55</v>
      </c>
      <c r="E86" s="31">
        <v>67.989999999999995</v>
      </c>
      <c r="F86" s="32">
        <v>93.71</v>
      </c>
      <c r="G86" s="82">
        <v>5.3</v>
      </c>
      <c r="H86" s="26" t="s">
        <v>2</v>
      </c>
      <c r="I86" s="33">
        <v>217</v>
      </c>
      <c r="J86" s="33">
        <v>203</v>
      </c>
      <c r="K86" s="34">
        <f>I86-J86</f>
        <v>14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78.45</v>
      </c>
      <c r="E87" s="31">
        <v>64.45</v>
      </c>
      <c r="F87" s="32">
        <v>82.16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77.849999999999994</v>
      </c>
      <c r="E88" s="31">
        <v>55.52</v>
      </c>
      <c r="F88" s="32">
        <v>71.319999999999993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91.65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378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379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380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381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382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383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1298</v>
      </c>
      <c r="G119" s="48"/>
      <c r="H119" s="48"/>
      <c r="I119" s="48"/>
      <c r="J119" s="177">
        <f>AVERAGE(F119:I119)</f>
        <v>1298</v>
      </c>
      <c r="K119" s="178"/>
      <c r="L119" s="20"/>
      <c r="M119" s="16">
        <v>2</v>
      </c>
      <c r="N119" s="134">
        <v>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579</v>
      </c>
      <c r="G120" s="48"/>
      <c r="H120" s="48"/>
      <c r="I120" s="48"/>
      <c r="J120" s="177">
        <f t="shared" ref="J120:J125" si="2">AVERAGE(F120:I120)</f>
        <v>579</v>
      </c>
      <c r="K120" s="178"/>
      <c r="L120" s="20"/>
      <c r="M120" s="16">
        <v>3</v>
      </c>
      <c r="N120" s="134">
        <v>9.1999999999999993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61.88</v>
      </c>
      <c r="E121" s="43">
        <v>8</v>
      </c>
      <c r="F121" s="43">
        <v>1491</v>
      </c>
      <c r="G121" s="43">
        <v>1488</v>
      </c>
      <c r="H121" s="43">
        <v>1460</v>
      </c>
      <c r="I121" s="43">
        <v>1482</v>
      </c>
      <c r="J121" s="177">
        <f t="shared" si="2"/>
        <v>1480.25</v>
      </c>
      <c r="K121" s="178"/>
      <c r="L121" s="20"/>
      <c r="M121" s="16">
        <v>4</v>
      </c>
      <c r="N121" s="134">
        <v>8.6999999999999993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59.71</v>
      </c>
      <c r="E122" s="43">
        <v>7.6</v>
      </c>
      <c r="F122" s="43">
        <v>622</v>
      </c>
      <c r="G122" s="43">
        <v>634</v>
      </c>
      <c r="H122" s="43">
        <v>588</v>
      </c>
      <c r="I122" s="43">
        <v>580</v>
      </c>
      <c r="J122" s="177">
        <f t="shared" si="2"/>
        <v>606</v>
      </c>
      <c r="K122" s="178"/>
      <c r="L122" s="20"/>
      <c r="M122" s="16">
        <v>5</v>
      </c>
      <c r="N122" s="134">
        <v>8.6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388</v>
      </c>
      <c r="G123" s="48"/>
      <c r="H123" s="48"/>
      <c r="I123" s="48"/>
      <c r="J123" s="177">
        <f t="shared" si="2"/>
        <v>388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211</v>
      </c>
      <c r="G124" s="48"/>
      <c r="H124" s="48"/>
      <c r="I124" s="48"/>
      <c r="J124" s="177">
        <f t="shared" si="2"/>
        <v>211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59.12</v>
      </c>
      <c r="E125" s="45">
        <v>7.1</v>
      </c>
      <c r="F125" s="45">
        <v>222</v>
      </c>
      <c r="G125" s="45">
        <v>229</v>
      </c>
      <c r="H125" s="45">
        <v>240</v>
      </c>
      <c r="I125" s="45">
        <v>192</v>
      </c>
      <c r="J125" s="179">
        <f t="shared" si="2"/>
        <v>220.75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12.33</v>
      </c>
      <c r="E128" s="43">
        <v>10.6</v>
      </c>
      <c r="F128" s="44">
        <v>1279</v>
      </c>
      <c r="G128" s="14"/>
      <c r="H128" s="12" t="s">
        <v>1</v>
      </c>
      <c r="I128" s="167">
        <v>6.5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63.03</v>
      </c>
      <c r="E129" s="43"/>
      <c r="F129" s="44">
        <v>188</v>
      </c>
      <c r="G129" s="14"/>
      <c r="H129" s="11" t="s">
        <v>2</v>
      </c>
      <c r="I129" s="170">
        <v>5.94</v>
      </c>
      <c r="J129" s="171"/>
      <c r="K129" s="172"/>
      <c r="L129" s="20"/>
      <c r="M129" s="26">
        <v>7.1</v>
      </c>
      <c r="N129" s="42">
        <v>91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64.05</v>
      </c>
      <c r="E131" s="43"/>
      <c r="F131" s="44">
        <v>209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68.97</v>
      </c>
      <c r="E132" s="43"/>
      <c r="F132" s="44">
        <v>199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200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75.56</v>
      </c>
      <c r="E133" s="43"/>
      <c r="F133" s="44">
        <v>2009</v>
      </c>
      <c r="G133" s="14"/>
      <c r="H133" s="153">
        <v>2</v>
      </c>
      <c r="I133" s="155">
        <v>505</v>
      </c>
      <c r="J133" s="155">
        <v>309</v>
      </c>
      <c r="K133" s="159">
        <f>((I133-J133)/I133)</f>
        <v>0.38811881188118813</v>
      </c>
      <c r="L133" s="20"/>
      <c r="M133" s="19">
        <v>2</v>
      </c>
      <c r="N133" s="33">
        <v>6</v>
      </c>
      <c r="O133" s="34">
        <v>200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67.03</v>
      </c>
      <c r="E134" s="43">
        <v>6.5</v>
      </c>
      <c r="F134" s="44">
        <v>529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512</v>
      </c>
      <c r="G135" s="14"/>
      <c r="H135" s="153">
        <v>12</v>
      </c>
      <c r="I135" s="155">
        <v>329</v>
      </c>
      <c r="J135" s="155">
        <v>188</v>
      </c>
      <c r="K135" s="159">
        <f>((I135-J135)/I135)</f>
        <v>0.42857142857142855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69.22</v>
      </c>
      <c r="E136" s="43">
        <v>6.2</v>
      </c>
      <c r="F136" s="44">
        <v>909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68">
        <f>(J121-J122)/J121</f>
        <v>0.59060969430839383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882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68">
        <f>(J122-J123)/J122</f>
        <v>0.35973597359735976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68">
        <f>(J123-J124)/J123</f>
        <v>0.45618556701030927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68">
        <f>(J124-J125)/J124</f>
        <v>-4.6208530805687202E-2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91.13</v>
      </c>
      <c r="E140" s="31"/>
      <c r="F140" s="32"/>
      <c r="G140" s="81"/>
      <c r="H140" s="27" t="s">
        <v>1</v>
      </c>
      <c r="I140" s="31">
        <v>719</v>
      </c>
      <c r="J140" s="31">
        <v>666</v>
      </c>
      <c r="K140" s="32">
        <f>I140-J140</f>
        <v>53</v>
      </c>
      <c r="L140" s="20"/>
      <c r="M140" s="157" t="s">
        <v>74</v>
      </c>
      <c r="N140" s="158"/>
      <c r="O140" s="76">
        <f>(J121-J125)/J121</f>
        <v>0.85086978550920456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73.95</v>
      </c>
      <c r="E141" s="31">
        <v>68.84</v>
      </c>
      <c r="F141" s="32">
        <v>93.09</v>
      </c>
      <c r="G141" s="82">
        <v>5.3</v>
      </c>
      <c r="H141" s="26" t="s">
        <v>2</v>
      </c>
      <c r="I141" s="33">
        <v>261</v>
      </c>
      <c r="J141" s="33">
        <v>233</v>
      </c>
      <c r="K141" s="34">
        <f>I141-J141</f>
        <v>28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77.349999999999994</v>
      </c>
      <c r="E142" s="31">
        <v>64.790000000000006</v>
      </c>
      <c r="F142" s="32">
        <v>83.77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71.849999999999994</v>
      </c>
      <c r="E143" s="31">
        <v>50.61</v>
      </c>
      <c r="F143" s="32">
        <v>70.44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57.33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91.29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384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385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386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387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388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389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1366.8333333333333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1276</v>
      </c>
      <c r="G7" s="48"/>
      <c r="H7" s="48"/>
      <c r="I7" s="48"/>
      <c r="J7" s="177">
        <f>AVERAGE(F7:I7)</f>
        <v>1276</v>
      </c>
      <c r="K7" s="178"/>
      <c r="L7" s="20"/>
      <c r="M7" s="16">
        <v>2</v>
      </c>
      <c r="N7" s="134">
        <v>9.1</v>
      </c>
      <c r="O7" s="135"/>
      <c r="P7" s="17"/>
      <c r="R7" s="53" t="s">
        <v>1</v>
      </c>
      <c r="S7" s="99">
        <f>AVERAGE(J10,J67,J122)</f>
        <v>679.66666666666663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564</v>
      </c>
      <c r="G8" s="48"/>
      <c r="H8" s="48"/>
      <c r="I8" s="48"/>
      <c r="J8" s="177">
        <f t="shared" ref="J8:J13" si="0">AVERAGE(F8:I8)</f>
        <v>564</v>
      </c>
      <c r="K8" s="178"/>
      <c r="L8" s="20"/>
      <c r="M8" s="16">
        <v>3</v>
      </c>
      <c r="N8" s="134">
        <v>9</v>
      </c>
      <c r="O8" s="135"/>
      <c r="P8" s="17"/>
      <c r="R8" s="53" t="s">
        <v>2</v>
      </c>
      <c r="S8" s="100">
        <f>AVERAGE(J13,J70,J125)</f>
        <v>257</v>
      </c>
    </row>
    <row r="9" spans="1:19" x14ac:dyDescent="0.25">
      <c r="A9" s="17"/>
      <c r="B9" s="20"/>
      <c r="C9" s="9" t="s">
        <v>19</v>
      </c>
      <c r="D9" s="43">
        <v>63.58</v>
      </c>
      <c r="E9" s="43">
        <v>9.5</v>
      </c>
      <c r="F9" s="43">
        <v>1372</v>
      </c>
      <c r="G9" s="43">
        <v>1567</v>
      </c>
      <c r="H9" s="43">
        <v>1462</v>
      </c>
      <c r="I9" s="43">
        <v>1467</v>
      </c>
      <c r="J9" s="177">
        <f t="shared" si="0"/>
        <v>1467</v>
      </c>
      <c r="K9" s="178"/>
      <c r="L9" s="20"/>
      <c r="M9" s="16">
        <v>4</v>
      </c>
      <c r="N9" s="134">
        <v>8.5</v>
      </c>
      <c r="O9" s="135"/>
      <c r="P9" s="17"/>
      <c r="R9" s="101" t="s">
        <v>70</v>
      </c>
      <c r="S9" s="102">
        <f>S6-S8</f>
        <v>1109.8333333333333</v>
      </c>
    </row>
    <row r="10" spans="1:19" x14ac:dyDescent="0.25">
      <c r="A10" s="17"/>
      <c r="B10" s="20"/>
      <c r="C10" s="9" t="s">
        <v>20</v>
      </c>
      <c r="D10" s="43">
        <v>61.95</v>
      </c>
      <c r="E10" s="43">
        <v>8.4</v>
      </c>
      <c r="F10" s="43">
        <v>607</v>
      </c>
      <c r="G10" s="43">
        <v>651</v>
      </c>
      <c r="H10" s="43">
        <v>633</v>
      </c>
      <c r="I10" s="43">
        <v>630</v>
      </c>
      <c r="J10" s="177">
        <f t="shared" si="0"/>
        <v>630.25</v>
      </c>
      <c r="K10" s="178"/>
      <c r="L10" s="20"/>
      <c r="M10" s="16">
        <v>5</v>
      </c>
      <c r="N10" s="134">
        <v>8.4</v>
      </c>
      <c r="O10" s="135"/>
      <c r="P10" s="17"/>
      <c r="R10" s="101" t="s">
        <v>71</v>
      </c>
      <c r="S10" s="103">
        <f>S7-S8</f>
        <v>422.66666666666663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380</v>
      </c>
      <c r="G11" s="48"/>
      <c r="H11" s="48"/>
      <c r="I11" s="48"/>
      <c r="J11" s="177">
        <f t="shared" si="0"/>
        <v>380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0.81197414949396418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230</v>
      </c>
      <c r="G12" s="48"/>
      <c r="H12" s="48"/>
      <c r="I12" s="48"/>
      <c r="J12" s="177">
        <f t="shared" si="0"/>
        <v>230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0.62187346738597349</v>
      </c>
    </row>
    <row r="13" spans="1:19" ht="15.75" thickBot="1" x14ac:dyDescent="0.3">
      <c r="A13" s="17"/>
      <c r="B13" s="20"/>
      <c r="C13" s="10" t="s">
        <v>23</v>
      </c>
      <c r="D13" s="45">
        <v>60.74</v>
      </c>
      <c r="E13" s="45">
        <v>7.6</v>
      </c>
      <c r="F13" s="45">
        <v>214</v>
      </c>
      <c r="G13" s="45">
        <v>266</v>
      </c>
      <c r="H13" s="45">
        <v>271</v>
      </c>
      <c r="I13" s="45">
        <v>291</v>
      </c>
      <c r="J13" s="179">
        <f t="shared" si="0"/>
        <v>260.5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8.41</v>
      </c>
      <c r="E16" s="43">
        <v>11.6</v>
      </c>
      <c r="F16" s="44">
        <v>1177</v>
      </c>
      <c r="G16" s="14"/>
      <c r="H16" s="12" t="s">
        <v>1</v>
      </c>
      <c r="I16" s="167">
        <v>5.78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67.28</v>
      </c>
      <c r="E17" s="43"/>
      <c r="F17" s="44">
        <v>226</v>
      </c>
      <c r="G17" s="14"/>
      <c r="H17" s="11" t="s">
        <v>2</v>
      </c>
      <c r="I17" s="170">
        <v>4.66</v>
      </c>
      <c r="J17" s="171"/>
      <c r="K17" s="172"/>
      <c r="L17" s="20"/>
      <c r="M17" s="26">
        <v>6.5</v>
      </c>
      <c r="N17" s="42">
        <v>100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65.489999999999995</v>
      </c>
      <c r="E19" s="43"/>
      <c r="F19" s="44">
        <v>223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69.72</v>
      </c>
      <c r="E20" s="43"/>
      <c r="F20" s="44">
        <v>219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5.8</v>
      </c>
      <c r="O20" s="32">
        <v>200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74.540000000000006</v>
      </c>
      <c r="E21" s="43"/>
      <c r="F21" s="44">
        <v>1896</v>
      </c>
      <c r="G21" s="14"/>
      <c r="H21" s="153">
        <v>3</v>
      </c>
      <c r="I21" s="155">
        <v>707</v>
      </c>
      <c r="J21" s="155">
        <v>424</v>
      </c>
      <c r="K21" s="159">
        <f>((I21-J21)/I21)</f>
        <v>0.40028288543140028</v>
      </c>
      <c r="L21" s="20"/>
      <c r="M21" s="19">
        <v>2</v>
      </c>
      <c r="N21" s="33">
        <v>5.9</v>
      </c>
      <c r="O21" s="34">
        <v>200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71.55</v>
      </c>
      <c r="E22" s="43">
        <v>6.4</v>
      </c>
      <c r="F22" s="44">
        <v>498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474</v>
      </c>
      <c r="G23" s="14"/>
      <c r="H23" s="153">
        <v>5</v>
      </c>
      <c r="I23" s="155">
        <v>452</v>
      </c>
      <c r="J23" s="155">
        <v>218</v>
      </c>
      <c r="K23" s="159">
        <f>((I23-J23)/I23)</f>
        <v>0.51769911504424782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72.58</v>
      </c>
      <c r="E24" s="43">
        <v>6.3</v>
      </c>
      <c r="F24" s="44">
        <v>877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0.57038173142467619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852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0.39706465688218961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0.39473684210526316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-0.13260869565217392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91.47</v>
      </c>
      <c r="E28" s="31"/>
      <c r="F28" s="32"/>
      <c r="G28" s="81"/>
      <c r="H28" s="27" t="s">
        <v>1</v>
      </c>
      <c r="I28" s="31">
        <v>625</v>
      </c>
      <c r="J28" s="31">
        <v>580</v>
      </c>
      <c r="K28" s="32">
        <f>I28-J28</f>
        <v>45</v>
      </c>
      <c r="L28" s="20"/>
      <c r="M28" s="157" t="s">
        <v>74</v>
      </c>
      <c r="N28" s="158"/>
      <c r="O28" s="76">
        <f>(J9-J13)/J9</f>
        <v>0.82242672119972737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72.45</v>
      </c>
      <c r="E29" s="31">
        <v>68.55</v>
      </c>
      <c r="F29" s="32">
        <v>94.63</v>
      </c>
      <c r="G29" s="82">
        <v>5.0999999999999996</v>
      </c>
      <c r="H29" s="26" t="s">
        <v>2</v>
      </c>
      <c r="I29" s="33">
        <v>242</v>
      </c>
      <c r="J29" s="33">
        <v>212</v>
      </c>
      <c r="K29" s="34">
        <f>I29-J29</f>
        <v>30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78.349999999999994</v>
      </c>
      <c r="E30" s="31">
        <v>64.739999999999995</v>
      </c>
      <c r="F30" s="32">
        <v>82.64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76.55</v>
      </c>
      <c r="E31" s="31">
        <v>53.95</v>
      </c>
      <c r="F31" s="32">
        <v>70.48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54.15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91.27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390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391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392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393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394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395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1196</v>
      </c>
      <c r="G64" s="48"/>
      <c r="H64" s="48"/>
      <c r="I64" s="48"/>
      <c r="J64" s="177">
        <f>AVERAGE(F64:I64)</f>
        <v>1196</v>
      </c>
      <c r="K64" s="178"/>
      <c r="L64" s="20"/>
      <c r="M64" s="16">
        <v>2</v>
      </c>
      <c r="N64" s="134">
        <v>9.1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568</v>
      </c>
      <c r="G65" s="48"/>
      <c r="H65" s="48"/>
      <c r="I65" s="48"/>
      <c r="J65" s="177">
        <f t="shared" ref="J65:J70" si="1">AVERAGE(F65:I65)</f>
        <v>568</v>
      </c>
      <c r="K65" s="178"/>
      <c r="L65" s="20"/>
      <c r="M65" s="16">
        <v>3</v>
      </c>
      <c r="N65" s="134">
        <v>9.4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63.57</v>
      </c>
      <c r="E66" s="43">
        <v>7.7</v>
      </c>
      <c r="F66" s="43">
        <v>1326</v>
      </c>
      <c r="G66" s="43">
        <v>1373</v>
      </c>
      <c r="H66" s="43">
        <v>1384</v>
      </c>
      <c r="I66" s="43">
        <v>1367</v>
      </c>
      <c r="J66" s="177">
        <f t="shared" si="1"/>
        <v>1362.5</v>
      </c>
      <c r="K66" s="178"/>
      <c r="L66" s="20"/>
      <c r="M66" s="16">
        <v>4</v>
      </c>
      <c r="N66" s="134">
        <v>7.5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63.54</v>
      </c>
      <c r="E67" s="43">
        <v>7.8</v>
      </c>
      <c r="F67" s="43">
        <v>726</v>
      </c>
      <c r="G67" s="43">
        <v>716</v>
      </c>
      <c r="H67" s="43">
        <v>723</v>
      </c>
      <c r="I67" s="43">
        <v>731</v>
      </c>
      <c r="J67" s="177">
        <f t="shared" si="1"/>
        <v>724</v>
      </c>
      <c r="K67" s="178"/>
      <c r="L67" s="20"/>
      <c r="M67" s="16">
        <v>5</v>
      </c>
      <c r="N67" s="134">
        <v>9.1999999999999993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447</v>
      </c>
      <c r="G68" s="48"/>
      <c r="H68" s="48"/>
      <c r="I68" s="48"/>
      <c r="J68" s="177">
        <f t="shared" si="1"/>
        <v>447</v>
      </c>
      <c r="K68" s="178"/>
      <c r="L68" s="20"/>
      <c r="M68" s="19">
        <v>6</v>
      </c>
      <c r="N68" s="136">
        <v>7.5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273</v>
      </c>
      <c r="G69" s="48"/>
      <c r="H69" s="48"/>
      <c r="I69" s="48"/>
      <c r="J69" s="177">
        <f t="shared" si="1"/>
        <v>273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61.73</v>
      </c>
      <c r="E70" s="45">
        <v>7.5</v>
      </c>
      <c r="F70" s="45">
        <v>250</v>
      </c>
      <c r="G70" s="45">
        <v>260</v>
      </c>
      <c r="H70" s="45">
        <v>266</v>
      </c>
      <c r="I70" s="45">
        <v>258</v>
      </c>
      <c r="J70" s="179">
        <f t="shared" si="1"/>
        <v>258.5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7.84</v>
      </c>
      <c r="E73" s="43">
        <v>11.9</v>
      </c>
      <c r="F73" s="44">
        <v>1196</v>
      </c>
      <c r="G73" s="14"/>
      <c r="H73" s="12" t="s">
        <v>1</v>
      </c>
      <c r="I73" s="167">
        <v>5.72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63.42</v>
      </c>
      <c r="E74" s="43"/>
      <c r="F74" s="44">
        <v>264</v>
      </c>
      <c r="G74" s="14"/>
      <c r="H74" s="11" t="s">
        <v>2</v>
      </c>
      <c r="I74" s="170">
        <v>5.33</v>
      </c>
      <c r="J74" s="171"/>
      <c r="K74" s="172"/>
      <c r="L74" s="20"/>
      <c r="M74" s="26">
        <v>7.1</v>
      </c>
      <c r="N74" s="42">
        <v>86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63.83</v>
      </c>
      <c r="E76" s="43"/>
      <c r="F76" s="44">
        <v>259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67.23</v>
      </c>
      <c r="E77" s="43"/>
      <c r="F77" s="44">
        <v>255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5.7</v>
      </c>
      <c r="O77" s="32">
        <v>200</v>
      </c>
      <c r="P77" s="17"/>
    </row>
    <row r="78" spans="1:16" ht="15.75" thickBot="1" x14ac:dyDescent="0.3">
      <c r="A78" s="17"/>
      <c r="B78" s="20"/>
      <c r="C78" s="7" t="s">
        <v>41</v>
      </c>
      <c r="D78" s="43">
        <v>79.150000000000006</v>
      </c>
      <c r="E78" s="43"/>
      <c r="F78" s="44">
        <v>1521</v>
      </c>
      <c r="G78" s="14"/>
      <c r="H78" s="153">
        <v>4</v>
      </c>
      <c r="I78" s="155">
        <v>713</v>
      </c>
      <c r="J78" s="155">
        <v>371</v>
      </c>
      <c r="K78" s="159">
        <f>((I78-J78)/I78)</f>
        <v>0.4796633941093969</v>
      </c>
      <c r="L78" s="20"/>
      <c r="M78" s="19">
        <v>2</v>
      </c>
      <c r="N78" s="33">
        <v>5.6</v>
      </c>
      <c r="O78" s="34">
        <v>200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74.680000000000007</v>
      </c>
      <c r="E79" s="43">
        <v>6.9</v>
      </c>
      <c r="F79" s="44">
        <v>489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472</v>
      </c>
      <c r="G80" s="14"/>
      <c r="H80" s="153">
        <v>6</v>
      </c>
      <c r="I80" s="155">
        <v>368</v>
      </c>
      <c r="J80" s="155">
        <v>170</v>
      </c>
      <c r="K80" s="159">
        <f>((I80-J80)/I80)</f>
        <v>0.53804347826086951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76.349999999999994</v>
      </c>
      <c r="E81" s="43">
        <v>6.7</v>
      </c>
      <c r="F81" s="44">
        <v>720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0.46862385321100919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709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0.38259668508287292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0.38926174496644295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5.3113553113553112E-2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91.25</v>
      </c>
      <c r="E85" s="31"/>
      <c r="F85" s="32"/>
      <c r="G85" s="81"/>
      <c r="H85" s="27" t="s">
        <v>1</v>
      </c>
      <c r="I85" s="31">
        <v>419</v>
      </c>
      <c r="J85" s="31">
        <v>367</v>
      </c>
      <c r="K85" s="32">
        <f>I85-J85</f>
        <v>52</v>
      </c>
      <c r="L85" s="20"/>
      <c r="M85" s="157" t="s">
        <v>74</v>
      </c>
      <c r="N85" s="158"/>
      <c r="O85" s="76">
        <f>(J66-J70)/J66</f>
        <v>0.81027522935779817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72.650000000000006</v>
      </c>
      <c r="E86" s="31">
        <v>67.97</v>
      </c>
      <c r="F86" s="32">
        <v>93.56</v>
      </c>
      <c r="G86" s="82">
        <v>5.3</v>
      </c>
      <c r="H86" s="26" t="s">
        <v>2</v>
      </c>
      <c r="I86" s="33">
        <v>236</v>
      </c>
      <c r="J86" s="33">
        <v>220</v>
      </c>
      <c r="K86" s="34">
        <f>I86-J86</f>
        <v>16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78.45</v>
      </c>
      <c r="E87" s="31">
        <v>64.7</v>
      </c>
      <c r="F87" s="32">
        <v>82.47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77.400000000000006</v>
      </c>
      <c r="E88" s="31">
        <v>54.81</v>
      </c>
      <c r="F88" s="32">
        <v>70.819999999999993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52.45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91.35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396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397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398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399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400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401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1225</v>
      </c>
      <c r="G119" s="48"/>
      <c r="H119" s="48"/>
      <c r="I119" s="48"/>
      <c r="J119" s="177">
        <f>AVERAGE(F119:I119)</f>
        <v>1225</v>
      </c>
      <c r="K119" s="178"/>
      <c r="L119" s="20"/>
      <c r="M119" s="16">
        <v>2</v>
      </c>
      <c r="N119" s="134">
        <v>9.1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595</v>
      </c>
      <c r="G120" s="48"/>
      <c r="H120" s="48"/>
      <c r="I120" s="48"/>
      <c r="J120" s="177">
        <f t="shared" ref="J120:J125" si="2">AVERAGE(F120:I120)</f>
        <v>595</v>
      </c>
      <c r="K120" s="178"/>
      <c r="L120" s="20"/>
      <c r="M120" s="16">
        <v>3</v>
      </c>
      <c r="N120" s="134">
        <v>8.6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66.94</v>
      </c>
      <c r="E121" s="43">
        <v>8.6999999999999993</v>
      </c>
      <c r="F121" s="43">
        <v>1200</v>
      </c>
      <c r="G121" s="43">
        <v>1171</v>
      </c>
      <c r="H121" s="43">
        <v>1373</v>
      </c>
      <c r="I121" s="43">
        <v>1340</v>
      </c>
      <c r="J121" s="177">
        <f t="shared" si="2"/>
        <v>1271</v>
      </c>
      <c r="K121" s="178"/>
      <c r="L121" s="20"/>
      <c r="M121" s="16">
        <v>4</v>
      </c>
      <c r="N121" s="134">
        <v>7.6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62.93</v>
      </c>
      <c r="E122" s="43">
        <v>7.9</v>
      </c>
      <c r="F122" s="43">
        <v>699</v>
      </c>
      <c r="G122" s="43">
        <v>675</v>
      </c>
      <c r="H122" s="43">
        <v>686</v>
      </c>
      <c r="I122" s="43">
        <v>679</v>
      </c>
      <c r="J122" s="177">
        <f t="shared" si="2"/>
        <v>684.75</v>
      </c>
      <c r="K122" s="178"/>
      <c r="L122" s="20"/>
      <c r="M122" s="16">
        <v>5</v>
      </c>
      <c r="N122" s="134">
        <v>9.1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378</v>
      </c>
      <c r="G123" s="48"/>
      <c r="H123" s="48"/>
      <c r="I123" s="48"/>
      <c r="J123" s="177">
        <f t="shared" si="2"/>
        <v>378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253</v>
      </c>
      <c r="G124" s="48"/>
      <c r="H124" s="48"/>
      <c r="I124" s="48"/>
      <c r="J124" s="177">
        <f t="shared" si="2"/>
        <v>253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62.92</v>
      </c>
      <c r="E125" s="45">
        <v>7.5</v>
      </c>
      <c r="F125" s="45">
        <v>261</v>
      </c>
      <c r="G125" s="45">
        <v>251</v>
      </c>
      <c r="H125" s="45">
        <v>247</v>
      </c>
      <c r="I125" s="45">
        <v>249</v>
      </c>
      <c r="J125" s="179">
        <f t="shared" si="2"/>
        <v>252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22.6</v>
      </c>
      <c r="E128" s="43">
        <v>9.1</v>
      </c>
      <c r="F128" s="44">
        <v>1020</v>
      </c>
      <c r="G128" s="14"/>
      <c r="H128" s="12" t="s">
        <v>1</v>
      </c>
      <c r="I128" s="167">
        <v>6.06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71.03</v>
      </c>
      <c r="E129" s="43"/>
      <c r="F129" s="44">
        <v>255</v>
      </c>
      <c r="G129" s="14"/>
      <c r="H129" s="11" t="s">
        <v>2</v>
      </c>
      <c r="I129" s="170">
        <v>5.72</v>
      </c>
      <c r="J129" s="171"/>
      <c r="K129" s="172"/>
      <c r="L129" s="20"/>
      <c r="M129" s="26">
        <v>7</v>
      </c>
      <c r="N129" s="42">
        <v>93</v>
      </c>
      <c r="O129" s="41">
        <v>0.05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68.16</v>
      </c>
      <c r="E131" s="43"/>
      <c r="F131" s="44">
        <v>252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69.75</v>
      </c>
      <c r="E132" s="43"/>
      <c r="F132" s="44">
        <v>251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5.8</v>
      </c>
      <c r="O132" s="32">
        <v>200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77.8</v>
      </c>
      <c r="E133" s="43"/>
      <c r="F133" s="44">
        <v>1619</v>
      </c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>
        <v>5.9</v>
      </c>
      <c r="O133" s="34">
        <v>200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74.45</v>
      </c>
      <c r="E134" s="43">
        <v>7.1</v>
      </c>
      <c r="F134" s="44">
        <v>510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494</v>
      </c>
      <c r="G135" s="14"/>
      <c r="H135" s="153">
        <v>6</v>
      </c>
      <c r="I135" s="155">
        <v>398</v>
      </c>
      <c r="J135" s="155">
        <v>231</v>
      </c>
      <c r="K135" s="159">
        <f>((I135-J135)/I135)</f>
        <v>0.41959798994974873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76.599999999999994</v>
      </c>
      <c r="E136" s="43">
        <v>6.9</v>
      </c>
      <c r="F136" s="44">
        <v>745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0.4612509834775767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729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0.447973713033954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0.3306878306878307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3.952569169960474E-3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91.4</v>
      </c>
      <c r="E140" s="31"/>
      <c r="F140" s="32"/>
      <c r="G140" s="81"/>
      <c r="H140" s="27" t="s">
        <v>1</v>
      </c>
      <c r="I140" s="31">
        <v>417</v>
      </c>
      <c r="J140" s="31">
        <v>378</v>
      </c>
      <c r="K140" s="32">
        <f>I140-J140</f>
        <v>39</v>
      </c>
      <c r="L140" s="20"/>
      <c r="M140" s="157" t="s">
        <v>74</v>
      </c>
      <c r="N140" s="158"/>
      <c r="O140" s="76">
        <f>(J121-J125)/J121</f>
        <v>0.80173092053501183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72.400000000000006</v>
      </c>
      <c r="E141" s="31">
        <v>67.87</v>
      </c>
      <c r="F141" s="32">
        <v>93.74</v>
      </c>
      <c r="G141" s="82">
        <v>5.0999999999999996</v>
      </c>
      <c r="H141" s="26" t="s">
        <v>2</v>
      </c>
      <c r="I141" s="33">
        <v>262</v>
      </c>
      <c r="J141" s="33">
        <v>231</v>
      </c>
      <c r="K141" s="34">
        <f>I141-J141</f>
        <v>31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78.900000000000006</v>
      </c>
      <c r="E142" s="31">
        <v>64.94</v>
      </c>
      <c r="F142" s="32">
        <v>82.31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76.2</v>
      </c>
      <c r="E143" s="31">
        <v>54.08</v>
      </c>
      <c r="F143" s="32">
        <v>70.97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52.35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402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403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404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405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406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372</v>
      </c>
      <c r="D3" s="67"/>
      <c r="E3" s="67" t="s">
        <v>118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1297.8333333333333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1243</v>
      </c>
      <c r="G7" s="48"/>
      <c r="H7" s="48"/>
      <c r="I7" s="48"/>
      <c r="J7" s="177">
        <f>AVERAGE(F7:I7)</f>
        <v>1243</v>
      </c>
      <c r="K7" s="178"/>
      <c r="L7" s="20"/>
      <c r="M7" s="16">
        <v>2</v>
      </c>
      <c r="N7" s="134">
        <v>9.1</v>
      </c>
      <c r="O7" s="135"/>
      <c r="P7" s="17"/>
      <c r="R7" s="53" t="s">
        <v>1</v>
      </c>
      <c r="S7" s="99">
        <f>AVERAGE(J10,J67,J122)</f>
        <v>645.58333333333337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575</v>
      </c>
      <c r="G8" s="48"/>
      <c r="H8" s="48"/>
      <c r="I8" s="48"/>
      <c r="J8" s="177">
        <f t="shared" ref="J8:J13" si="0">AVERAGE(F8:I8)</f>
        <v>575</v>
      </c>
      <c r="K8" s="178"/>
      <c r="L8" s="20"/>
      <c r="M8" s="16">
        <v>3</v>
      </c>
      <c r="N8" s="134">
        <v>8.5</v>
      </c>
      <c r="O8" s="135"/>
      <c r="P8" s="17"/>
      <c r="R8" s="53" t="s">
        <v>2</v>
      </c>
      <c r="S8" s="100">
        <f>AVERAGE(J13,J70,J125)</f>
        <v>242.25</v>
      </c>
    </row>
    <row r="9" spans="1:19" x14ac:dyDescent="0.25">
      <c r="A9" s="17"/>
      <c r="B9" s="20"/>
      <c r="C9" s="9" t="s">
        <v>19</v>
      </c>
      <c r="D9" s="43">
        <v>65.03</v>
      </c>
      <c r="E9" s="43">
        <v>7.8</v>
      </c>
      <c r="F9" s="43">
        <v>1480</v>
      </c>
      <c r="G9" s="43">
        <v>1222</v>
      </c>
      <c r="H9" s="43">
        <v>1240</v>
      </c>
      <c r="I9" s="43">
        <v>1224</v>
      </c>
      <c r="J9" s="177">
        <f t="shared" si="0"/>
        <v>1291.5</v>
      </c>
      <c r="K9" s="178"/>
      <c r="L9" s="20"/>
      <c r="M9" s="16">
        <v>4</v>
      </c>
      <c r="N9" s="134">
        <v>7.5</v>
      </c>
      <c r="O9" s="135"/>
      <c r="P9" s="17"/>
      <c r="R9" s="101" t="s">
        <v>70</v>
      </c>
      <c r="S9" s="102">
        <f>S6-S8</f>
        <v>1055.5833333333333</v>
      </c>
    </row>
    <row r="10" spans="1:19" x14ac:dyDescent="0.25">
      <c r="A10" s="17"/>
      <c r="B10" s="20"/>
      <c r="C10" s="9" t="s">
        <v>20</v>
      </c>
      <c r="D10" s="43">
        <v>60.93</v>
      </c>
      <c r="E10" s="43">
        <v>7.5</v>
      </c>
      <c r="F10" s="43">
        <v>666</v>
      </c>
      <c r="G10" s="43">
        <v>700</v>
      </c>
      <c r="H10" s="43">
        <v>688</v>
      </c>
      <c r="I10" s="43">
        <v>560</v>
      </c>
      <c r="J10" s="177">
        <f t="shared" si="0"/>
        <v>653.5</v>
      </c>
      <c r="K10" s="178"/>
      <c r="L10" s="20"/>
      <c r="M10" s="16">
        <v>5</v>
      </c>
      <c r="N10" s="134">
        <v>9</v>
      </c>
      <c r="O10" s="135"/>
      <c r="P10" s="17"/>
      <c r="R10" s="101" t="s">
        <v>71</v>
      </c>
      <c r="S10" s="103">
        <f>S7-S8</f>
        <v>403.33333333333337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324</v>
      </c>
      <c r="G11" s="48"/>
      <c r="H11" s="48"/>
      <c r="I11" s="48"/>
      <c r="J11" s="177">
        <f t="shared" si="0"/>
        <v>324</v>
      </c>
      <c r="K11" s="178"/>
      <c r="L11" s="20"/>
      <c r="M11" s="19">
        <v>6</v>
      </c>
      <c r="N11" s="136">
        <v>7.3</v>
      </c>
      <c r="O11" s="137"/>
      <c r="P11" s="17"/>
      <c r="R11" s="104" t="s">
        <v>72</v>
      </c>
      <c r="S11" s="105">
        <f>S9/S6</f>
        <v>0.81334275073841011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222</v>
      </c>
      <c r="G12" s="48"/>
      <c r="H12" s="48"/>
      <c r="I12" s="48"/>
      <c r="J12" s="177">
        <f t="shared" si="0"/>
        <v>222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0.62475797082741713</v>
      </c>
    </row>
    <row r="13" spans="1:19" ht="15.75" thickBot="1" x14ac:dyDescent="0.3">
      <c r="A13" s="17"/>
      <c r="B13" s="20"/>
      <c r="C13" s="10" t="s">
        <v>23</v>
      </c>
      <c r="D13" s="45">
        <v>61.86</v>
      </c>
      <c r="E13" s="45">
        <v>7.2</v>
      </c>
      <c r="F13" s="45">
        <v>219</v>
      </c>
      <c r="G13" s="45">
        <v>225</v>
      </c>
      <c r="H13" s="45">
        <v>232</v>
      </c>
      <c r="I13" s="45">
        <v>258</v>
      </c>
      <c r="J13" s="179">
        <f t="shared" si="0"/>
        <v>233.5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9.8000000000000007</v>
      </c>
      <c r="E16" s="43">
        <v>11</v>
      </c>
      <c r="F16" s="44">
        <v>1126</v>
      </c>
      <c r="G16" s="14"/>
      <c r="H16" s="12" t="s">
        <v>1</v>
      </c>
      <c r="I16" s="167">
        <v>6.45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70.14</v>
      </c>
      <c r="E17" s="43"/>
      <c r="F17" s="44">
        <v>230</v>
      </c>
      <c r="G17" s="14"/>
      <c r="H17" s="11" t="s">
        <v>2</v>
      </c>
      <c r="I17" s="170">
        <v>4.92</v>
      </c>
      <c r="J17" s="171"/>
      <c r="K17" s="172"/>
      <c r="L17" s="20"/>
      <c r="M17" s="26">
        <v>7.2</v>
      </c>
      <c r="N17" s="42">
        <v>98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66.52</v>
      </c>
      <c r="E19" s="43"/>
      <c r="F19" s="44">
        <v>225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71.45</v>
      </c>
      <c r="E20" s="43"/>
      <c r="F20" s="44">
        <v>220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5.9</v>
      </c>
      <c r="O20" s="32">
        <v>200</v>
      </c>
      <c r="P20" s="17"/>
    </row>
    <row r="21" spans="1:16" ht="15.75" thickBot="1" x14ac:dyDescent="0.3">
      <c r="A21" s="17"/>
      <c r="B21" s="20"/>
      <c r="C21" s="7" t="s">
        <v>41</v>
      </c>
      <c r="D21" s="43">
        <v>75.349999999999994</v>
      </c>
      <c r="E21" s="43"/>
      <c r="F21" s="44">
        <v>1688</v>
      </c>
      <c r="G21" s="14"/>
      <c r="H21" s="153">
        <v>7</v>
      </c>
      <c r="I21" s="155">
        <v>296</v>
      </c>
      <c r="J21" s="155">
        <v>250</v>
      </c>
      <c r="K21" s="159">
        <f>((I21-J21)/I21)</f>
        <v>0.1554054054054054</v>
      </c>
      <c r="L21" s="20"/>
      <c r="M21" s="19">
        <v>2</v>
      </c>
      <c r="N21" s="33">
        <v>5.8</v>
      </c>
      <c r="O21" s="34">
        <v>200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74.62</v>
      </c>
      <c r="E22" s="43">
        <v>7.2</v>
      </c>
      <c r="F22" s="44">
        <v>488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465</v>
      </c>
      <c r="G23" s="14"/>
      <c r="H23" s="153">
        <v>10</v>
      </c>
      <c r="I23" s="155">
        <v>653</v>
      </c>
      <c r="J23" s="155">
        <v>158</v>
      </c>
      <c r="K23" s="159">
        <f>((I23-J23)/I23)</f>
        <v>0.75803981623277183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76.55</v>
      </c>
      <c r="E24" s="43">
        <v>6.8</v>
      </c>
      <c r="F24" s="44">
        <v>755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0.49399922570654275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727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0.50420811017597555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0.31481481481481483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-5.18018018018018E-2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91.44</v>
      </c>
      <c r="E28" s="31"/>
      <c r="F28" s="32"/>
      <c r="G28" s="81"/>
      <c r="H28" s="27" t="s">
        <v>1</v>
      </c>
      <c r="I28" s="31">
        <v>675</v>
      </c>
      <c r="J28" s="31">
        <v>618</v>
      </c>
      <c r="K28" s="32">
        <f>I28-J28</f>
        <v>57</v>
      </c>
      <c r="L28" s="20"/>
      <c r="M28" s="157" t="s">
        <v>74</v>
      </c>
      <c r="N28" s="158"/>
      <c r="O28" s="76">
        <f>(J9-J13)/J9</f>
        <v>0.81920247773906307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72.25</v>
      </c>
      <c r="E29" s="31">
        <v>68.47</v>
      </c>
      <c r="F29" s="32">
        <v>94.78</v>
      </c>
      <c r="G29" s="82">
        <v>5.2</v>
      </c>
      <c r="H29" s="26" t="s">
        <v>2</v>
      </c>
      <c r="I29" s="33">
        <v>225</v>
      </c>
      <c r="J29" s="33">
        <v>192</v>
      </c>
      <c r="K29" s="34">
        <f>I29-J29</f>
        <v>33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78.349999999999994</v>
      </c>
      <c r="E30" s="31">
        <v>64.67</v>
      </c>
      <c r="F30" s="32">
        <v>82.55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76.400000000000006</v>
      </c>
      <c r="E31" s="31">
        <v>53.84</v>
      </c>
      <c r="F31" s="32">
        <v>70.48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53.75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91.32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407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408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409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410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411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198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1255</v>
      </c>
      <c r="G64" s="48"/>
      <c r="H64" s="48"/>
      <c r="I64" s="48"/>
      <c r="J64" s="177">
        <f>AVERAGE(F64:I64)</f>
        <v>1255</v>
      </c>
      <c r="K64" s="178"/>
      <c r="L64" s="20"/>
      <c r="M64" s="16">
        <v>2</v>
      </c>
      <c r="N64" s="134">
        <v>9.3000000000000007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681</v>
      </c>
      <c r="G65" s="48"/>
      <c r="H65" s="48"/>
      <c r="I65" s="48"/>
      <c r="J65" s="177">
        <f t="shared" ref="J65:J70" si="1">AVERAGE(F65:I65)</f>
        <v>681</v>
      </c>
      <c r="K65" s="178"/>
      <c r="L65" s="20"/>
      <c r="M65" s="16">
        <v>3</v>
      </c>
      <c r="N65" s="134">
        <v>8.9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63.11</v>
      </c>
      <c r="E66" s="43">
        <v>8.6</v>
      </c>
      <c r="F66" s="43">
        <v>1269</v>
      </c>
      <c r="G66" s="43">
        <v>1273</v>
      </c>
      <c r="H66" s="43">
        <v>1302</v>
      </c>
      <c r="I66" s="43">
        <v>1311</v>
      </c>
      <c r="J66" s="177">
        <f t="shared" si="1"/>
        <v>1288.75</v>
      </c>
      <c r="K66" s="178"/>
      <c r="L66" s="20"/>
      <c r="M66" s="16">
        <v>4</v>
      </c>
      <c r="N66" s="134">
        <v>8.4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60.06</v>
      </c>
      <c r="E67" s="43">
        <v>8.5</v>
      </c>
      <c r="F67" s="43">
        <v>581</v>
      </c>
      <c r="G67" s="43">
        <v>592</v>
      </c>
      <c r="H67" s="43">
        <v>666</v>
      </c>
      <c r="I67" s="43">
        <v>659</v>
      </c>
      <c r="J67" s="177">
        <f t="shared" si="1"/>
        <v>624.5</v>
      </c>
      <c r="K67" s="178"/>
      <c r="L67" s="20"/>
      <c r="M67" s="16">
        <v>5</v>
      </c>
      <c r="N67" s="134">
        <v>9.1999999999999993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339</v>
      </c>
      <c r="G68" s="48"/>
      <c r="H68" s="48"/>
      <c r="I68" s="48"/>
      <c r="J68" s="177">
        <f t="shared" si="1"/>
        <v>339</v>
      </c>
      <c r="K68" s="178"/>
      <c r="L68" s="20"/>
      <c r="M68" s="19">
        <v>6</v>
      </c>
      <c r="N68" s="136">
        <v>7.8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261</v>
      </c>
      <c r="G69" s="48"/>
      <c r="H69" s="48"/>
      <c r="I69" s="48"/>
      <c r="J69" s="177">
        <f t="shared" si="1"/>
        <v>261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60.17</v>
      </c>
      <c r="E70" s="45">
        <v>7.6</v>
      </c>
      <c r="F70" s="45">
        <v>272</v>
      </c>
      <c r="G70" s="45">
        <v>281</v>
      </c>
      <c r="H70" s="45">
        <v>279</v>
      </c>
      <c r="I70" s="45">
        <v>244</v>
      </c>
      <c r="J70" s="179">
        <f t="shared" si="1"/>
        <v>269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11.66</v>
      </c>
      <c r="E73" s="43">
        <v>10.6</v>
      </c>
      <c r="F73" s="44">
        <v>1477</v>
      </c>
      <c r="G73" s="14"/>
      <c r="H73" s="12" t="s">
        <v>1</v>
      </c>
      <c r="I73" s="167">
        <v>6.72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67.77</v>
      </c>
      <c r="E74" s="43"/>
      <c r="F74" s="44">
        <v>222</v>
      </c>
      <c r="G74" s="14"/>
      <c r="H74" s="11" t="s">
        <v>2</v>
      </c>
      <c r="I74" s="170">
        <v>5.94</v>
      </c>
      <c r="J74" s="171"/>
      <c r="K74" s="172"/>
      <c r="L74" s="20"/>
      <c r="M74" s="26">
        <v>7.1</v>
      </c>
      <c r="N74" s="42">
        <v>72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68.48</v>
      </c>
      <c r="E76" s="43"/>
      <c r="F76" s="44">
        <v>208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71.849999999999994</v>
      </c>
      <c r="E77" s="43"/>
      <c r="F77" s="44">
        <v>214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5.2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74.78</v>
      </c>
      <c r="E78" s="43"/>
      <c r="F78" s="44">
        <v>1884</v>
      </c>
      <c r="G78" s="14"/>
      <c r="H78" s="153">
        <v>2</v>
      </c>
      <c r="I78" s="155">
        <v>650</v>
      </c>
      <c r="J78" s="155">
        <v>449</v>
      </c>
      <c r="K78" s="159">
        <f>((I78-J78)/I78)</f>
        <v>0.30923076923076925</v>
      </c>
      <c r="L78" s="20"/>
      <c r="M78" s="19">
        <v>2</v>
      </c>
      <c r="N78" s="33">
        <v>5.0999999999999996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72.56</v>
      </c>
      <c r="E79" s="43">
        <v>7.2</v>
      </c>
      <c r="F79" s="44">
        <v>501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490</v>
      </c>
      <c r="G80" s="14"/>
      <c r="H80" s="153">
        <v>8</v>
      </c>
      <c r="I80" s="155">
        <v>507</v>
      </c>
      <c r="J80" s="155">
        <v>255</v>
      </c>
      <c r="K80" s="159">
        <f>((I80-J80)/I80)</f>
        <v>0.49704142011834318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76.459999999999994</v>
      </c>
      <c r="E81" s="43">
        <v>6.8</v>
      </c>
      <c r="F81" s="44">
        <v>798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0.51542192046556745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769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0.45716573258606885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0.23008849557522124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-3.0651340996168581E-2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91.31</v>
      </c>
      <c r="E85" s="31"/>
      <c r="F85" s="32"/>
      <c r="G85" s="81"/>
      <c r="H85" s="27" t="s">
        <v>1</v>
      </c>
      <c r="I85" s="31">
        <v>619</v>
      </c>
      <c r="J85" s="31">
        <v>544</v>
      </c>
      <c r="K85" s="32">
        <f>I85-J85</f>
        <v>75</v>
      </c>
      <c r="L85" s="20"/>
      <c r="M85" s="157" t="s">
        <v>74</v>
      </c>
      <c r="N85" s="158"/>
      <c r="O85" s="76">
        <f>(J66-J70)/J66</f>
        <v>0.79127061105722596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73.349999999999994</v>
      </c>
      <c r="E86" s="31">
        <v>69.430000000000007</v>
      </c>
      <c r="F86" s="32">
        <v>94.66</v>
      </c>
      <c r="G86" s="82">
        <v>5.2</v>
      </c>
      <c r="H86" s="26" t="s">
        <v>2</v>
      </c>
      <c r="I86" s="33">
        <v>312</v>
      </c>
      <c r="J86" s="33">
        <v>290</v>
      </c>
      <c r="K86" s="34">
        <f>I86-J86</f>
        <v>22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78.849999999999994</v>
      </c>
      <c r="E87" s="31">
        <v>65.510000000000005</v>
      </c>
      <c r="F87" s="32">
        <v>83.09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71.650000000000006</v>
      </c>
      <c r="E88" s="31">
        <v>50.5</v>
      </c>
      <c r="F88" s="32">
        <v>70.489999999999995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55.33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91.07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412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413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414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415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416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401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1220</v>
      </c>
      <c r="G119" s="48"/>
      <c r="H119" s="48"/>
      <c r="I119" s="48"/>
      <c r="J119" s="177">
        <f>AVERAGE(F119:I119)</f>
        <v>1220</v>
      </c>
      <c r="K119" s="178"/>
      <c r="L119" s="20"/>
      <c r="M119" s="16">
        <v>2</v>
      </c>
      <c r="N119" s="134">
        <v>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665</v>
      </c>
      <c r="G120" s="48"/>
      <c r="H120" s="48"/>
      <c r="I120" s="48"/>
      <c r="J120" s="177">
        <f t="shared" ref="J120:J125" si="2">AVERAGE(F120:I120)</f>
        <v>665</v>
      </c>
      <c r="K120" s="178"/>
      <c r="L120" s="20"/>
      <c r="M120" s="16">
        <v>3</v>
      </c>
      <c r="N120" s="134">
        <v>10.1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65.489999999999995</v>
      </c>
      <c r="E121" s="43">
        <v>9.5</v>
      </c>
      <c r="F121" s="43">
        <v>1250</v>
      </c>
      <c r="G121" s="43">
        <v>1292</v>
      </c>
      <c r="H121" s="43">
        <v>1320</v>
      </c>
      <c r="I121" s="43">
        <v>1391</v>
      </c>
      <c r="J121" s="177">
        <f t="shared" si="2"/>
        <v>1313.25</v>
      </c>
      <c r="K121" s="178"/>
      <c r="L121" s="20"/>
      <c r="M121" s="16">
        <v>4</v>
      </c>
      <c r="N121" s="134">
        <v>7.4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61.79</v>
      </c>
      <c r="E122" s="43">
        <v>8.8000000000000007</v>
      </c>
      <c r="F122" s="43">
        <v>641</v>
      </c>
      <c r="G122" s="43">
        <v>686</v>
      </c>
      <c r="H122" s="43">
        <v>629</v>
      </c>
      <c r="I122" s="43">
        <v>679</v>
      </c>
      <c r="J122" s="177">
        <f t="shared" si="2"/>
        <v>658.75</v>
      </c>
      <c r="K122" s="178"/>
      <c r="L122" s="20"/>
      <c r="M122" s="16">
        <v>5</v>
      </c>
      <c r="N122" s="134">
        <v>7.5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326</v>
      </c>
      <c r="G123" s="48"/>
      <c r="H123" s="48"/>
      <c r="I123" s="48"/>
      <c r="J123" s="177">
        <f t="shared" si="2"/>
        <v>326</v>
      </c>
      <c r="K123" s="178"/>
      <c r="L123" s="20"/>
      <c r="M123" s="19">
        <v>6</v>
      </c>
      <c r="N123" s="136">
        <v>7.1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210</v>
      </c>
      <c r="G124" s="48"/>
      <c r="H124" s="48"/>
      <c r="I124" s="48"/>
      <c r="J124" s="177">
        <f t="shared" si="2"/>
        <v>210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63.29</v>
      </c>
      <c r="E125" s="45">
        <v>8.4</v>
      </c>
      <c r="F125" s="45">
        <v>231</v>
      </c>
      <c r="G125" s="45">
        <v>226</v>
      </c>
      <c r="H125" s="45">
        <v>219</v>
      </c>
      <c r="I125" s="45">
        <v>221</v>
      </c>
      <c r="J125" s="179">
        <f t="shared" si="2"/>
        <v>224.25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19.63</v>
      </c>
      <c r="E128" s="43">
        <v>11.4</v>
      </c>
      <c r="F128" s="44">
        <v>1398</v>
      </c>
      <c r="G128" s="14"/>
      <c r="H128" s="12" t="s">
        <v>1</v>
      </c>
      <c r="I128" s="167">
        <v>6.28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70.17</v>
      </c>
      <c r="E129" s="43"/>
      <c r="F129" s="44">
        <v>239</v>
      </c>
      <c r="G129" s="14"/>
      <c r="H129" s="11" t="s">
        <v>2</v>
      </c>
      <c r="I129" s="170">
        <v>5.94</v>
      </c>
      <c r="J129" s="171"/>
      <c r="K129" s="172"/>
      <c r="L129" s="20"/>
      <c r="M129" s="26">
        <v>7.1</v>
      </c>
      <c r="N129" s="42">
        <v>101</v>
      </c>
      <c r="O129" s="41">
        <v>0.06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68.94</v>
      </c>
      <c r="E131" s="43"/>
      <c r="F131" s="44">
        <v>235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67.75</v>
      </c>
      <c r="E132" s="43"/>
      <c r="F132" s="44">
        <v>234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5.4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75.400000000000006</v>
      </c>
      <c r="E133" s="43"/>
      <c r="F133" s="44">
        <v>1969</v>
      </c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>
        <v>5.3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73.17</v>
      </c>
      <c r="E134" s="43">
        <v>7.3</v>
      </c>
      <c r="F134" s="44">
        <v>519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506</v>
      </c>
      <c r="G135" s="14"/>
      <c r="H135" s="153">
        <v>12</v>
      </c>
      <c r="I135" s="155">
        <v>363</v>
      </c>
      <c r="J135" s="155">
        <v>218</v>
      </c>
      <c r="K135" s="159">
        <f>((I135-J135)/I135)</f>
        <v>0.39944903581267216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76.819999999999993</v>
      </c>
      <c r="E136" s="43">
        <v>6.9</v>
      </c>
      <c r="F136" s="44">
        <v>825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0.49838187702265374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811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0.50512333965844403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0.35582822085889571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-6.7857142857142852E-2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91.15</v>
      </c>
      <c r="E140" s="31"/>
      <c r="F140" s="32"/>
      <c r="G140" s="81"/>
      <c r="H140" s="27" t="s">
        <v>1</v>
      </c>
      <c r="I140" s="31">
        <v>415</v>
      </c>
      <c r="J140" s="31">
        <v>370</v>
      </c>
      <c r="K140" s="32">
        <f>I140-J140</f>
        <v>45</v>
      </c>
      <c r="L140" s="20"/>
      <c r="M140" s="157" t="s">
        <v>74</v>
      </c>
      <c r="N140" s="158"/>
      <c r="O140" s="76">
        <f>(J121-J125)/J121</f>
        <v>0.82924043403769276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72.8</v>
      </c>
      <c r="E141" s="31">
        <v>68.78</v>
      </c>
      <c r="F141" s="32">
        <v>94.48</v>
      </c>
      <c r="G141" s="82">
        <v>5</v>
      </c>
      <c r="H141" s="26" t="s">
        <v>2</v>
      </c>
      <c r="I141" s="33"/>
      <c r="J141" s="33"/>
      <c r="K141" s="34">
        <f>I141-J141</f>
        <v>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78.599999999999994</v>
      </c>
      <c r="E142" s="31">
        <v>65.45</v>
      </c>
      <c r="F142" s="32">
        <v>83.27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74.150000000000006</v>
      </c>
      <c r="E143" s="31">
        <v>52.05</v>
      </c>
      <c r="F143" s="32">
        <v>70.2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91.3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417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418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419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420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421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1327</v>
      </c>
    </row>
    <row r="7" spans="1:19" x14ac:dyDescent="0.25">
      <c r="A7" s="17"/>
      <c r="B7" s="20"/>
      <c r="C7" s="9" t="s">
        <v>17</v>
      </c>
      <c r="D7" s="47"/>
      <c r="E7" s="47"/>
      <c r="F7" s="43">
        <v>1256</v>
      </c>
      <c r="G7" s="48"/>
      <c r="H7" s="48"/>
      <c r="I7" s="48"/>
      <c r="J7" s="177">
        <f>AVERAGE(F7:I7)</f>
        <v>1256</v>
      </c>
      <c r="K7" s="178"/>
      <c r="L7" s="20"/>
      <c r="M7" s="16">
        <v>2</v>
      </c>
      <c r="N7" s="134">
        <v>9.1999999999999993</v>
      </c>
      <c r="O7" s="135"/>
      <c r="P7" s="17"/>
      <c r="R7" s="53" t="s">
        <v>1</v>
      </c>
      <c r="S7" s="99">
        <f>AVERAGE(J10,J67,J122)</f>
        <v>669.91666666666663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566</v>
      </c>
      <c r="G8" s="48"/>
      <c r="H8" s="48"/>
      <c r="I8" s="48"/>
      <c r="J8" s="177">
        <f t="shared" ref="J8:J13" si="0">AVERAGE(F8:I8)</f>
        <v>566</v>
      </c>
      <c r="K8" s="178"/>
      <c r="L8" s="20"/>
      <c r="M8" s="16">
        <v>3</v>
      </c>
      <c r="N8" s="134">
        <v>10.199999999999999</v>
      </c>
      <c r="O8" s="135"/>
      <c r="P8" s="17"/>
      <c r="R8" s="53" t="s">
        <v>2</v>
      </c>
      <c r="S8" s="100">
        <f>AVERAGE(J13,J70,J125)</f>
        <v>225.91666666666666</v>
      </c>
    </row>
    <row r="9" spans="1:19" x14ac:dyDescent="0.25">
      <c r="A9" s="17"/>
      <c r="B9" s="20"/>
      <c r="C9" s="9" t="s">
        <v>19</v>
      </c>
      <c r="D9" s="43">
        <v>60.4</v>
      </c>
      <c r="E9" s="43">
        <v>8.8000000000000007</v>
      </c>
      <c r="F9" s="43">
        <v>1381</v>
      </c>
      <c r="G9" s="43">
        <v>1339</v>
      </c>
      <c r="H9" s="43">
        <v>1123</v>
      </c>
      <c r="I9" s="43">
        <v>1148</v>
      </c>
      <c r="J9" s="177">
        <f t="shared" si="0"/>
        <v>1247.75</v>
      </c>
      <c r="K9" s="178"/>
      <c r="L9" s="20"/>
      <c r="M9" s="16">
        <v>4</v>
      </c>
      <c r="N9" s="134">
        <v>7.2</v>
      </c>
      <c r="O9" s="135"/>
      <c r="P9" s="17"/>
      <c r="R9" s="101" t="s">
        <v>70</v>
      </c>
      <c r="S9" s="102">
        <f>S6-S8</f>
        <v>1101.0833333333333</v>
      </c>
    </row>
    <row r="10" spans="1:19" x14ac:dyDescent="0.25">
      <c r="A10" s="17"/>
      <c r="B10" s="20"/>
      <c r="C10" s="9" t="s">
        <v>20</v>
      </c>
      <c r="D10" s="43">
        <v>58.15</v>
      </c>
      <c r="E10" s="43">
        <v>9</v>
      </c>
      <c r="F10" s="43">
        <v>664</v>
      </c>
      <c r="G10" s="43">
        <v>602</v>
      </c>
      <c r="H10" s="43">
        <v>604</v>
      </c>
      <c r="I10" s="43">
        <v>630</v>
      </c>
      <c r="J10" s="177">
        <f t="shared" si="0"/>
        <v>625</v>
      </c>
      <c r="K10" s="178"/>
      <c r="L10" s="20"/>
      <c r="M10" s="16">
        <v>5</v>
      </c>
      <c r="N10" s="134">
        <v>9.1</v>
      </c>
      <c r="O10" s="135"/>
      <c r="P10" s="17"/>
      <c r="R10" s="101" t="s">
        <v>71</v>
      </c>
      <c r="S10" s="103">
        <f>S7-S8</f>
        <v>444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368</v>
      </c>
      <c r="G11" s="48"/>
      <c r="H11" s="48"/>
      <c r="I11" s="48"/>
      <c r="J11" s="177">
        <f t="shared" si="0"/>
        <v>368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0.82975383069580499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217</v>
      </c>
      <c r="G12" s="48"/>
      <c r="H12" s="48"/>
      <c r="I12" s="48"/>
      <c r="J12" s="177">
        <f t="shared" si="0"/>
        <v>217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0.66276900111954229</v>
      </c>
    </row>
    <row r="13" spans="1:19" ht="15.75" thickBot="1" x14ac:dyDescent="0.3">
      <c r="A13" s="17"/>
      <c r="B13" s="20"/>
      <c r="C13" s="10" t="s">
        <v>23</v>
      </c>
      <c r="D13" s="45">
        <v>57</v>
      </c>
      <c r="E13" s="45">
        <v>7.7</v>
      </c>
      <c r="F13" s="45">
        <v>232</v>
      </c>
      <c r="G13" s="45">
        <v>242</v>
      </c>
      <c r="H13" s="45">
        <v>243</v>
      </c>
      <c r="I13" s="45">
        <v>245</v>
      </c>
      <c r="J13" s="179">
        <f t="shared" si="0"/>
        <v>240.5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5.75</v>
      </c>
      <c r="E16" s="43">
        <v>11.1</v>
      </c>
      <c r="F16" s="44">
        <v>1025</v>
      </c>
      <c r="G16" s="14"/>
      <c r="H16" s="12" t="s">
        <v>1</v>
      </c>
      <c r="I16" s="167">
        <v>5.23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</v>
      </c>
      <c r="E17" s="43"/>
      <c r="F17" s="44">
        <v>246</v>
      </c>
      <c r="G17" s="14"/>
      <c r="H17" s="11" t="s">
        <v>2</v>
      </c>
      <c r="I17" s="170">
        <v>4.84</v>
      </c>
      <c r="J17" s="171"/>
      <c r="K17" s="172"/>
      <c r="L17" s="20"/>
      <c r="M17" s="26">
        <v>7.1</v>
      </c>
      <c r="N17" s="42">
        <v>92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60.45</v>
      </c>
      <c r="E19" s="43"/>
      <c r="F19" s="44">
        <v>231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61.73</v>
      </c>
      <c r="E20" s="43"/>
      <c r="F20" s="44">
        <v>236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5.5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70.959999999999994</v>
      </c>
      <c r="E21" s="43"/>
      <c r="F21" s="44">
        <v>1454</v>
      </c>
      <c r="G21" s="14"/>
      <c r="H21" s="153">
        <v>3</v>
      </c>
      <c r="I21" s="155">
        <v>660</v>
      </c>
      <c r="J21" s="155">
        <v>429</v>
      </c>
      <c r="K21" s="159">
        <f>((I21-J21)/I21)</f>
        <v>0.35</v>
      </c>
      <c r="L21" s="20"/>
      <c r="M21" s="19">
        <v>2</v>
      </c>
      <c r="N21" s="33">
        <v>5.6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75.37</v>
      </c>
      <c r="E22" s="43">
        <v>6.6</v>
      </c>
      <c r="F22" s="44">
        <v>552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529</v>
      </c>
      <c r="G23" s="14"/>
      <c r="H23" s="153">
        <v>5</v>
      </c>
      <c r="I23" s="155">
        <v>401</v>
      </c>
      <c r="J23" s="155">
        <v>192</v>
      </c>
      <c r="K23" s="159">
        <f>((I23-J23)/I23)</f>
        <v>0.52119700748129671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</v>
      </c>
      <c r="E24" s="43">
        <v>6.4</v>
      </c>
      <c r="F24" s="44">
        <v>956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0.49909837707874172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931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0.41120000000000001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0.41032608695652173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-0.10829493087557604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91.45</v>
      </c>
      <c r="E28" s="31"/>
      <c r="F28" s="32"/>
      <c r="G28" s="81"/>
      <c r="H28" s="27" t="s">
        <v>1</v>
      </c>
      <c r="I28" s="31">
        <v>388</v>
      </c>
      <c r="J28" s="31">
        <v>333</v>
      </c>
      <c r="K28" s="32">
        <f>I28-J28</f>
        <v>55</v>
      </c>
      <c r="L28" s="20"/>
      <c r="M28" s="157" t="s">
        <v>74</v>
      </c>
      <c r="N28" s="158"/>
      <c r="O28" s="76">
        <f>(J9-J13)/J9</f>
        <v>0.80725305549989979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72.7</v>
      </c>
      <c r="E29" s="31">
        <v>67.989999999999995</v>
      </c>
      <c r="F29" s="32">
        <v>93.52</v>
      </c>
      <c r="G29" s="82">
        <v>5.3</v>
      </c>
      <c r="H29" s="26" t="s">
        <v>2</v>
      </c>
      <c r="I29" s="33">
        <v>229</v>
      </c>
      <c r="J29" s="33">
        <v>209</v>
      </c>
      <c r="K29" s="34">
        <f>I29-J29</f>
        <v>20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80.7</v>
      </c>
      <c r="E30" s="31">
        <v>66.790000000000006</v>
      </c>
      <c r="F30" s="32">
        <v>82.76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78</v>
      </c>
      <c r="E31" s="31">
        <v>56.89</v>
      </c>
      <c r="F31" s="32">
        <v>72.94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52.55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422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423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424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425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426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427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 t="s">
        <v>428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 t="s">
        <v>429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 t="s">
        <v>430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198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1277</v>
      </c>
      <c r="G64" s="48"/>
      <c r="H64" s="48"/>
      <c r="I64" s="48"/>
      <c r="J64" s="177">
        <f>AVERAGE(F64:I64)</f>
        <v>1277</v>
      </c>
      <c r="K64" s="178"/>
      <c r="L64" s="20"/>
      <c r="M64" s="16">
        <v>2</v>
      </c>
      <c r="N64" s="134">
        <v>9.3000000000000007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519</v>
      </c>
      <c r="G65" s="48"/>
      <c r="H65" s="48"/>
      <c r="I65" s="48"/>
      <c r="J65" s="177">
        <f t="shared" ref="J65:J70" si="1">AVERAGE(F65:I65)</f>
        <v>519</v>
      </c>
      <c r="K65" s="178"/>
      <c r="L65" s="20"/>
      <c r="M65" s="16">
        <v>3</v>
      </c>
      <c r="N65" s="134">
        <v>10.199999999999999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61.13</v>
      </c>
      <c r="E66" s="43">
        <v>8.3000000000000007</v>
      </c>
      <c r="F66" s="43">
        <v>1411</v>
      </c>
      <c r="G66" s="43">
        <v>1423</v>
      </c>
      <c r="H66" s="43">
        <v>1378</v>
      </c>
      <c r="I66" s="43">
        <v>1381</v>
      </c>
      <c r="J66" s="177">
        <f t="shared" si="1"/>
        <v>1398.25</v>
      </c>
      <c r="K66" s="178"/>
      <c r="L66" s="20"/>
      <c r="M66" s="16">
        <v>4</v>
      </c>
      <c r="N66" s="134">
        <v>7.6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60.08</v>
      </c>
      <c r="E67" s="43">
        <v>8.1999999999999993</v>
      </c>
      <c r="F67" s="43">
        <v>622</v>
      </c>
      <c r="G67" s="43">
        <v>629</v>
      </c>
      <c r="H67" s="43">
        <v>609</v>
      </c>
      <c r="I67" s="43">
        <v>587</v>
      </c>
      <c r="J67" s="177">
        <f t="shared" si="1"/>
        <v>611.75</v>
      </c>
      <c r="K67" s="178"/>
      <c r="L67" s="20"/>
      <c r="M67" s="16">
        <v>5</v>
      </c>
      <c r="N67" s="134">
        <v>9.1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355</v>
      </c>
      <c r="G68" s="48"/>
      <c r="H68" s="48"/>
      <c r="I68" s="48"/>
      <c r="J68" s="177">
        <f t="shared" si="1"/>
        <v>355</v>
      </c>
      <c r="K68" s="178"/>
      <c r="L68" s="20"/>
      <c r="M68" s="19">
        <v>6</v>
      </c>
      <c r="N68" s="136">
        <v>7.8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241</v>
      </c>
      <c r="G69" s="48"/>
      <c r="H69" s="48"/>
      <c r="I69" s="48"/>
      <c r="J69" s="177">
        <f t="shared" si="1"/>
        <v>241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60.09</v>
      </c>
      <c r="E70" s="45">
        <v>7.7</v>
      </c>
      <c r="F70" s="45">
        <v>254</v>
      </c>
      <c r="G70" s="45">
        <v>259</v>
      </c>
      <c r="H70" s="45">
        <v>209</v>
      </c>
      <c r="I70" s="45">
        <v>179</v>
      </c>
      <c r="J70" s="179">
        <f t="shared" si="1"/>
        <v>225.25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97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8.85</v>
      </c>
      <c r="E73" s="43">
        <v>10.4</v>
      </c>
      <c r="F73" s="44">
        <v>1380</v>
      </c>
      <c r="G73" s="14"/>
      <c r="H73" s="12" t="s">
        <v>1</v>
      </c>
      <c r="I73" s="167">
        <v>6.28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65.150000000000006</v>
      </c>
      <c r="E74" s="43"/>
      <c r="F74" s="44">
        <v>222</v>
      </c>
      <c r="G74" s="14"/>
      <c r="H74" s="11" t="s">
        <v>2</v>
      </c>
      <c r="I74" s="170">
        <v>5.72</v>
      </c>
      <c r="J74" s="171"/>
      <c r="K74" s="172"/>
      <c r="L74" s="20"/>
      <c r="M74" s="26">
        <v>6.8</v>
      </c>
      <c r="N74" s="42">
        <v>78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62.77</v>
      </c>
      <c r="E76" s="43"/>
      <c r="F76" s="44">
        <v>232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70.14</v>
      </c>
      <c r="E77" s="43"/>
      <c r="F77" s="44">
        <v>240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5.0999999999999996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74.47</v>
      </c>
      <c r="E78" s="43"/>
      <c r="F78" s="44">
        <v>1709</v>
      </c>
      <c r="G78" s="14"/>
      <c r="H78" s="153">
        <v>4</v>
      </c>
      <c r="I78" s="155">
        <v>607</v>
      </c>
      <c r="J78" s="155">
        <v>206</v>
      </c>
      <c r="K78" s="159">
        <f>((I78-J78)/I78)</f>
        <v>0.66062602965403627</v>
      </c>
      <c r="L78" s="20"/>
      <c r="M78" s="19">
        <v>2</v>
      </c>
      <c r="N78" s="33">
        <v>5.2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75.56</v>
      </c>
      <c r="E79" s="43">
        <v>6.6</v>
      </c>
      <c r="F79" s="44">
        <v>508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497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77.8</v>
      </c>
      <c r="E81" s="43">
        <v>6.4</v>
      </c>
      <c r="F81" s="44">
        <v>902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0.562488825317361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888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0.41969758888434816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0.3211267605633803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6.5352697095435688E-2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91.33</v>
      </c>
      <c r="E85" s="31"/>
      <c r="F85" s="32"/>
      <c r="G85" s="81"/>
      <c r="H85" s="27" t="s">
        <v>1</v>
      </c>
      <c r="I85" s="31">
        <v>709</v>
      </c>
      <c r="J85" s="31">
        <v>629</v>
      </c>
      <c r="K85" s="32">
        <f>I85-J85</f>
        <v>80</v>
      </c>
      <c r="L85" s="20"/>
      <c r="M85" s="157" t="s">
        <v>74</v>
      </c>
      <c r="N85" s="158"/>
      <c r="O85" s="76">
        <f>(J66-J70)/J66</f>
        <v>0.83890577507598785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72.75</v>
      </c>
      <c r="E86" s="31">
        <v>68.819999999999993</v>
      </c>
      <c r="F86" s="32">
        <v>94.6</v>
      </c>
      <c r="G86" s="82">
        <v>5</v>
      </c>
      <c r="H86" s="26" t="s">
        <v>2</v>
      </c>
      <c r="I86" s="33">
        <v>291</v>
      </c>
      <c r="J86" s="33">
        <v>267</v>
      </c>
      <c r="K86" s="34">
        <f>I86-J86</f>
        <v>24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80.55</v>
      </c>
      <c r="E87" s="31">
        <v>66.12</v>
      </c>
      <c r="F87" s="32">
        <v>82.09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76.05</v>
      </c>
      <c r="E88" s="31">
        <v>54.33</v>
      </c>
      <c r="F88" s="32">
        <v>71.44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53.87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91.07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431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432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433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434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435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436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437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 t="s">
        <v>438</v>
      </c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 t="s">
        <v>439</v>
      </c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401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1245</v>
      </c>
      <c r="G119" s="48"/>
      <c r="H119" s="48"/>
      <c r="I119" s="48"/>
      <c r="J119" s="177">
        <f>AVERAGE(F119:I119)</f>
        <v>1245</v>
      </c>
      <c r="K119" s="178"/>
      <c r="L119" s="20"/>
      <c r="M119" s="16">
        <v>2</v>
      </c>
      <c r="N119" s="134">
        <v>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545</v>
      </c>
      <c r="G120" s="48"/>
      <c r="H120" s="48"/>
      <c r="I120" s="48"/>
      <c r="J120" s="177">
        <f t="shared" ref="J120:J125" si="2">AVERAGE(F120:I120)</f>
        <v>545</v>
      </c>
      <c r="K120" s="178"/>
      <c r="L120" s="20"/>
      <c r="M120" s="16">
        <v>3</v>
      </c>
      <c r="N120" s="134">
        <v>8.4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66.73</v>
      </c>
      <c r="E121" s="43">
        <v>8.6999999999999993</v>
      </c>
      <c r="F121" s="43">
        <v>1317</v>
      </c>
      <c r="G121" s="43">
        <v>1398</v>
      </c>
      <c r="H121" s="43">
        <v>1323</v>
      </c>
      <c r="I121" s="43">
        <v>1302</v>
      </c>
      <c r="J121" s="177">
        <f t="shared" si="2"/>
        <v>1335</v>
      </c>
      <c r="K121" s="178"/>
      <c r="L121" s="20"/>
      <c r="M121" s="16">
        <v>4</v>
      </c>
      <c r="N121" s="134">
        <v>7.2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60.93</v>
      </c>
      <c r="E122" s="43">
        <v>8.4</v>
      </c>
      <c r="F122" s="43">
        <v>752</v>
      </c>
      <c r="G122" s="43">
        <v>720</v>
      </c>
      <c r="H122" s="43">
        <v>823</v>
      </c>
      <c r="I122" s="43">
        <v>797</v>
      </c>
      <c r="J122" s="177">
        <f t="shared" si="2"/>
        <v>773</v>
      </c>
      <c r="K122" s="178"/>
      <c r="L122" s="20"/>
      <c r="M122" s="16">
        <v>5</v>
      </c>
      <c r="N122" s="134">
        <v>8.4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361</v>
      </c>
      <c r="G123" s="48"/>
      <c r="H123" s="48"/>
      <c r="I123" s="48"/>
      <c r="J123" s="177">
        <f t="shared" si="2"/>
        <v>361</v>
      </c>
      <c r="K123" s="178"/>
      <c r="L123" s="20"/>
      <c r="M123" s="19">
        <v>6</v>
      </c>
      <c r="N123" s="136">
        <v>7.8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222</v>
      </c>
      <c r="G124" s="48"/>
      <c r="H124" s="48"/>
      <c r="I124" s="48"/>
      <c r="J124" s="177">
        <f t="shared" si="2"/>
        <v>222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60.19</v>
      </c>
      <c r="E125" s="45">
        <v>8.1999999999999993</v>
      </c>
      <c r="F125" s="45">
        <v>220</v>
      </c>
      <c r="G125" s="45">
        <v>211</v>
      </c>
      <c r="H125" s="45">
        <v>207</v>
      </c>
      <c r="I125" s="45">
        <v>210</v>
      </c>
      <c r="J125" s="179">
        <f t="shared" si="2"/>
        <v>212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23.42</v>
      </c>
      <c r="E128" s="43">
        <v>10.7</v>
      </c>
      <c r="F128" s="44">
        <v>1098</v>
      </c>
      <c r="G128" s="14"/>
      <c r="H128" s="12" t="s">
        <v>1</v>
      </c>
      <c r="I128" s="167">
        <v>6.5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68.84</v>
      </c>
      <c r="E129" s="43"/>
      <c r="F129" s="44">
        <v>199</v>
      </c>
      <c r="G129" s="14"/>
      <c r="H129" s="11" t="s">
        <v>2</v>
      </c>
      <c r="I129" s="170">
        <v>6.06</v>
      </c>
      <c r="J129" s="171"/>
      <c r="K129" s="172"/>
      <c r="L129" s="20"/>
      <c r="M129" s="26">
        <v>7.1</v>
      </c>
      <c r="N129" s="42">
        <v>101</v>
      </c>
      <c r="O129" s="41">
        <v>0.02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66.180000000000007</v>
      </c>
      <c r="E131" s="43"/>
      <c r="F131" s="44">
        <v>196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68.06</v>
      </c>
      <c r="E132" s="43"/>
      <c r="F132" s="44">
        <v>194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5.3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74.89</v>
      </c>
      <c r="E133" s="43"/>
      <c r="F133" s="44">
        <v>1885</v>
      </c>
      <c r="G133" s="14"/>
      <c r="H133" s="153">
        <v>11</v>
      </c>
      <c r="I133" s="155">
        <v>748</v>
      </c>
      <c r="J133" s="155">
        <v>262</v>
      </c>
      <c r="K133" s="159">
        <f>((I133-J133)/I133)</f>
        <v>0.64973262032085566</v>
      </c>
      <c r="L133" s="20"/>
      <c r="M133" s="19">
        <v>2</v>
      </c>
      <c r="N133" s="33">
        <v>5.4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75.290000000000006</v>
      </c>
      <c r="E134" s="43">
        <v>6.9</v>
      </c>
      <c r="F134" s="44">
        <v>535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516</v>
      </c>
      <c r="G135" s="14"/>
      <c r="H135" s="153">
        <v>6</v>
      </c>
      <c r="I135" s="155">
        <v>396</v>
      </c>
      <c r="J135" s="155">
        <v>222</v>
      </c>
      <c r="K135" s="159">
        <f>((I135-J135)/I135)</f>
        <v>0.43939393939393939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77.27</v>
      </c>
      <c r="E136" s="43">
        <v>6.6</v>
      </c>
      <c r="F136" s="44">
        <v>945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0.42097378277153558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920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0.53298835705045278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0.38504155124653738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4.5045045045045043E-2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91.45</v>
      </c>
      <c r="E140" s="31"/>
      <c r="F140" s="32"/>
      <c r="G140" s="81"/>
      <c r="H140" s="27" t="s">
        <v>1</v>
      </c>
      <c r="I140" s="31">
        <v>412</v>
      </c>
      <c r="J140" s="31">
        <v>374</v>
      </c>
      <c r="K140" s="32">
        <f>I140-J140</f>
        <v>38</v>
      </c>
      <c r="L140" s="20"/>
      <c r="M140" s="157" t="s">
        <v>74</v>
      </c>
      <c r="N140" s="158"/>
      <c r="O140" s="76">
        <f>(J121-J125)/J121</f>
        <v>0.84119850187265921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</v>
      </c>
      <c r="E141" s="31">
        <v>68.400000000000006</v>
      </c>
      <c r="F141" s="32">
        <v>94.34</v>
      </c>
      <c r="G141" s="82">
        <v>5.3</v>
      </c>
      <c r="H141" s="26" t="s">
        <v>2</v>
      </c>
      <c r="I141" s="33">
        <v>259</v>
      </c>
      <c r="J141" s="33">
        <v>232</v>
      </c>
      <c r="K141" s="34">
        <f>I141-J141</f>
        <v>27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78.900000000000006</v>
      </c>
      <c r="E142" s="31">
        <v>64.94</v>
      </c>
      <c r="F142" s="32">
        <v>82.31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75.25</v>
      </c>
      <c r="E143" s="31">
        <v>53.93</v>
      </c>
      <c r="F143" s="32">
        <v>71.67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52.6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440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441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442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443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444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445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1315.4166666666667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1256</v>
      </c>
      <c r="G7" s="48"/>
      <c r="H7" s="48"/>
      <c r="I7" s="48"/>
      <c r="J7" s="177">
        <f>AVERAGE(F7:I7)</f>
        <v>1256</v>
      </c>
      <c r="K7" s="178"/>
      <c r="L7" s="20"/>
      <c r="M7" s="16">
        <v>2</v>
      </c>
      <c r="N7" s="134">
        <v>8.9</v>
      </c>
      <c r="O7" s="135"/>
      <c r="P7" s="17"/>
      <c r="R7" s="53" t="s">
        <v>1</v>
      </c>
      <c r="S7" s="99">
        <f>AVERAGE(J10,J67,J122)</f>
        <v>761.5</v>
      </c>
    </row>
    <row r="8" spans="1:19" x14ac:dyDescent="0.25">
      <c r="A8" s="17"/>
      <c r="B8" s="20"/>
      <c r="C8" s="9" t="s">
        <v>18</v>
      </c>
      <c r="D8" s="47"/>
      <c r="E8" s="47"/>
      <c r="F8" s="43">
        <v>562</v>
      </c>
      <c r="G8" s="48"/>
      <c r="H8" s="48"/>
      <c r="I8" s="48"/>
      <c r="J8" s="177">
        <f t="shared" ref="J8:J13" si="0">AVERAGE(F8:I8)</f>
        <v>562</v>
      </c>
      <c r="K8" s="178"/>
      <c r="L8" s="20"/>
      <c r="M8" s="16">
        <v>3</v>
      </c>
      <c r="N8" s="134">
        <v>9.8000000000000007</v>
      </c>
      <c r="O8" s="135"/>
      <c r="P8" s="17"/>
      <c r="R8" s="53" t="s">
        <v>2</v>
      </c>
      <c r="S8" s="100">
        <f>AVERAGE(J13,J70,J125)</f>
        <v>292.66666666666669</v>
      </c>
    </row>
    <row r="9" spans="1:19" x14ac:dyDescent="0.25">
      <c r="A9" s="17"/>
      <c r="B9" s="20"/>
      <c r="C9" s="9" t="s">
        <v>19</v>
      </c>
      <c r="D9" s="43">
        <v>67.040000000000006</v>
      </c>
      <c r="E9" s="43">
        <v>8</v>
      </c>
      <c r="F9" s="43">
        <v>1532</v>
      </c>
      <c r="G9" s="43">
        <v>1556</v>
      </c>
      <c r="H9" s="43">
        <v>1215</v>
      </c>
      <c r="I9" s="43">
        <v>1030</v>
      </c>
      <c r="J9" s="177">
        <f t="shared" si="0"/>
        <v>1333.25</v>
      </c>
      <c r="K9" s="178"/>
      <c r="L9" s="20"/>
      <c r="M9" s="16">
        <v>4</v>
      </c>
      <c r="N9" s="134">
        <v>7.7</v>
      </c>
      <c r="O9" s="135"/>
      <c r="P9" s="17"/>
      <c r="R9" s="101" t="s">
        <v>70</v>
      </c>
      <c r="S9" s="102">
        <f>S6-S8</f>
        <v>1022.75</v>
      </c>
    </row>
    <row r="10" spans="1:19" x14ac:dyDescent="0.25">
      <c r="A10" s="17"/>
      <c r="B10" s="20"/>
      <c r="C10" s="9" t="s">
        <v>20</v>
      </c>
      <c r="D10" s="43">
        <v>59.96</v>
      </c>
      <c r="E10" s="43">
        <v>8.6999999999999993</v>
      </c>
      <c r="F10" s="43">
        <v>973</v>
      </c>
      <c r="G10" s="43">
        <v>912</v>
      </c>
      <c r="H10" s="43">
        <v>932</v>
      </c>
      <c r="I10" s="43">
        <v>814</v>
      </c>
      <c r="J10" s="177">
        <f t="shared" si="0"/>
        <v>907.75</v>
      </c>
      <c r="K10" s="178"/>
      <c r="L10" s="20"/>
      <c r="M10" s="16">
        <v>5</v>
      </c>
      <c r="N10" s="134">
        <v>9.1999999999999993</v>
      </c>
      <c r="O10" s="135"/>
      <c r="P10" s="17"/>
      <c r="R10" s="101" t="s">
        <v>71</v>
      </c>
      <c r="S10" s="103">
        <f>S7-S8</f>
        <v>468.83333333333331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523</v>
      </c>
      <c r="G11" s="48"/>
      <c r="H11" s="48"/>
      <c r="I11" s="48"/>
      <c r="J11" s="177">
        <f t="shared" si="0"/>
        <v>523</v>
      </c>
      <c r="K11" s="178"/>
      <c r="L11" s="20"/>
      <c r="M11" s="19">
        <v>6</v>
      </c>
      <c r="N11" s="136">
        <v>7.5</v>
      </c>
      <c r="O11" s="137"/>
      <c r="P11" s="17"/>
      <c r="R11" s="104" t="s">
        <v>72</v>
      </c>
      <c r="S11" s="105">
        <f>S9/S6</f>
        <v>0.77751029458346532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323</v>
      </c>
      <c r="G12" s="48"/>
      <c r="H12" s="48"/>
      <c r="I12" s="48"/>
      <c r="J12" s="177">
        <f t="shared" si="0"/>
        <v>323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0.61567082512584803</v>
      </c>
    </row>
    <row r="13" spans="1:19" ht="15.75" thickBot="1" x14ac:dyDescent="0.3">
      <c r="A13" s="17"/>
      <c r="B13" s="20"/>
      <c r="C13" s="10" t="s">
        <v>23</v>
      </c>
      <c r="D13" s="45">
        <v>60.22</v>
      </c>
      <c r="E13" s="45">
        <v>7.7</v>
      </c>
      <c r="F13" s="45">
        <v>290</v>
      </c>
      <c r="G13" s="45">
        <v>296</v>
      </c>
      <c r="H13" s="45">
        <v>302</v>
      </c>
      <c r="I13" s="45">
        <v>320</v>
      </c>
      <c r="J13" s="179">
        <f t="shared" si="0"/>
        <v>302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9.4600000000000009</v>
      </c>
      <c r="E16" s="43">
        <v>11.1</v>
      </c>
      <c r="F16" s="44">
        <v>968</v>
      </c>
      <c r="G16" s="14"/>
      <c r="H16" s="12" t="s">
        <v>1</v>
      </c>
      <c r="I16" s="167">
        <v>6.19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66.8</v>
      </c>
      <c r="E17" s="43"/>
      <c r="F17" s="44">
        <v>295</v>
      </c>
      <c r="G17" s="14"/>
      <c r="H17" s="11" t="s">
        <v>2</v>
      </c>
      <c r="I17" s="170">
        <v>5.77</v>
      </c>
      <c r="J17" s="171"/>
      <c r="K17" s="172"/>
      <c r="L17" s="20"/>
      <c r="M17" s="26">
        <v>7.2</v>
      </c>
      <c r="N17" s="42">
        <v>92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62.75</v>
      </c>
      <c r="E19" s="43"/>
      <c r="F19" s="44">
        <v>302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72.2</v>
      </c>
      <c r="E20" s="43"/>
      <c r="F20" s="44">
        <v>294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5.5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79.48</v>
      </c>
      <c r="E21" s="43"/>
      <c r="F21" s="44">
        <v>1582</v>
      </c>
      <c r="G21" s="14"/>
      <c r="H21" s="153">
        <v>1</v>
      </c>
      <c r="I21" s="155">
        <v>933</v>
      </c>
      <c r="J21" s="155">
        <v>740</v>
      </c>
      <c r="K21" s="159">
        <f>((I21-J21)/I21)</f>
        <v>0.20685959271168275</v>
      </c>
      <c r="L21" s="20"/>
      <c r="M21" s="19">
        <v>2</v>
      </c>
      <c r="N21" s="33">
        <v>5.6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75.819999999999993</v>
      </c>
      <c r="E22" s="43">
        <v>6.7</v>
      </c>
      <c r="F22" s="44">
        <v>500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485</v>
      </c>
      <c r="G23" s="14"/>
      <c r="H23" s="153">
        <v>7</v>
      </c>
      <c r="I23" s="155">
        <v>469</v>
      </c>
      <c r="J23" s="155">
        <v>402</v>
      </c>
      <c r="K23" s="159">
        <f>((I23-J23)/I23)</f>
        <v>0.14285714285714285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76.680000000000007</v>
      </c>
      <c r="E24" s="43">
        <v>6.6</v>
      </c>
      <c r="F24" s="44">
        <v>946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68">
        <f>(J9-J10)/J9</f>
        <v>0.31914494655915993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922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68">
        <f>(J10-J11)/J10</f>
        <v>0.4238501790140457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68">
        <f>(J11-J12)/J11</f>
        <v>0.38240917782026768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68">
        <f>(J12-J13)/J12</f>
        <v>6.5015479876160992E-2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91.35</v>
      </c>
      <c r="E28" s="31"/>
      <c r="F28" s="32"/>
      <c r="G28" s="81"/>
      <c r="H28" s="27" t="s">
        <v>1</v>
      </c>
      <c r="I28" s="31">
        <v>455</v>
      </c>
      <c r="J28" s="31">
        <v>394</v>
      </c>
      <c r="K28" s="32">
        <f>I28-J28</f>
        <v>61</v>
      </c>
      <c r="L28" s="20"/>
      <c r="M28" s="157" t="s">
        <v>74</v>
      </c>
      <c r="N28" s="158"/>
      <c r="O28" s="76">
        <f>(J9-J13)/J9</f>
        <v>0.77348584286517907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72.25</v>
      </c>
      <c r="E29" s="31">
        <v>67.290000000000006</v>
      </c>
      <c r="F29" s="32">
        <v>93.14</v>
      </c>
      <c r="G29" s="82">
        <v>5.3</v>
      </c>
      <c r="H29" s="26" t="s">
        <v>2</v>
      </c>
      <c r="I29" s="33">
        <v>244</v>
      </c>
      <c r="J29" s="33">
        <v>222</v>
      </c>
      <c r="K29" s="34">
        <f>I29-J29</f>
        <v>22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79.150000000000006</v>
      </c>
      <c r="E30" s="31">
        <v>65.12</v>
      </c>
      <c r="F30" s="32">
        <v>82.27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76.900000000000006</v>
      </c>
      <c r="E31" s="31">
        <v>55.43</v>
      </c>
      <c r="F31" s="32">
        <v>72.08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91.45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446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447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448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449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450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198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1275</v>
      </c>
      <c r="G64" s="48"/>
      <c r="H64" s="48"/>
      <c r="I64" s="48"/>
      <c r="J64" s="177">
        <f>AVERAGE(F64:I64)</f>
        <v>1275</v>
      </c>
      <c r="K64" s="178"/>
      <c r="L64" s="20"/>
      <c r="M64" s="16">
        <v>2</v>
      </c>
      <c r="N64" s="134">
        <v>8.6999999999999993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549</v>
      </c>
      <c r="G65" s="48"/>
      <c r="H65" s="48"/>
      <c r="I65" s="48"/>
      <c r="J65" s="177">
        <f t="shared" ref="J65:J70" si="1">AVERAGE(F65:I65)</f>
        <v>549</v>
      </c>
      <c r="K65" s="178"/>
      <c r="L65" s="20"/>
      <c r="M65" s="16">
        <v>3</v>
      </c>
      <c r="N65" s="134">
        <v>9.1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61.41</v>
      </c>
      <c r="E66" s="43">
        <v>8.4</v>
      </c>
      <c r="F66" s="43">
        <v>1298</v>
      </c>
      <c r="G66" s="43">
        <v>1309</v>
      </c>
      <c r="H66" s="43">
        <v>1317</v>
      </c>
      <c r="I66" s="43">
        <v>1386</v>
      </c>
      <c r="J66" s="177">
        <f t="shared" si="1"/>
        <v>1327.5</v>
      </c>
      <c r="K66" s="178"/>
      <c r="L66" s="20"/>
      <c r="M66" s="16">
        <v>4</v>
      </c>
      <c r="N66" s="134">
        <v>7.8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60.71</v>
      </c>
      <c r="E67" s="43">
        <v>8.1999999999999993</v>
      </c>
      <c r="F67" s="43">
        <v>729</v>
      </c>
      <c r="G67" s="43">
        <v>720</v>
      </c>
      <c r="H67" s="43">
        <v>709</v>
      </c>
      <c r="I67" s="43">
        <v>711</v>
      </c>
      <c r="J67" s="177">
        <f t="shared" si="1"/>
        <v>717.25</v>
      </c>
      <c r="K67" s="178"/>
      <c r="L67" s="20"/>
      <c r="M67" s="16">
        <v>5</v>
      </c>
      <c r="N67" s="134">
        <v>9.1999999999999993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426</v>
      </c>
      <c r="G68" s="48"/>
      <c r="H68" s="48"/>
      <c r="I68" s="48"/>
      <c r="J68" s="177">
        <f t="shared" si="1"/>
        <v>426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314</v>
      </c>
      <c r="G69" s="48"/>
      <c r="H69" s="48"/>
      <c r="I69" s="48"/>
      <c r="J69" s="177">
        <f t="shared" si="1"/>
        <v>314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60.46</v>
      </c>
      <c r="E70" s="45">
        <v>7.6</v>
      </c>
      <c r="F70" s="45">
        <v>322</v>
      </c>
      <c r="G70" s="45">
        <v>301</v>
      </c>
      <c r="H70" s="45">
        <v>285</v>
      </c>
      <c r="I70" s="45">
        <v>271</v>
      </c>
      <c r="J70" s="179">
        <f t="shared" si="1"/>
        <v>294.75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11.22</v>
      </c>
      <c r="E73" s="43">
        <v>10.6</v>
      </c>
      <c r="F73" s="44">
        <v>1187</v>
      </c>
      <c r="G73" s="14"/>
      <c r="H73" s="12" t="s">
        <v>1</v>
      </c>
      <c r="I73" s="167">
        <v>6.39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64.489999999999995</v>
      </c>
      <c r="E74" s="43"/>
      <c r="F74" s="44">
        <v>288</v>
      </c>
      <c r="G74" s="14"/>
      <c r="H74" s="11" t="s">
        <v>2</v>
      </c>
      <c r="I74" s="170">
        <v>5.83</v>
      </c>
      <c r="J74" s="171"/>
      <c r="K74" s="172"/>
      <c r="L74" s="20"/>
      <c r="M74" s="26">
        <v>6.8</v>
      </c>
      <c r="N74" s="42">
        <v>88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62.78</v>
      </c>
      <c r="E76" s="43"/>
      <c r="F76" s="44">
        <v>299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70.08</v>
      </c>
      <c r="E77" s="43"/>
      <c r="F77" s="44">
        <v>279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5.3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70.040000000000006</v>
      </c>
      <c r="E78" s="43"/>
      <c r="F78" s="44">
        <v>1837</v>
      </c>
      <c r="G78" s="14"/>
      <c r="H78" s="153">
        <v>8</v>
      </c>
      <c r="I78" s="155">
        <v>334</v>
      </c>
      <c r="J78" s="155">
        <v>222</v>
      </c>
      <c r="K78" s="159">
        <f>((I78-J78)/I78)</f>
        <v>0.33532934131736525</v>
      </c>
      <c r="L78" s="20"/>
      <c r="M78" s="19">
        <v>2</v>
      </c>
      <c r="N78" s="33">
        <v>5.0999999999999996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73.41</v>
      </c>
      <c r="E79" s="43">
        <v>6.6</v>
      </c>
      <c r="F79" s="44">
        <v>592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577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76.69</v>
      </c>
      <c r="E81" s="43">
        <v>6.3</v>
      </c>
      <c r="F81" s="44">
        <v>1109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68">
        <f>(J66-J67)/J66</f>
        <v>0.45969868173258005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1078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68">
        <f>(J67-J68)/J67</f>
        <v>0.40606483095155105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68">
        <f>(J68-J69)/J68</f>
        <v>0.26291079812206575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68">
        <f>(J69-J70)/J69</f>
        <v>6.1305732484076433E-2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91.09</v>
      </c>
      <c r="E85" s="31"/>
      <c r="F85" s="32"/>
      <c r="G85" s="81"/>
      <c r="H85" s="27" t="s">
        <v>1</v>
      </c>
      <c r="I85" s="31">
        <v>771</v>
      </c>
      <c r="J85" s="31">
        <v>704</v>
      </c>
      <c r="K85" s="32">
        <f>I85-J85</f>
        <v>67</v>
      </c>
      <c r="L85" s="20"/>
      <c r="M85" s="157" t="s">
        <v>74</v>
      </c>
      <c r="N85" s="158"/>
      <c r="O85" s="76">
        <f>(J66-J70)/J66</f>
        <v>0.7779661016949152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72.650000000000006</v>
      </c>
      <c r="E86" s="31">
        <v>68.040000000000006</v>
      </c>
      <c r="F86" s="32">
        <v>93.66</v>
      </c>
      <c r="G86" s="82">
        <v>5.2</v>
      </c>
      <c r="H86" s="26" t="s">
        <v>2</v>
      </c>
      <c r="I86" s="33">
        <v>410</v>
      </c>
      <c r="J86" s="33">
        <v>388</v>
      </c>
      <c r="K86" s="34">
        <f>I86-J86</f>
        <v>22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79.849999999999994</v>
      </c>
      <c r="E87" s="31">
        <v>66.53</v>
      </c>
      <c r="F87" s="32">
        <v>83.33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74.55</v>
      </c>
      <c r="E88" s="31">
        <v>52.99</v>
      </c>
      <c r="F88" s="32">
        <v>71.09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54.49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91.44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451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452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453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454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455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456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457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8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8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8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8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8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8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8" x14ac:dyDescent="0.25">
      <c r="A119" s="17"/>
      <c r="B119" s="20"/>
      <c r="C119" s="9" t="s">
        <v>17</v>
      </c>
      <c r="D119" s="47"/>
      <c r="E119" s="47"/>
      <c r="F119" s="43">
        <v>1262</v>
      </c>
      <c r="G119" s="48"/>
      <c r="H119" s="48"/>
      <c r="I119" s="48"/>
      <c r="J119" s="177">
        <f>AVERAGE(F119:I119)</f>
        <v>1262</v>
      </c>
      <c r="K119" s="178"/>
      <c r="L119" s="20"/>
      <c r="M119" s="16">
        <v>2</v>
      </c>
      <c r="N119" s="134">
        <v>8.6</v>
      </c>
      <c r="O119" s="135"/>
      <c r="P119" s="17"/>
    </row>
    <row r="120" spans="1:18" x14ac:dyDescent="0.25">
      <c r="A120" s="17"/>
      <c r="B120" s="20"/>
      <c r="C120" s="9" t="s">
        <v>18</v>
      </c>
      <c r="D120" s="47"/>
      <c r="E120" s="47"/>
      <c r="F120" s="43">
        <v>565</v>
      </c>
      <c r="G120" s="48"/>
      <c r="H120" s="48"/>
      <c r="I120" s="48"/>
      <c r="J120" s="177">
        <f t="shared" ref="J120:J125" si="2">AVERAGE(F120:I120)</f>
        <v>565</v>
      </c>
      <c r="K120" s="178"/>
      <c r="L120" s="20"/>
      <c r="M120" s="16">
        <v>3</v>
      </c>
      <c r="N120" s="134">
        <v>8.9</v>
      </c>
      <c r="O120" s="135"/>
      <c r="P120" s="17"/>
    </row>
    <row r="121" spans="1:18" x14ac:dyDescent="0.25">
      <c r="A121" s="17"/>
      <c r="B121" s="20"/>
      <c r="C121" s="9" t="s">
        <v>19</v>
      </c>
      <c r="D121" s="43">
        <v>60.58</v>
      </c>
      <c r="E121" s="43">
        <v>8.5</v>
      </c>
      <c r="F121" s="43">
        <v>1345</v>
      </c>
      <c r="G121" s="43">
        <v>1202</v>
      </c>
      <c r="H121" s="43">
        <v>1242</v>
      </c>
      <c r="I121" s="43">
        <v>1353</v>
      </c>
      <c r="J121" s="177">
        <f t="shared" si="2"/>
        <v>1285.5</v>
      </c>
      <c r="K121" s="178"/>
      <c r="L121" s="20"/>
      <c r="M121" s="16">
        <v>4</v>
      </c>
      <c r="N121" s="134">
        <v>7.7</v>
      </c>
      <c r="O121" s="135"/>
      <c r="P121" s="17"/>
      <c r="R121" s="89"/>
    </row>
    <row r="122" spans="1:18" x14ac:dyDescent="0.25">
      <c r="A122" s="17"/>
      <c r="B122" s="20"/>
      <c r="C122" s="9" t="s">
        <v>20</v>
      </c>
      <c r="D122" s="43">
        <v>60.66</v>
      </c>
      <c r="E122" s="43">
        <v>7.9</v>
      </c>
      <c r="F122" s="43">
        <v>670</v>
      </c>
      <c r="G122" s="43">
        <v>660</v>
      </c>
      <c r="H122" s="43">
        <v>652</v>
      </c>
      <c r="I122" s="43">
        <v>656</v>
      </c>
      <c r="J122" s="177">
        <f t="shared" si="2"/>
        <v>659.5</v>
      </c>
      <c r="K122" s="178"/>
      <c r="L122" s="20"/>
      <c r="M122" s="16">
        <v>5</v>
      </c>
      <c r="N122" s="134">
        <v>9.1</v>
      </c>
      <c r="O122" s="135"/>
      <c r="P122" s="17"/>
    </row>
    <row r="123" spans="1:18" ht="15.75" thickBot="1" x14ac:dyDescent="0.3">
      <c r="A123" s="17"/>
      <c r="B123" s="20"/>
      <c r="C123" s="9" t="s">
        <v>21</v>
      </c>
      <c r="D123" s="43"/>
      <c r="E123" s="43"/>
      <c r="F123" s="43">
        <v>407</v>
      </c>
      <c r="G123" s="48"/>
      <c r="H123" s="48"/>
      <c r="I123" s="48"/>
      <c r="J123" s="177">
        <f t="shared" si="2"/>
        <v>407</v>
      </c>
      <c r="K123" s="178"/>
      <c r="L123" s="20"/>
      <c r="M123" s="19">
        <v>6</v>
      </c>
      <c r="N123" s="136">
        <v>7.3</v>
      </c>
      <c r="O123" s="137"/>
      <c r="P123" s="17"/>
    </row>
    <row r="124" spans="1:18" x14ac:dyDescent="0.25">
      <c r="A124" s="17"/>
      <c r="B124" s="20"/>
      <c r="C124" s="9" t="s">
        <v>22</v>
      </c>
      <c r="D124" s="43"/>
      <c r="E124" s="43"/>
      <c r="F124" s="43">
        <v>276</v>
      </c>
      <c r="G124" s="48"/>
      <c r="H124" s="48"/>
      <c r="I124" s="48"/>
      <c r="J124" s="177">
        <f t="shared" si="2"/>
        <v>276</v>
      </c>
      <c r="K124" s="178"/>
      <c r="L124" s="20"/>
      <c r="M124" s="20"/>
      <c r="N124" s="20"/>
      <c r="O124" s="20"/>
      <c r="P124" s="17"/>
    </row>
    <row r="125" spans="1:18" ht="15.75" thickBot="1" x14ac:dyDescent="0.3">
      <c r="A125" s="17"/>
      <c r="B125" s="20"/>
      <c r="C125" s="10" t="s">
        <v>23</v>
      </c>
      <c r="D125" s="45">
        <v>61.9</v>
      </c>
      <c r="E125" s="45">
        <v>7.7</v>
      </c>
      <c r="F125" s="45">
        <v>274</v>
      </c>
      <c r="G125" s="45">
        <v>282</v>
      </c>
      <c r="H125" s="45">
        <v>286</v>
      </c>
      <c r="I125" s="45">
        <v>283</v>
      </c>
      <c r="J125" s="179">
        <f t="shared" si="2"/>
        <v>281.25</v>
      </c>
      <c r="K125" s="180"/>
      <c r="L125" s="20"/>
      <c r="M125" s="20"/>
      <c r="N125" s="20"/>
      <c r="O125" s="20"/>
      <c r="P125" s="17"/>
    </row>
    <row r="126" spans="1:18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8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8" x14ac:dyDescent="0.25">
      <c r="A128" s="17"/>
      <c r="B128" s="20"/>
      <c r="C128" s="7" t="s">
        <v>27</v>
      </c>
      <c r="D128" s="43">
        <v>15.23</v>
      </c>
      <c r="E128" s="43">
        <v>10.9</v>
      </c>
      <c r="F128" s="44">
        <v>1118</v>
      </c>
      <c r="G128" s="14"/>
      <c r="H128" s="12" t="s">
        <v>1</v>
      </c>
      <c r="I128" s="187">
        <v>5.78</v>
      </c>
      <c r="J128" s="188"/>
      <c r="K128" s="189"/>
      <c r="L128" s="87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70.62</v>
      </c>
      <c r="E129" s="43"/>
      <c r="F129" s="44">
        <v>285</v>
      </c>
      <c r="G129" s="14"/>
      <c r="H129" s="11" t="s">
        <v>2</v>
      </c>
      <c r="I129" s="170">
        <v>4.97</v>
      </c>
      <c r="J129" s="171"/>
      <c r="K129" s="172"/>
      <c r="L129" s="20"/>
      <c r="M129" s="26">
        <v>6.7</v>
      </c>
      <c r="N129" s="42">
        <v>98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66.349999999999994</v>
      </c>
      <c r="E131" s="43"/>
      <c r="F131" s="44">
        <v>280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71.42</v>
      </c>
      <c r="E132" s="43"/>
      <c r="F132" s="44">
        <v>276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5.4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75.17</v>
      </c>
      <c r="E133" s="43"/>
      <c r="F133" s="44">
        <v>1784</v>
      </c>
      <c r="G133" s="14"/>
      <c r="H133" s="153">
        <v>2</v>
      </c>
      <c r="I133" s="155">
        <v>680</v>
      </c>
      <c r="J133" s="155">
        <v>483</v>
      </c>
      <c r="K133" s="159">
        <f>((I133-J133)/I133)</f>
        <v>0.2897058823529412</v>
      </c>
      <c r="L133" s="20"/>
      <c r="M133" s="19">
        <v>2</v>
      </c>
      <c r="N133" s="33">
        <v>5.5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73.58</v>
      </c>
      <c r="E134" s="43">
        <v>6.5</v>
      </c>
      <c r="F134" s="44">
        <v>564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548</v>
      </c>
      <c r="G135" s="14"/>
      <c r="H135" s="153">
        <v>12</v>
      </c>
      <c r="I135" s="155">
        <v>398</v>
      </c>
      <c r="J135" s="155">
        <v>297</v>
      </c>
      <c r="K135" s="159">
        <f>((I135-J135)/I135)</f>
        <v>0.25376884422110552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76.45</v>
      </c>
      <c r="E136" s="43">
        <v>6.2</v>
      </c>
      <c r="F136" s="44">
        <v>1041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68">
        <f>(J121-J122)/J121</f>
        <v>0.4869700505639829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1022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68">
        <f>(J122-J123)/J122</f>
        <v>0.38286580742987114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68">
        <f>(J123-J124)/J123</f>
        <v>0.32186732186732187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68">
        <f>(J124-J125)/J124</f>
        <v>-1.9021739130434784E-2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91.24</v>
      </c>
      <c r="E140" s="31"/>
      <c r="F140" s="32"/>
      <c r="G140" s="81"/>
      <c r="H140" s="27" t="s">
        <v>1</v>
      </c>
      <c r="I140" s="31">
        <v>684</v>
      </c>
      <c r="J140" s="31">
        <v>633</v>
      </c>
      <c r="K140" s="32">
        <f>I140-J140</f>
        <v>51</v>
      </c>
      <c r="L140" s="20"/>
      <c r="M140" s="157" t="s">
        <v>74</v>
      </c>
      <c r="N140" s="158"/>
      <c r="O140" s="76">
        <f>(J121-J125)/J121</f>
        <v>0.78121353558926487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72.650000000000006</v>
      </c>
      <c r="E141" s="31">
        <v>68.52</v>
      </c>
      <c r="F141" s="32">
        <v>94.32</v>
      </c>
      <c r="G141" s="82">
        <v>5.0999999999999996</v>
      </c>
      <c r="H141" s="26" t="s">
        <v>2</v>
      </c>
      <c r="I141" s="33">
        <v>287</v>
      </c>
      <c r="J141" s="33">
        <v>244</v>
      </c>
      <c r="K141" s="34">
        <f>I141-J141</f>
        <v>43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78.849999999999994</v>
      </c>
      <c r="E142" s="31">
        <v>73.540000000000006</v>
      </c>
      <c r="F142" s="32">
        <v>93.27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75.45</v>
      </c>
      <c r="E143" s="31">
        <v>53.83</v>
      </c>
      <c r="F143" s="32">
        <v>71.349999999999994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53.23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91.29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458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459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460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461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462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1397.4166666666667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1247</v>
      </c>
      <c r="G7" s="48"/>
      <c r="H7" s="48"/>
      <c r="I7" s="48"/>
      <c r="J7" s="177">
        <f>AVERAGE(F7:I7)</f>
        <v>1247</v>
      </c>
      <c r="K7" s="178"/>
      <c r="L7" s="20"/>
      <c r="M7" s="16">
        <v>2</v>
      </c>
      <c r="N7" s="134">
        <v>8.4</v>
      </c>
      <c r="O7" s="135"/>
      <c r="P7" s="17"/>
      <c r="R7" s="53" t="s">
        <v>1</v>
      </c>
      <c r="S7" s="99">
        <f>AVERAGE(J10,J67,J122)</f>
        <v>681.33333333333337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563</v>
      </c>
      <c r="G8" s="48"/>
      <c r="H8" s="48"/>
      <c r="I8" s="48"/>
      <c r="J8" s="177">
        <f t="shared" ref="J8:J13" si="0">AVERAGE(F8:I8)</f>
        <v>563</v>
      </c>
      <c r="K8" s="178"/>
      <c r="L8" s="20"/>
      <c r="M8" s="16">
        <v>3</v>
      </c>
      <c r="N8" s="134">
        <v>9.8000000000000007</v>
      </c>
      <c r="O8" s="135"/>
      <c r="P8" s="17"/>
      <c r="R8" s="53" t="s">
        <v>2</v>
      </c>
      <c r="S8" s="100">
        <f>AVERAGE(J13,J70,J125)</f>
        <v>275.5</v>
      </c>
    </row>
    <row r="9" spans="1:19" x14ac:dyDescent="0.25">
      <c r="A9" s="17"/>
      <c r="B9" s="20"/>
      <c r="C9" s="9" t="s">
        <v>19</v>
      </c>
      <c r="D9" s="43">
        <v>63.61</v>
      </c>
      <c r="E9" s="43">
        <v>7.1</v>
      </c>
      <c r="F9" s="43">
        <v>1407</v>
      </c>
      <c r="G9" s="43">
        <v>1456</v>
      </c>
      <c r="H9" s="43">
        <v>1254</v>
      </c>
      <c r="I9" s="43">
        <v>1338</v>
      </c>
      <c r="J9" s="177">
        <f t="shared" si="0"/>
        <v>1363.75</v>
      </c>
      <c r="K9" s="178"/>
      <c r="L9" s="20"/>
      <c r="M9" s="16">
        <v>4</v>
      </c>
      <c r="N9" s="134">
        <v>7.9</v>
      </c>
      <c r="O9" s="135"/>
      <c r="P9" s="17"/>
      <c r="R9" s="101" t="s">
        <v>70</v>
      </c>
      <c r="S9" s="102">
        <f>S6-S8</f>
        <v>1121.9166666666667</v>
      </c>
    </row>
    <row r="10" spans="1:19" x14ac:dyDescent="0.25">
      <c r="A10" s="17"/>
      <c r="B10" s="20"/>
      <c r="C10" s="9" t="s">
        <v>20</v>
      </c>
      <c r="D10" s="43">
        <v>62.68</v>
      </c>
      <c r="E10" s="43">
        <v>7.6</v>
      </c>
      <c r="F10" s="43">
        <v>702</v>
      </c>
      <c r="G10" s="43">
        <v>733</v>
      </c>
      <c r="H10" s="43">
        <v>704</v>
      </c>
      <c r="I10" s="43">
        <v>660</v>
      </c>
      <c r="J10" s="177">
        <f t="shared" si="0"/>
        <v>699.75</v>
      </c>
      <c r="K10" s="178"/>
      <c r="L10" s="20"/>
      <c r="M10" s="16">
        <v>5</v>
      </c>
      <c r="N10" s="134">
        <v>8.9</v>
      </c>
      <c r="O10" s="135"/>
      <c r="P10" s="17"/>
      <c r="R10" s="101" t="s">
        <v>71</v>
      </c>
      <c r="S10" s="103">
        <f>S7-S8</f>
        <v>405.83333333333337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439</v>
      </c>
      <c r="G11" s="48"/>
      <c r="H11" s="48"/>
      <c r="I11" s="48"/>
      <c r="J11" s="177">
        <f t="shared" si="0"/>
        <v>439</v>
      </c>
      <c r="K11" s="178"/>
      <c r="L11" s="20"/>
      <c r="M11" s="19">
        <v>6</v>
      </c>
      <c r="N11" s="136">
        <v>7.5</v>
      </c>
      <c r="O11" s="137"/>
      <c r="P11" s="17"/>
      <c r="R11" s="104" t="s">
        <v>72</v>
      </c>
      <c r="S11" s="105">
        <f>S9/S6</f>
        <v>0.8028504979426323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278</v>
      </c>
      <c r="G12" s="48"/>
      <c r="H12" s="48"/>
      <c r="I12" s="48"/>
      <c r="J12" s="177">
        <f t="shared" si="0"/>
        <v>278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0.59564579256360084</v>
      </c>
    </row>
    <row r="13" spans="1:19" ht="15.75" thickBot="1" x14ac:dyDescent="0.3">
      <c r="A13" s="17"/>
      <c r="B13" s="20"/>
      <c r="C13" s="10" t="s">
        <v>23</v>
      </c>
      <c r="D13" s="45">
        <v>62.58</v>
      </c>
      <c r="E13" s="45">
        <v>7.4</v>
      </c>
      <c r="F13" s="45">
        <v>292</v>
      </c>
      <c r="G13" s="45">
        <v>302</v>
      </c>
      <c r="H13" s="45">
        <v>317</v>
      </c>
      <c r="I13" s="45">
        <v>326</v>
      </c>
      <c r="J13" s="179">
        <f t="shared" si="0"/>
        <v>309.25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14.49</v>
      </c>
      <c r="E16" s="43">
        <v>10.3</v>
      </c>
      <c r="F16" s="44">
        <v>1003</v>
      </c>
      <c r="G16" s="14"/>
      <c r="H16" s="12" t="s">
        <v>1</v>
      </c>
      <c r="I16" s="167">
        <v>6.11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68.12</v>
      </c>
      <c r="E17" s="43"/>
      <c r="F17" s="44">
        <v>295</v>
      </c>
      <c r="G17" s="14"/>
      <c r="H17" s="11" t="s">
        <v>2</v>
      </c>
      <c r="I17" s="170">
        <v>5.7</v>
      </c>
      <c r="J17" s="171"/>
      <c r="K17" s="172"/>
      <c r="L17" s="20"/>
      <c r="M17" s="26">
        <v>7.2</v>
      </c>
      <c r="N17" s="42">
        <v>96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67.260000000000005</v>
      </c>
      <c r="E19" s="43"/>
      <c r="F19" s="44">
        <v>293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70.23</v>
      </c>
      <c r="E20" s="43"/>
      <c r="F20" s="44">
        <v>289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5.5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78.41</v>
      </c>
      <c r="E21" s="43"/>
      <c r="F21" s="44">
        <v>1569</v>
      </c>
      <c r="G21" s="14"/>
      <c r="H21" s="153">
        <v>3</v>
      </c>
      <c r="I21" s="155">
        <v>729</v>
      </c>
      <c r="J21" s="155">
        <v>512</v>
      </c>
      <c r="K21" s="159">
        <f>((I21-J21)/I21)</f>
        <v>0.29766803840877915</v>
      </c>
      <c r="L21" s="20"/>
      <c r="M21" s="19">
        <v>2</v>
      </c>
      <c r="N21" s="33">
        <v>5.3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74.489999999999995</v>
      </c>
      <c r="E22" s="43">
        <v>7.2</v>
      </c>
      <c r="F22" s="44">
        <v>593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599</v>
      </c>
      <c r="G23" s="14"/>
      <c r="H23" s="153">
        <v>13</v>
      </c>
      <c r="I23" s="155">
        <v>435</v>
      </c>
      <c r="J23" s="155">
        <v>207</v>
      </c>
      <c r="K23" s="159">
        <f>((I23-J23)/I23)</f>
        <v>0.52413793103448281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77.61</v>
      </c>
      <c r="E24" s="43">
        <v>6.9</v>
      </c>
      <c r="F24" s="44">
        <v>1006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0.48689275893675527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1039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0.37263308324401573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0.36674259681093396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-0.11241007194244604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91.25</v>
      </c>
      <c r="E28" s="31"/>
      <c r="F28" s="32"/>
      <c r="G28" s="81"/>
      <c r="H28" s="27" t="s">
        <v>1</v>
      </c>
      <c r="I28" s="31">
        <v>425</v>
      </c>
      <c r="J28" s="31">
        <v>370</v>
      </c>
      <c r="K28" s="32">
        <f>I28-J28</f>
        <v>55</v>
      </c>
      <c r="L28" s="20"/>
      <c r="M28" s="157" t="s">
        <v>74</v>
      </c>
      <c r="N28" s="158"/>
      <c r="O28" s="76">
        <f>(J9-J13)/J9</f>
        <v>0.77323556370302471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72.3</v>
      </c>
      <c r="E29" s="31">
        <v>67.540000000000006</v>
      </c>
      <c r="F29" s="32">
        <v>93.41</v>
      </c>
      <c r="G29" s="82">
        <v>5.3</v>
      </c>
      <c r="H29" s="26" t="s">
        <v>2</v>
      </c>
      <c r="I29" s="33">
        <v>262</v>
      </c>
      <c r="J29" s="33">
        <v>243</v>
      </c>
      <c r="K29" s="34">
        <f>I29-J29</f>
        <v>19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78.150000000000006</v>
      </c>
      <c r="E30" s="31">
        <v>64.650000000000006</v>
      </c>
      <c r="F30" s="32">
        <v>82.73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77.55</v>
      </c>
      <c r="E31" s="31">
        <v>56.27</v>
      </c>
      <c r="F31" s="32">
        <v>72.56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52.6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91.45</v>
      </c>
      <c r="E33" s="31"/>
      <c r="F33" s="63"/>
      <c r="G33" s="64" t="s">
        <v>63</v>
      </c>
      <c r="L33" s="18" t="s">
        <v>308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463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464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465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466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467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468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1235</v>
      </c>
      <c r="G64" s="48"/>
      <c r="H64" s="48"/>
      <c r="I64" s="48"/>
      <c r="J64" s="177">
        <f>AVERAGE(F64:I64)</f>
        <v>1235</v>
      </c>
      <c r="K64" s="178"/>
      <c r="L64" s="20"/>
      <c r="M64" s="16">
        <v>2</v>
      </c>
      <c r="N64" s="134">
        <v>8.1999999999999993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580</v>
      </c>
      <c r="G65" s="48"/>
      <c r="H65" s="48"/>
      <c r="I65" s="48"/>
      <c r="J65" s="177">
        <f t="shared" ref="J65:J70" si="1">AVERAGE(F65:I65)</f>
        <v>580</v>
      </c>
      <c r="K65" s="178"/>
      <c r="L65" s="20"/>
      <c r="M65" s="16">
        <v>3</v>
      </c>
      <c r="N65" s="134">
        <v>10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67.66</v>
      </c>
      <c r="E66" s="43">
        <v>7.9</v>
      </c>
      <c r="F66" s="43">
        <v>1399</v>
      </c>
      <c r="G66" s="43">
        <v>1370</v>
      </c>
      <c r="H66" s="43">
        <v>1430</v>
      </c>
      <c r="I66" s="43">
        <v>1389</v>
      </c>
      <c r="J66" s="177">
        <f t="shared" si="1"/>
        <v>1397</v>
      </c>
      <c r="K66" s="178"/>
      <c r="L66" s="20"/>
      <c r="M66" s="16">
        <v>4</v>
      </c>
      <c r="N66" s="134">
        <v>7.8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61.53</v>
      </c>
      <c r="E67" s="43">
        <v>7.5</v>
      </c>
      <c r="F67" s="43">
        <v>648</v>
      </c>
      <c r="G67" s="43">
        <v>685</v>
      </c>
      <c r="H67" s="43">
        <v>699</v>
      </c>
      <c r="I67" s="43">
        <v>639</v>
      </c>
      <c r="J67" s="177">
        <f t="shared" si="1"/>
        <v>667.75</v>
      </c>
      <c r="K67" s="178"/>
      <c r="L67" s="20"/>
      <c r="M67" s="16">
        <v>5</v>
      </c>
      <c r="N67" s="134">
        <v>8.6999999999999993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365</v>
      </c>
      <c r="G68" s="48"/>
      <c r="H68" s="48"/>
      <c r="I68" s="48"/>
      <c r="J68" s="177">
        <f t="shared" si="1"/>
        <v>365</v>
      </c>
      <c r="K68" s="178"/>
      <c r="L68" s="20"/>
      <c r="M68" s="19">
        <v>6</v>
      </c>
      <c r="N68" s="136">
        <v>7.5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272</v>
      </c>
      <c r="G69" s="48"/>
      <c r="H69" s="48"/>
      <c r="I69" s="48"/>
      <c r="J69" s="177">
        <f t="shared" si="1"/>
        <v>272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61.3</v>
      </c>
      <c r="E70" s="45">
        <v>7</v>
      </c>
      <c r="F70" s="45">
        <v>266</v>
      </c>
      <c r="G70" s="45">
        <v>262</v>
      </c>
      <c r="H70" s="45">
        <v>269</v>
      </c>
      <c r="I70" s="45">
        <v>260</v>
      </c>
      <c r="J70" s="179">
        <f t="shared" si="1"/>
        <v>264.25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11.47</v>
      </c>
      <c r="E73" s="43">
        <v>10.8</v>
      </c>
      <c r="F73" s="44">
        <v>993</v>
      </c>
      <c r="G73" s="14"/>
      <c r="H73" s="12" t="s">
        <v>1</v>
      </c>
      <c r="I73" s="167">
        <v>6.06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70.349999999999994</v>
      </c>
      <c r="E74" s="43"/>
      <c r="F74" s="44">
        <v>298</v>
      </c>
      <c r="G74" s="14"/>
      <c r="H74" s="11" t="s">
        <v>2</v>
      </c>
      <c r="I74" s="170">
        <v>5.61</v>
      </c>
      <c r="J74" s="171"/>
      <c r="K74" s="172"/>
      <c r="L74" s="20"/>
      <c r="M74" s="26">
        <v>7</v>
      </c>
      <c r="N74" s="42">
        <v>116</v>
      </c>
      <c r="O74" s="41">
        <v>0.05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67.069999999999993</v>
      </c>
      <c r="E76" s="43"/>
      <c r="F76" s="44">
        <v>294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68.16</v>
      </c>
      <c r="E77" s="43"/>
      <c r="F77" s="44">
        <v>293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5.7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76.849999999999994</v>
      </c>
      <c r="E78" s="43"/>
      <c r="F78" s="44">
        <v>1689</v>
      </c>
      <c r="G78" s="14"/>
      <c r="H78" s="153">
        <v>4</v>
      </c>
      <c r="I78" s="155">
        <v>646</v>
      </c>
      <c r="J78" s="155">
        <v>323</v>
      </c>
      <c r="K78" s="159">
        <f>((I78-J78)/I78)</f>
        <v>0.5</v>
      </c>
      <c r="L78" s="20"/>
      <c r="M78" s="19">
        <v>2</v>
      </c>
      <c r="N78" s="33">
        <v>5.8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75.25</v>
      </c>
      <c r="E79" s="43">
        <v>7.3</v>
      </c>
      <c r="F79" s="44">
        <v>589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575</v>
      </c>
      <c r="G80" s="14"/>
      <c r="H80" s="153">
        <v>5</v>
      </c>
      <c r="I80" s="155">
        <v>398</v>
      </c>
      <c r="J80" s="155">
        <v>231</v>
      </c>
      <c r="K80" s="159">
        <f>((I80-J80)/I80)</f>
        <v>0.41959798994974873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77.400000000000006</v>
      </c>
      <c r="E81" s="43">
        <v>6.8</v>
      </c>
      <c r="F81" s="44">
        <v>991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0.52201145311381536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980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0.45338824410333206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0.25479452054794521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2.8492647058823529E-2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402</v>
      </c>
      <c r="J85" s="31">
        <v>361</v>
      </c>
      <c r="K85" s="32">
        <f>I85-J85</f>
        <v>41</v>
      </c>
      <c r="L85" s="20"/>
      <c r="M85" s="157" t="s">
        <v>74</v>
      </c>
      <c r="N85" s="158"/>
      <c r="O85" s="76">
        <f>(J66-J70)/J66</f>
        <v>0.8108446671438797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72.8</v>
      </c>
      <c r="E86" s="31">
        <v>68.2</v>
      </c>
      <c r="F86" s="32">
        <v>93.68</v>
      </c>
      <c r="G86" s="82">
        <v>5.0999999999999996</v>
      </c>
      <c r="H86" s="26" t="s">
        <v>2</v>
      </c>
      <c r="I86" s="33">
        <v>282</v>
      </c>
      <c r="J86" s="33">
        <v>252</v>
      </c>
      <c r="K86" s="34">
        <f>I86-J86</f>
        <v>30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78.75</v>
      </c>
      <c r="E87" s="31">
        <v>65.010000000000005</v>
      </c>
      <c r="F87" s="32">
        <v>82.55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76.3</v>
      </c>
      <c r="E88" s="31">
        <v>55.5</v>
      </c>
      <c r="F88" s="32">
        <v>72.739999999999995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52.35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469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470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471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472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473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1248</v>
      </c>
      <c r="G119" s="48"/>
      <c r="H119" s="48"/>
      <c r="I119" s="48"/>
      <c r="J119" s="177">
        <f>AVERAGE(F119:I119)</f>
        <v>1248</v>
      </c>
      <c r="K119" s="178"/>
      <c r="L119" s="20"/>
      <c r="M119" s="16">
        <v>2</v>
      </c>
      <c r="N119" s="134">
        <v>8.1999999999999993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568</v>
      </c>
      <c r="G120" s="48"/>
      <c r="H120" s="48"/>
      <c r="I120" s="48"/>
      <c r="J120" s="177">
        <f t="shared" ref="J120:J125" si="2">AVERAGE(F120:I120)</f>
        <v>568</v>
      </c>
      <c r="K120" s="178"/>
      <c r="L120" s="20"/>
      <c r="M120" s="16">
        <v>3</v>
      </c>
      <c r="N120" s="134">
        <v>9.8000000000000007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64.959999999999994</v>
      </c>
      <c r="E121" s="43">
        <v>8.3000000000000007</v>
      </c>
      <c r="F121" s="43">
        <v>1357</v>
      </c>
      <c r="G121" s="43">
        <v>1417</v>
      </c>
      <c r="H121" s="43">
        <v>1438</v>
      </c>
      <c r="I121" s="43">
        <v>1514</v>
      </c>
      <c r="J121" s="177">
        <f t="shared" si="2"/>
        <v>1431.5</v>
      </c>
      <c r="K121" s="178"/>
      <c r="L121" s="20"/>
      <c r="M121" s="16">
        <v>4</v>
      </c>
      <c r="N121" s="134">
        <v>7.7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62.83</v>
      </c>
      <c r="E122" s="43">
        <v>7.8</v>
      </c>
      <c r="F122" s="43">
        <v>722</v>
      </c>
      <c r="G122" s="43">
        <v>632</v>
      </c>
      <c r="H122" s="43">
        <v>644</v>
      </c>
      <c r="I122" s="43">
        <v>708</v>
      </c>
      <c r="J122" s="177">
        <f t="shared" si="2"/>
        <v>676.5</v>
      </c>
      <c r="K122" s="178"/>
      <c r="L122" s="20"/>
      <c r="M122" s="16">
        <v>5</v>
      </c>
      <c r="N122" s="134">
        <v>8.6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417</v>
      </c>
      <c r="G123" s="48"/>
      <c r="H123" s="48"/>
      <c r="I123" s="48"/>
      <c r="J123" s="177">
        <f t="shared" si="2"/>
        <v>417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242</v>
      </c>
      <c r="G124" s="48"/>
      <c r="H124" s="48"/>
      <c r="I124" s="48"/>
      <c r="J124" s="177">
        <f t="shared" si="2"/>
        <v>242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60.74</v>
      </c>
      <c r="E125" s="45">
        <v>7.5</v>
      </c>
      <c r="F125" s="45">
        <v>228</v>
      </c>
      <c r="G125" s="45">
        <v>248</v>
      </c>
      <c r="H125" s="45">
        <v>262</v>
      </c>
      <c r="I125" s="45">
        <v>274</v>
      </c>
      <c r="J125" s="179">
        <f t="shared" si="2"/>
        <v>253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16.329999999999998</v>
      </c>
      <c r="E128" s="43">
        <v>11.1</v>
      </c>
      <c r="F128" s="44">
        <v>1146</v>
      </c>
      <c r="G128" s="14"/>
      <c r="H128" s="12" t="s">
        <v>1</v>
      </c>
      <c r="I128" s="167">
        <v>6.88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66.849999999999994</v>
      </c>
      <c r="E129" s="43"/>
      <c r="F129" s="44">
        <v>230</v>
      </c>
      <c r="G129" s="14"/>
      <c r="H129" s="11" t="s">
        <v>2</v>
      </c>
      <c r="I129" s="170">
        <v>5.27</v>
      </c>
      <c r="J129" s="171"/>
      <c r="K129" s="172"/>
      <c r="L129" s="20"/>
      <c r="M129" s="26">
        <v>6.9</v>
      </c>
      <c r="N129" s="42">
        <v>108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64.52</v>
      </c>
      <c r="E131" s="43"/>
      <c r="F131" s="44">
        <v>254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68.84</v>
      </c>
      <c r="E132" s="43"/>
      <c r="F132" s="44">
        <v>248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73.88</v>
      </c>
      <c r="E133" s="43"/>
      <c r="F133" s="44">
        <v>1598</v>
      </c>
      <c r="G133" s="14"/>
      <c r="H133" s="153">
        <v>6</v>
      </c>
      <c r="I133" s="155">
        <v>382</v>
      </c>
      <c r="J133" s="155">
        <v>248</v>
      </c>
      <c r="K133" s="159">
        <f>((I133-J133)/I133)</f>
        <v>0.35078534031413611</v>
      </c>
      <c r="L133" s="20"/>
      <c r="M133" s="19">
        <v>2</v>
      </c>
      <c r="N133" s="33">
        <v>5.8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75.45</v>
      </c>
      <c r="E134" s="43">
        <v>7.2</v>
      </c>
      <c r="F134" s="44">
        <v>562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548</v>
      </c>
      <c r="G135" s="14"/>
      <c r="H135" s="153">
        <f>-I135</f>
        <v>0</v>
      </c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76.95</v>
      </c>
      <c r="E136" s="43">
        <v>6.7</v>
      </c>
      <c r="F136" s="44">
        <v>972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0.52741879147747117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952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0.38359201773835921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0.41966426858513189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-4.5454545454545456E-2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91.44</v>
      </c>
      <c r="E140" s="31"/>
      <c r="F140" s="32"/>
      <c r="G140" s="81"/>
      <c r="H140" s="27" t="s">
        <v>1</v>
      </c>
      <c r="I140" s="31">
        <v>741</v>
      </c>
      <c r="J140" s="31">
        <v>682</v>
      </c>
      <c r="K140" s="32">
        <f>I140-J140</f>
        <v>59</v>
      </c>
      <c r="L140" s="20"/>
      <c r="M140" s="157" t="s">
        <v>74</v>
      </c>
      <c r="N140" s="158"/>
      <c r="O140" s="76">
        <f>(J121-J125)/J121</f>
        <v>0.82326231225986723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73.45</v>
      </c>
      <c r="E141" s="31">
        <v>68.56</v>
      </c>
      <c r="F141" s="32">
        <v>93.35</v>
      </c>
      <c r="G141" s="82">
        <v>5.0999999999999996</v>
      </c>
      <c r="H141" s="26" t="s">
        <v>2</v>
      </c>
      <c r="I141" s="33">
        <v>235</v>
      </c>
      <c r="J141" s="33">
        <v>198</v>
      </c>
      <c r="K141" s="34">
        <f>I141-J141</f>
        <v>37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78.45</v>
      </c>
      <c r="E142" s="31">
        <v>64.540000000000006</v>
      </c>
      <c r="F142" s="32">
        <v>82.27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76.55</v>
      </c>
      <c r="E143" s="31">
        <v>54.71</v>
      </c>
      <c r="F143" s="32">
        <v>71.48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53.88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474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475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476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477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478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71"/>
  <sheetViews>
    <sheetView zoomScale="82" zoomScaleNormal="82" workbookViewId="0">
      <selection activeCell="T13" sqref="T13"/>
    </sheetView>
  </sheetViews>
  <sheetFormatPr defaultRowHeight="15" x14ac:dyDescent="0.25"/>
  <cols>
    <col min="1" max="2" width="9.140625" style="1"/>
    <col min="3" max="3" width="17" style="1" customWidth="1"/>
    <col min="4" max="5" width="9.140625" style="1"/>
    <col min="6" max="11" width="11.85546875" style="1" customWidth="1"/>
    <col min="12" max="12" width="9.85546875" style="1" customWidth="1"/>
    <col min="13" max="13" width="15" style="1" customWidth="1"/>
    <col min="14" max="14" width="12.5703125" style="1" customWidth="1"/>
    <col min="15" max="15" width="13.42578125" style="1" customWidth="1"/>
    <col min="16" max="16" width="12.5703125" style="1" customWidth="1"/>
    <col min="17" max="17" width="9.140625" style="1" customWidth="1"/>
    <col min="18" max="16384" width="9.140625" style="1"/>
  </cols>
  <sheetData>
    <row r="1" spans="1:19" ht="15.75" thickBot="1" x14ac:dyDescent="0.3">
      <c r="A1" s="18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8"/>
      <c r="R1" s="18"/>
      <c r="S1" s="18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  <c r="Q2" s="18"/>
      <c r="R2" s="18"/>
      <c r="S2" s="18"/>
    </row>
    <row r="3" spans="1:19" x14ac:dyDescent="0.25">
      <c r="A3" s="17"/>
      <c r="B3" s="20"/>
      <c r="C3" s="66" t="s">
        <v>7</v>
      </c>
      <c r="D3" s="67"/>
      <c r="E3" s="67" t="s">
        <v>69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  <c r="Q3" s="18"/>
      <c r="R3" s="18"/>
      <c r="S3" s="18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  <c r="Q4" s="18"/>
      <c r="R4" s="18"/>
      <c r="S4" s="18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  <c r="Q5" s="18"/>
      <c r="R5" s="18"/>
      <c r="S5" s="18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9.4</v>
      </c>
      <c r="O6" s="135"/>
      <c r="P6" s="17"/>
      <c r="Q6" s="18"/>
      <c r="R6" s="53" t="s">
        <v>0</v>
      </c>
      <c r="S6" s="53">
        <f>AVERAGE(J9,J66,J121)</f>
        <v>1797.6666666666667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1488</v>
      </c>
      <c r="G7" s="48"/>
      <c r="H7" s="48"/>
      <c r="I7" s="48"/>
      <c r="J7" s="177">
        <f>AVERAGE(F7:I7)</f>
        <v>1488</v>
      </c>
      <c r="K7" s="178"/>
      <c r="L7" s="20"/>
      <c r="M7" s="16">
        <v>2</v>
      </c>
      <c r="N7" s="134">
        <v>8.8000000000000007</v>
      </c>
      <c r="O7" s="135"/>
      <c r="P7" s="17"/>
      <c r="Q7" s="18"/>
      <c r="R7" s="53" t="s">
        <v>1</v>
      </c>
      <c r="S7" s="99">
        <f>AVERAGE(J10,J67,J122)</f>
        <v>750.41666666666663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601</v>
      </c>
      <c r="G8" s="48"/>
      <c r="H8" s="48"/>
      <c r="I8" s="48"/>
      <c r="J8" s="177">
        <f t="shared" ref="J8:J13" si="0">AVERAGE(F8:I8)</f>
        <v>601</v>
      </c>
      <c r="K8" s="178"/>
      <c r="L8" s="20"/>
      <c r="M8" s="16">
        <v>3</v>
      </c>
      <c r="N8" s="134">
        <v>8.6999999999999993</v>
      </c>
      <c r="O8" s="135"/>
      <c r="P8" s="17"/>
      <c r="Q8" s="18"/>
      <c r="R8" s="53" t="s">
        <v>2</v>
      </c>
      <c r="S8" s="100">
        <f>AVERAGE(J13,J70,J125)</f>
        <v>355.58333333333331</v>
      </c>
    </row>
    <row r="9" spans="1:19" x14ac:dyDescent="0.25">
      <c r="A9" s="17"/>
      <c r="B9" s="20"/>
      <c r="C9" s="9" t="s">
        <v>19</v>
      </c>
      <c r="D9" s="43">
        <v>61.02</v>
      </c>
      <c r="E9" s="43">
        <v>7.6</v>
      </c>
      <c r="F9" s="43">
        <v>1688</v>
      </c>
      <c r="G9" s="43">
        <v>1675</v>
      </c>
      <c r="H9" s="43">
        <v>1666</v>
      </c>
      <c r="I9" s="43">
        <v>1594</v>
      </c>
      <c r="J9" s="177">
        <f t="shared" si="0"/>
        <v>1655.75</v>
      </c>
      <c r="K9" s="178"/>
      <c r="L9" s="20"/>
      <c r="M9" s="16">
        <v>4</v>
      </c>
      <c r="N9" s="134">
        <v>8.1</v>
      </c>
      <c r="O9" s="135"/>
      <c r="P9" s="17"/>
      <c r="Q9" s="18"/>
      <c r="R9" s="101" t="s">
        <v>70</v>
      </c>
      <c r="S9" s="102">
        <f>S6-S8</f>
        <v>1442.0833333333335</v>
      </c>
    </row>
    <row r="10" spans="1:19" x14ac:dyDescent="0.25">
      <c r="A10" s="17"/>
      <c r="B10" s="20"/>
      <c r="C10" s="9" t="s">
        <v>20</v>
      </c>
      <c r="D10" s="43">
        <v>59.07</v>
      </c>
      <c r="E10" s="43">
        <v>7.8</v>
      </c>
      <c r="F10" s="43">
        <v>648</v>
      </c>
      <c r="G10" s="43">
        <v>644</v>
      </c>
      <c r="H10" s="43">
        <v>640</v>
      </c>
      <c r="I10" s="43">
        <v>633</v>
      </c>
      <c r="J10" s="177">
        <f t="shared" si="0"/>
        <v>641.25</v>
      </c>
      <c r="K10" s="178"/>
      <c r="L10" s="20"/>
      <c r="M10" s="16">
        <v>5</v>
      </c>
      <c r="N10" s="134">
        <v>7.8</v>
      </c>
      <c r="O10" s="135"/>
      <c r="P10" s="17"/>
      <c r="Q10" s="18"/>
      <c r="R10" s="101" t="s">
        <v>71</v>
      </c>
      <c r="S10" s="103">
        <f>S7-S8</f>
        <v>394.83333333333331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355</v>
      </c>
      <c r="G11" s="48"/>
      <c r="H11" s="48"/>
      <c r="I11" s="48"/>
      <c r="J11" s="177">
        <f t="shared" si="0"/>
        <v>355</v>
      </c>
      <c r="K11" s="178"/>
      <c r="L11" s="20"/>
      <c r="M11" s="19">
        <v>6</v>
      </c>
      <c r="N11" s="136">
        <v>7.2</v>
      </c>
      <c r="O11" s="137"/>
      <c r="P11" s="17"/>
      <c r="Q11" s="18"/>
      <c r="R11" s="104" t="s">
        <v>72</v>
      </c>
      <c r="S11" s="105">
        <f>S9/S6</f>
        <v>0.80219729278694607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250</v>
      </c>
      <c r="G12" s="48"/>
      <c r="H12" s="48"/>
      <c r="I12" s="48"/>
      <c r="J12" s="177">
        <f t="shared" si="0"/>
        <v>250</v>
      </c>
      <c r="K12" s="178"/>
      <c r="L12" s="20"/>
      <c r="M12" s="20"/>
      <c r="N12" s="20"/>
      <c r="O12" s="20"/>
      <c r="P12" s="17"/>
      <c r="Q12" s="18"/>
      <c r="R12" s="106" t="s">
        <v>73</v>
      </c>
      <c r="S12" s="107">
        <f>S10/S7</f>
        <v>0.52615213770127711</v>
      </c>
    </row>
    <row r="13" spans="1:19" ht="15.75" thickBot="1" x14ac:dyDescent="0.3">
      <c r="A13" s="17"/>
      <c r="B13" s="20"/>
      <c r="C13" s="10" t="s">
        <v>23</v>
      </c>
      <c r="D13" s="45">
        <v>59.21</v>
      </c>
      <c r="E13" s="45">
        <v>7.1</v>
      </c>
      <c r="F13" s="45">
        <v>258</v>
      </c>
      <c r="G13" s="45">
        <v>268</v>
      </c>
      <c r="H13" s="45">
        <v>271</v>
      </c>
      <c r="I13" s="45">
        <v>266</v>
      </c>
      <c r="J13" s="179">
        <f t="shared" si="0"/>
        <v>265.75</v>
      </c>
      <c r="K13" s="180"/>
      <c r="L13" s="20"/>
      <c r="M13" s="20"/>
      <c r="N13" s="20"/>
      <c r="O13" s="20"/>
      <c r="P13" s="17"/>
      <c r="Q13" s="18"/>
      <c r="R13" s="18"/>
      <c r="S13" s="18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  <c r="Q14" s="18"/>
      <c r="R14" s="18"/>
      <c r="S14" s="18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  <c r="Q15" s="18"/>
      <c r="R15" s="18"/>
      <c r="S15" s="18"/>
    </row>
    <row r="16" spans="1:19" x14ac:dyDescent="0.25">
      <c r="A16" s="17"/>
      <c r="B16" s="20"/>
      <c r="C16" s="7" t="s">
        <v>27</v>
      </c>
      <c r="D16" s="43">
        <v>9.1199999999999992</v>
      </c>
      <c r="E16" s="43">
        <v>10.5</v>
      </c>
      <c r="F16" s="44">
        <v>1511</v>
      </c>
      <c r="G16" s="14"/>
      <c r="H16" s="12" t="s">
        <v>1</v>
      </c>
      <c r="I16" s="167">
        <v>5.49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  <c r="Q16" s="18"/>
      <c r="R16" s="18"/>
      <c r="S16" s="18"/>
    </row>
    <row r="17" spans="1:16" ht="15.75" thickBot="1" x14ac:dyDescent="0.3">
      <c r="A17" s="17"/>
      <c r="B17" s="20"/>
      <c r="C17" s="7" t="s">
        <v>30</v>
      </c>
      <c r="D17" s="43">
        <v>67.66</v>
      </c>
      <c r="E17" s="43"/>
      <c r="F17" s="44">
        <v>269</v>
      </c>
      <c r="G17" s="14"/>
      <c r="H17" s="11" t="s">
        <v>2</v>
      </c>
      <c r="I17" s="170">
        <v>4.93</v>
      </c>
      <c r="J17" s="171"/>
      <c r="K17" s="172"/>
      <c r="L17" s="20"/>
      <c r="M17" s="26">
        <v>6.9</v>
      </c>
      <c r="N17" s="42">
        <v>117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66.08</v>
      </c>
      <c r="E19" s="43"/>
      <c r="F19" s="44">
        <v>272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64.05</v>
      </c>
      <c r="E20" s="43"/>
      <c r="F20" s="44">
        <v>255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71.88</v>
      </c>
      <c r="E21" s="43"/>
      <c r="F21" s="44">
        <v>2009</v>
      </c>
      <c r="G21" s="14"/>
      <c r="H21" s="153">
        <v>11</v>
      </c>
      <c r="I21" s="155">
        <v>642</v>
      </c>
      <c r="J21" s="155">
        <v>527</v>
      </c>
      <c r="K21" s="159">
        <f>((I21-J21)/I21)</f>
        <v>0.17912772585669781</v>
      </c>
      <c r="L21" s="20"/>
      <c r="M21" s="19">
        <v>2</v>
      </c>
      <c r="N21" s="33">
        <v>6.1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72.55</v>
      </c>
      <c r="E22" s="43">
        <v>6.6</v>
      </c>
      <c r="F22" s="44">
        <v>567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552</v>
      </c>
      <c r="G23" s="14"/>
      <c r="H23" s="153">
        <v>13</v>
      </c>
      <c r="I23" s="155">
        <v>377</v>
      </c>
      <c r="J23" s="155">
        <v>210</v>
      </c>
      <c r="K23" s="159">
        <f>((I23-J23)/I23)</f>
        <v>0.44297082228116713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77.540000000000006</v>
      </c>
      <c r="E24" s="43">
        <v>6.4</v>
      </c>
      <c r="F24" s="44">
        <v>1035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75">
        <f>(J9-J10)/J9</f>
        <v>0.612713271931149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1009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75">
        <f>(J10-J11)/J10</f>
        <v>0.44639376218323584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75">
        <f>(J11-J12)/J11</f>
        <v>0.29577464788732394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77" t="s">
        <v>52</v>
      </c>
      <c r="G27" s="74" t="s">
        <v>10</v>
      </c>
      <c r="H27" s="78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75">
        <f>(J12-J13)/J12</f>
        <v>-6.3E-2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91.11</v>
      </c>
      <c r="E28" s="31"/>
      <c r="F28" s="63"/>
      <c r="G28" s="81"/>
      <c r="H28" s="79" t="s">
        <v>1</v>
      </c>
      <c r="I28" s="31">
        <v>722</v>
      </c>
      <c r="J28" s="31">
        <v>657</v>
      </c>
      <c r="K28" s="32">
        <f>I28-J28</f>
        <v>65</v>
      </c>
      <c r="L28" s="20"/>
      <c r="M28" s="157" t="s">
        <v>74</v>
      </c>
      <c r="N28" s="158"/>
      <c r="O28" s="76">
        <f>(J9-J13)/J9</f>
        <v>0.83949871659368869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72.75</v>
      </c>
      <c r="E29" s="31">
        <v>68.22</v>
      </c>
      <c r="F29" s="63">
        <v>93.77</v>
      </c>
      <c r="G29" s="82">
        <v>5.0999999999999996</v>
      </c>
      <c r="H29" s="80" t="s">
        <v>2</v>
      </c>
      <c r="I29" s="33">
        <v>302</v>
      </c>
      <c r="J29" s="33">
        <v>280</v>
      </c>
      <c r="K29" s="34">
        <f>I29-J29</f>
        <v>22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79.05</v>
      </c>
      <c r="E30" s="31">
        <v>66.430000000000007</v>
      </c>
      <c r="F30" s="32">
        <v>84.04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75.25</v>
      </c>
      <c r="E31" s="31">
        <v>53.57</v>
      </c>
      <c r="F31" s="32">
        <v>71.19</v>
      </c>
      <c r="G31" s="20"/>
      <c r="H31" s="18"/>
      <c r="I31" s="18"/>
      <c r="J31" s="18"/>
      <c r="K31" s="18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57.44</v>
      </c>
      <c r="E32" s="54"/>
      <c r="F32" s="32"/>
      <c r="G32" s="57"/>
      <c r="H32" s="18"/>
      <c r="I32" s="18"/>
      <c r="J32" s="18"/>
      <c r="K32" s="18"/>
      <c r="L32" s="18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91.07</v>
      </c>
      <c r="E33" s="31"/>
      <c r="F33" s="63"/>
      <c r="G33" s="64" t="s">
        <v>63</v>
      </c>
      <c r="H33" s="18"/>
      <c r="I33" s="18"/>
      <c r="J33" s="18"/>
      <c r="K33" s="18"/>
      <c r="L33" s="18"/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H34" s="18"/>
      <c r="I34" s="18"/>
      <c r="J34" s="18"/>
      <c r="K34" s="18"/>
      <c r="L34" s="18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H35" s="18"/>
      <c r="I35" s="18"/>
      <c r="J35" s="18"/>
      <c r="K35" s="18"/>
      <c r="L35" s="1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I36" s="18"/>
      <c r="J36" s="18"/>
      <c r="K36" s="18"/>
      <c r="L36" s="18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75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76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77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78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79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8" spans="1:16" ht="15.75" thickBot="1" x14ac:dyDescent="0.3">
      <c r="A58" s="1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9.9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1460</v>
      </c>
      <c r="G64" s="48"/>
      <c r="H64" s="48"/>
      <c r="I64" s="48"/>
      <c r="J64" s="177">
        <f>AVERAGE(F64:I64)</f>
        <v>1460</v>
      </c>
      <c r="K64" s="178"/>
      <c r="L64" s="20"/>
      <c r="M64" s="16">
        <v>2</v>
      </c>
      <c r="N64" s="134">
        <v>9.6999999999999993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619</v>
      </c>
      <c r="G65" s="48"/>
      <c r="H65" s="48"/>
      <c r="I65" s="48"/>
      <c r="J65" s="177">
        <f t="shared" ref="J65:J70" si="1">AVERAGE(F65:I65)</f>
        <v>619</v>
      </c>
      <c r="K65" s="178"/>
      <c r="L65" s="20"/>
      <c r="M65" s="16">
        <v>3</v>
      </c>
      <c r="N65" s="134">
        <v>7.8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59.13</v>
      </c>
      <c r="E66" s="43">
        <v>8.9</v>
      </c>
      <c r="F66" s="43">
        <v>1952</v>
      </c>
      <c r="G66" s="43">
        <v>1990</v>
      </c>
      <c r="H66" s="43">
        <v>1969</v>
      </c>
      <c r="I66" s="43">
        <v>1850</v>
      </c>
      <c r="J66" s="177">
        <f t="shared" si="1"/>
        <v>1940.25</v>
      </c>
      <c r="K66" s="178"/>
      <c r="L66" s="20"/>
      <c r="M66" s="16">
        <v>4</v>
      </c>
      <c r="N66" s="134">
        <v>8.3000000000000007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57.64</v>
      </c>
      <c r="E67" s="43">
        <v>8.4</v>
      </c>
      <c r="F67" s="43">
        <v>729</v>
      </c>
      <c r="G67" s="43">
        <v>767</v>
      </c>
      <c r="H67" s="43">
        <v>830</v>
      </c>
      <c r="I67" s="43">
        <v>815</v>
      </c>
      <c r="J67" s="177">
        <f t="shared" si="1"/>
        <v>785.25</v>
      </c>
      <c r="K67" s="178"/>
      <c r="L67" s="20"/>
      <c r="M67" s="16">
        <v>5</v>
      </c>
      <c r="N67" s="134">
        <v>8.3000000000000007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496</v>
      </c>
      <c r="G68" s="48"/>
      <c r="H68" s="48"/>
      <c r="I68" s="48"/>
      <c r="J68" s="177">
        <f t="shared" si="1"/>
        <v>496</v>
      </c>
      <c r="K68" s="178"/>
      <c r="L68" s="20"/>
      <c r="M68" s="19">
        <v>6</v>
      </c>
      <c r="N68" s="136">
        <v>7.3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398</v>
      </c>
      <c r="G69" s="48"/>
      <c r="H69" s="48"/>
      <c r="I69" s="48"/>
      <c r="J69" s="177">
        <f t="shared" si="1"/>
        <v>398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57.1</v>
      </c>
      <c r="E70" s="45">
        <v>8</v>
      </c>
      <c r="F70" s="45">
        <v>315</v>
      </c>
      <c r="G70" s="45">
        <v>311</v>
      </c>
      <c r="H70" s="45">
        <v>309</v>
      </c>
      <c r="I70" s="45">
        <v>299</v>
      </c>
      <c r="J70" s="179">
        <f t="shared" si="1"/>
        <v>308.5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8.82</v>
      </c>
      <c r="E73" s="43">
        <v>10.8</v>
      </c>
      <c r="F73" s="44">
        <v>1475</v>
      </c>
      <c r="G73" s="14"/>
      <c r="H73" s="12" t="s">
        <v>1</v>
      </c>
      <c r="I73" s="167">
        <v>6.95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67.489999999999995</v>
      </c>
      <c r="E74" s="43"/>
      <c r="F74" s="44">
        <v>292</v>
      </c>
      <c r="G74" s="14"/>
      <c r="H74" s="11" t="s">
        <v>2</v>
      </c>
      <c r="I74" s="170">
        <v>6.62</v>
      </c>
      <c r="J74" s="171"/>
      <c r="K74" s="172"/>
      <c r="L74" s="20"/>
      <c r="M74" s="26">
        <v>7</v>
      </c>
      <c r="N74" s="42">
        <v>142</v>
      </c>
      <c r="O74" s="41">
        <v>0.05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63.95</v>
      </c>
      <c r="E76" s="43"/>
      <c r="F76" s="44">
        <v>288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62.86</v>
      </c>
      <c r="E77" s="43"/>
      <c r="F77" s="44">
        <v>287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5.9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72.92</v>
      </c>
      <c r="E78" s="43"/>
      <c r="F78" s="44">
        <v>2155</v>
      </c>
      <c r="G78" s="14"/>
      <c r="H78" s="153">
        <v>1</v>
      </c>
      <c r="I78" s="155">
        <v>727</v>
      </c>
      <c r="J78" s="155">
        <v>451</v>
      </c>
      <c r="K78" s="159">
        <f>((I78-J78)/I78)</f>
        <v>0.37964236588720768</v>
      </c>
      <c r="L78" s="20"/>
      <c r="M78" s="19">
        <v>2</v>
      </c>
      <c r="N78" s="33">
        <v>6.1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73.45</v>
      </c>
      <c r="E79" s="43">
        <v>6.8</v>
      </c>
      <c r="F79" s="44">
        <v>583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568</v>
      </c>
      <c r="G80" s="14"/>
      <c r="H80" s="153">
        <v>8</v>
      </c>
      <c r="I80" s="155">
        <v>520</v>
      </c>
      <c r="J80" s="155">
        <v>364</v>
      </c>
      <c r="K80" s="159">
        <f>((I80-J80)/I80)</f>
        <v>0.3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77.17</v>
      </c>
      <c r="E81" s="43">
        <v>6.6</v>
      </c>
      <c r="F81" s="44">
        <v>1020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75">
        <f>(J66-J67)/J66</f>
        <v>0.59528411287205252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1004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75">
        <f>(J67-J68)/J67</f>
        <v>0.36835402737981532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75">
        <f>(J68-J69)/J68</f>
        <v>0.19758064516129031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75">
        <f>(J69-J70)/J69</f>
        <v>0.22487437185929648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</v>
      </c>
      <c r="E85" s="31"/>
      <c r="F85" s="32"/>
      <c r="G85" s="81"/>
      <c r="H85" s="27" t="s">
        <v>1</v>
      </c>
      <c r="I85" s="31">
        <v>429</v>
      </c>
      <c r="J85" s="31">
        <v>376</v>
      </c>
      <c r="K85" s="32">
        <f>I85-J85</f>
        <v>53</v>
      </c>
      <c r="L85" s="20"/>
      <c r="M85" s="157" t="s">
        <v>74</v>
      </c>
      <c r="N85" s="158"/>
      <c r="O85" s="76">
        <f>(J66-J70)/J66</f>
        <v>0.84099987115062491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72.45</v>
      </c>
      <c r="E86" s="31">
        <v>68.06</v>
      </c>
      <c r="F86" s="32">
        <v>93.94</v>
      </c>
      <c r="G86" s="82">
        <v>5.3</v>
      </c>
      <c r="H86" s="26" t="s">
        <v>2</v>
      </c>
      <c r="I86" s="33">
        <v>262</v>
      </c>
      <c r="J86" s="33">
        <v>227</v>
      </c>
      <c r="K86" s="34">
        <f>I86-J86</f>
        <v>35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78.8</v>
      </c>
      <c r="E87" s="31">
        <v>66.459999999999994</v>
      </c>
      <c r="F87" s="32">
        <v>84.34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74.900000000000006</v>
      </c>
      <c r="E88" s="31">
        <v>53.43</v>
      </c>
      <c r="F88" s="32">
        <v>71.34</v>
      </c>
      <c r="G88" s="20"/>
      <c r="H88" s="18"/>
      <c r="I88" s="18"/>
      <c r="J88" s="18"/>
      <c r="K88" s="18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52.6</v>
      </c>
      <c r="E89" s="54"/>
      <c r="F89" s="32"/>
      <c r="G89" s="57"/>
      <c r="H89" s="18"/>
      <c r="I89" s="18"/>
      <c r="J89" s="18"/>
      <c r="K89" s="18"/>
      <c r="L89" s="18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91.25</v>
      </c>
      <c r="E90" s="31"/>
      <c r="F90" s="63"/>
      <c r="G90" s="64" t="s">
        <v>63</v>
      </c>
      <c r="H90" s="18"/>
      <c r="I90" s="18"/>
      <c r="J90" s="18"/>
      <c r="K90" s="18"/>
      <c r="L90" s="18"/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H91" s="18"/>
      <c r="I91" s="18"/>
      <c r="J91" s="18"/>
      <c r="K91" s="18"/>
      <c r="L91" s="18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H92" s="18"/>
      <c r="I92" s="18"/>
      <c r="J92" s="18"/>
      <c r="K92" s="18"/>
      <c r="L92" s="18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I93" s="18"/>
      <c r="J93" s="18"/>
      <c r="K93" s="18"/>
      <c r="L93" s="18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80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81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82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83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84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85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A113" s="1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10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1444</v>
      </c>
      <c r="G119" s="48"/>
      <c r="H119" s="48"/>
      <c r="I119" s="48"/>
      <c r="J119" s="177">
        <f>AVERAGE(F119:I119)</f>
        <v>1444</v>
      </c>
      <c r="K119" s="178"/>
      <c r="L119" s="20"/>
      <c r="M119" s="16">
        <v>2</v>
      </c>
      <c r="N119" s="134">
        <v>9.6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636</v>
      </c>
      <c r="G120" s="48"/>
      <c r="H120" s="48"/>
      <c r="I120" s="48"/>
      <c r="J120" s="177">
        <f t="shared" ref="J120:J125" si="2">AVERAGE(F120:I120)</f>
        <v>636</v>
      </c>
      <c r="K120" s="178"/>
      <c r="L120" s="20"/>
      <c r="M120" s="16">
        <v>3</v>
      </c>
      <c r="N120" s="134">
        <v>7.8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63.32</v>
      </c>
      <c r="E121" s="43">
        <v>7.4</v>
      </c>
      <c r="F121" s="43">
        <v>1727</v>
      </c>
      <c r="G121" s="43">
        <v>1741</v>
      </c>
      <c r="H121" s="43">
        <v>1758</v>
      </c>
      <c r="I121" s="43">
        <v>1962</v>
      </c>
      <c r="J121" s="177">
        <f t="shared" si="2"/>
        <v>1797</v>
      </c>
      <c r="K121" s="178"/>
      <c r="L121" s="20"/>
      <c r="M121" s="16">
        <v>4</v>
      </c>
      <c r="N121" s="134">
        <v>8.1999999999999993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58.73</v>
      </c>
      <c r="E122" s="43">
        <v>7.3</v>
      </c>
      <c r="F122" s="43">
        <v>856</v>
      </c>
      <c r="G122" s="43">
        <v>786</v>
      </c>
      <c r="H122" s="43">
        <v>798</v>
      </c>
      <c r="I122" s="43">
        <v>859</v>
      </c>
      <c r="J122" s="177">
        <f t="shared" si="2"/>
        <v>824.75</v>
      </c>
      <c r="K122" s="178"/>
      <c r="L122" s="20"/>
      <c r="M122" s="16">
        <v>5</v>
      </c>
      <c r="N122" s="134">
        <v>8.3000000000000007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581</v>
      </c>
      <c r="G123" s="48"/>
      <c r="H123" s="48"/>
      <c r="I123" s="48"/>
      <c r="J123" s="177">
        <f t="shared" si="2"/>
        <v>581</v>
      </c>
      <c r="K123" s="178"/>
      <c r="L123" s="20"/>
      <c r="M123" s="19">
        <v>6</v>
      </c>
      <c r="N123" s="136">
        <v>7.2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426</v>
      </c>
      <c r="G124" s="48"/>
      <c r="H124" s="48"/>
      <c r="I124" s="48"/>
      <c r="J124" s="177">
        <f t="shared" si="2"/>
        <v>426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58.31</v>
      </c>
      <c r="E125" s="45">
        <v>7.2</v>
      </c>
      <c r="F125" s="45">
        <v>419</v>
      </c>
      <c r="G125" s="45">
        <v>471</v>
      </c>
      <c r="H125" s="45">
        <v>488</v>
      </c>
      <c r="I125" s="45">
        <v>592</v>
      </c>
      <c r="J125" s="179">
        <f t="shared" si="2"/>
        <v>492.5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8.5399999999999991</v>
      </c>
      <c r="E128" s="43">
        <v>10.7</v>
      </c>
      <c r="F128" s="44">
        <v>1226</v>
      </c>
      <c r="G128" s="14"/>
      <c r="H128" s="12" t="s">
        <v>1</v>
      </c>
      <c r="I128" s="167">
        <v>7.66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68.81</v>
      </c>
      <c r="E129" s="43"/>
      <c r="F129" s="44">
        <v>428</v>
      </c>
      <c r="G129" s="14"/>
      <c r="H129" s="11" t="s">
        <v>2</v>
      </c>
      <c r="I129" s="170">
        <v>6.84</v>
      </c>
      <c r="J129" s="171"/>
      <c r="K129" s="172"/>
      <c r="L129" s="20"/>
      <c r="M129" s="26">
        <v>6.1</v>
      </c>
      <c r="N129" s="42">
        <v>77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64.72</v>
      </c>
      <c r="E131" s="43"/>
      <c r="F131" s="44">
        <v>425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64.349999999999994</v>
      </c>
      <c r="E132" s="43"/>
      <c r="F132" s="44">
        <v>422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73.540000000000006</v>
      </c>
      <c r="E133" s="43"/>
      <c r="F133" s="44">
        <v>2122</v>
      </c>
      <c r="G133" s="14"/>
      <c r="H133" s="153">
        <v>2</v>
      </c>
      <c r="I133" s="155">
        <v>840</v>
      </c>
      <c r="J133" s="155">
        <v>440</v>
      </c>
      <c r="K133" s="159">
        <f>((I133-J133)/I133)</f>
        <v>0.47619047619047616</v>
      </c>
      <c r="L133" s="20"/>
      <c r="M133" s="19">
        <v>2</v>
      </c>
      <c r="N133" s="33">
        <v>6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74.05</v>
      </c>
      <c r="E134" s="43">
        <v>6.8</v>
      </c>
      <c r="F134" s="44">
        <v>552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540</v>
      </c>
      <c r="G135" s="14"/>
      <c r="H135" s="153">
        <v>12</v>
      </c>
      <c r="I135" s="155">
        <v>588</v>
      </c>
      <c r="J135" s="155">
        <v>430</v>
      </c>
      <c r="K135" s="159">
        <f>((I135-J135)/I135)</f>
        <v>0.2687074829931973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76.47</v>
      </c>
      <c r="E136" s="43">
        <v>6.5</v>
      </c>
      <c r="F136" s="44">
        <v>987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75">
        <f>(J121-J122)/J121</f>
        <v>0.54104062326099056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974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75">
        <f>(J122-J123)/J122</f>
        <v>0.29554410427402245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75">
        <f>(J123-J124)/J123</f>
        <v>0.26678141135972461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75">
        <f>(J124-J125)/J124</f>
        <v>-0.15610328638497653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91.17</v>
      </c>
      <c r="E140" s="31"/>
      <c r="F140" s="32"/>
      <c r="G140" s="81"/>
      <c r="H140" s="27" t="s">
        <v>1</v>
      </c>
      <c r="I140" s="31">
        <v>866</v>
      </c>
      <c r="J140" s="31">
        <v>798</v>
      </c>
      <c r="K140" s="32">
        <f>I140-J140</f>
        <v>68</v>
      </c>
      <c r="L140" s="20"/>
      <c r="M140" s="157" t="s">
        <v>74</v>
      </c>
      <c r="N140" s="158"/>
      <c r="O140" s="76">
        <f>(J121-J125)/J121</f>
        <v>0.72593210907067329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72.650000000000006</v>
      </c>
      <c r="E141" s="31">
        <v>67.739999999999995</v>
      </c>
      <c r="F141" s="32">
        <v>93.25</v>
      </c>
      <c r="G141" s="82">
        <v>5.3</v>
      </c>
      <c r="H141" s="26" t="s">
        <v>2</v>
      </c>
      <c r="I141" s="33">
        <v>428</v>
      </c>
      <c r="J141" s="33">
        <v>374</v>
      </c>
      <c r="K141" s="34">
        <f>I141-J141</f>
        <v>54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78.55</v>
      </c>
      <c r="E142" s="31">
        <v>65.47</v>
      </c>
      <c r="F142" s="32">
        <v>83.35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76.349999999999994</v>
      </c>
      <c r="E143" s="31">
        <v>54.56</v>
      </c>
      <c r="F143" s="32">
        <v>71.47</v>
      </c>
      <c r="G143" s="20"/>
      <c r="H143" s="18"/>
      <c r="I143" s="18"/>
      <c r="J143" s="18"/>
      <c r="K143" s="18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54.12</v>
      </c>
      <c r="E144" s="54"/>
      <c r="F144" s="32"/>
      <c r="G144" s="57"/>
      <c r="H144" s="18"/>
      <c r="I144" s="18"/>
      <c r="J144" s="18"/>
      <c r="K144" s="18"/>
      <c r="L144" s="18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91.49</v>
      </c>
      <c r="E145" s="31"/>
      <c r="F145" s="63"/>
      <c r="G145" s="64" t="s">
        <v>63</v>
      </c>
      <c r="H145" s="18"/>
      <c r="I145" s="18"/>
      <c r="J145" s="18"/>
      <c r="K145" s="18"/>
      <c r="L145" s="18"/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H146" s="18"/>
      <c r="I146" s="18"/>
      <c r="J146" s="18"/>
      <c r="K146" s="18"/>
      <c r="L146" s="18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H147" s="18"/>
      <c r="I147" s="18"/>
      <c r="J147" s="18"/>
      <c r="K147" s="18"/>
      <c r="L147" s="1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I148" s="18"/>
      <c r="J148" s="18"/>
      <c r="K148" s="18"/>
      <c r="L148" s="18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87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88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89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90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91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A168" s="18"/>
      <c r="B168" s="18"/>
      <c r="C168" s="2"/>
      <c r="D168" s="13" t="s">
        <v>9</v>
      </c>
      <c r="E168" s="13" t="s">
        <v>51</v>
      </c>
      <c r="F168" s="13" t="s">
        <v>52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 hidden="1" x14ac:dyDescent="0.25">
      <c r="A169" s="18"/>
      <c r="B169" s="18"/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 hidden="1" x14ac:dyDescent="0.25">
      <c r="A170" s="18"/>
      <c r="B170" s="18"/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hidden="1" x14ac:dyDescent="0.25">
      <c r="A171" s="18"/>
      <c r="B171" s="18"/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M140:N140"/>
    <mergeCell ref="K135:K136"/>
    <mergeCell ref="M135:O135"/>
    <mergeCell ref="M136:N136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5CBA-8CBC-4A66-B121-37AFDE3B28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479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1365.0833333333333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1240</v>
      </c>
      <c r="G7" s="48"/>
      <c r="H7" s="48"/>
      <c r="I7" s="48"/>
      <c r="J7" s="177">
        <f>AVERAGE(F7:I7)</f>
        <v>1240</v>
      </c>
      <c r="K7" s="178"/>
      <c r="L7" s="20"/>
      <c r="M7" s="16">
        <v>2</v>
      </c>
      <c r="N7" s="134">
        <v>8.6</v>
      </c>
      <c r="O7" s="135"/>
      <c r="P7" s="17"/>
      <c r="R7" s="53" t="s">
        <v>1</v>
      </c>
      <c r="S7" s="99">
        <f>AVERAGE(J10,J67,J122)</f>
        <v>770.41666666666663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529</v>
      </c>
      <c r="G8" s="48"/>
      <c r="H8" s="48"/>
      <c r="I8" s="48"/>
      <c r="J8" s="177">
        <f t="shared" ref="J8:J13" si="0">AVERAGE(F8:I8)</f>
        <v>529</v>
      </c>
      <c r="K8" s="178"/>
      <c r="L8" s="20"/>
      <c r="M8" s="16">
        <v>3</v>
      </c>
      <c r="N8" s="134">
        <v>9.1999999999999993</v>
      </c>
      <c r="O8" s="135"/>
      <c r="P8" s="17"/>
      <c r="R8" s="53" t="s">
        <v>2</v>
      </c>
      <c r="S8" s="100">
        <f>AVERAGE(J13,J70,J125)</f>
        <v>301.41666666666669</v>
      </c>
    </row>
    <row r="9" spans="1:19" x14ac:dyDescent="0.25">
      <c r="A9" s="17"/>
      <c r="B9" s="20"/>
      <c r="C9" s="9" t="s">
        <v>19</v>
      </c>
      <c r="D9" s="43">
        <v>64.42</v>
      </c>
      <c r="E9" s="43">
        <v>7.6</v>
      </c>
      <c r="F9" s="43">
        <v>1402</v>
      </c>
      <c r="G9" s="43">
        <v>1419</v>
      </c>
      <c r="H9" s="43">
        <v>1396</v>
      </c>
      <c r="I9" s="43">
        <v>1387</v>
      </c>
      <c r="J9" s="177">
        <f t="shared" si="0"/>
        <v>1401</v>
      </c>
      <c r="K9" s="178"/>
      <c r="L9" s="20"/>
      <c r="M9" s="16">
        <v>4</v>
      </c>
      <c r="N9" s="134">
        <v>7.9</v>
      </c>
      <c r="O9" s="135"/>
      <c r="P9" s="17"/>
      <c r="R9" s="101" t="s">
        <v>70</v>
      </c>
      <c r="S9" s="102">
        <f>S6-S8</f>
        <v>1063.6666666666665</v>
      </c>
    </row>
    <row r="10" spans="1:19" x14ac:dyDescent="0.25">
      <c r="A10" s="17"/>
      <c r="B10" s="20"/>
      <c r="C10" s="9" t="s">
        <v>20</v>
      </c>
      <c r="D10" s="43">
        <v>62.22</v>
      </c>
      <c r="E10" s="43">
        <v>7.4</v>
      </c>
      <c r="F10" s="43">
        <v>855</v>
      </c>
      <c r="G10" s="43">
        <v>867</v>
      </c>
      <c r="H10" s="43">
        <v>809</v>
      </c>
      <c r="I10" s="43">
        <v>764</v>
      </c>
      <c r="J10" s="177">
        <f t="shared" si="0"/>
        <v>823.75</v>
      </c>
      <c r="K10" s="178"/>
      <c r="L10" s="20"/>
      <c r="M10" s="16">
        <v>5</v>
      </c>
      <c r="N10" s="134">
        <v>9.1</v>
      </c>
      <c r="O10" s="135"/>
      <c r="P10" s="17"/>
      <c r="R10" s="101" t="s">
        <v>71</v>
      </c>
      <c r="S10" s="103">
        <f>S7-S8</f>
        <v>468.99999999999994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466</v>
      </c>
      <c r="G11" s="48"/>
      <c r="H11" s="48"/>
      <c r="I11" s="48"/>
      <c r="J11" s="177">
        <f t="shared" si="0"/>
        <v>466</v>
      </c>
      <c r="K11" s="178"/>
      <c r="L11" s="20"/>
      <c r="M11" s="19">
        <v>6</v>
      </c>
      <c r="N11" s="136">
        <v>7.7</v>
      </c>
      <c r="O11" s="137"/>
      <c r="P11" s="17"/>
      <c r="R11" s="104" t="s">
        <v>72</v>
      </c>
      <c r="S11" s="105">
        <f>S9/S6</f>
        <v>0.77919540931567055</v>
      </c>
    </row>
    <row r="12" spans="1:19" x14ac:dyDescent="0.25">
      <c r="A12" s="17"/>
      <c r="B12" s="20"/>
      <c r="C12" s="9" t="s">
        <v>22</v>
      </c>
      <c r="D12" s="43"/>
      <c r="E12" s="43"/>
      <c r="F12" s="43">
        <v>288</v>
      </c>
      <c r="G12" s="48"/>
      <c r="H12" s="48"/>
      <c r="I12" s="48"/>
      <c r="J12" s="177">
        <f t="shared" si="0"/>
        <v>288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0.60876149269875601</v>
      </c>
    </row>
    <row r="13" spans="1:19" ht="15.75" thickBot="1" x14ac:dyDescent="0.3">
      <c r="A13" s="17"/>
      <c r="B13" s="20"/>
      <c r="C13" s="10" t="s">
        <v>23</v>
      </c>
      <c r="D13" s="45">
        <v>62.04</v>
      </c>
      <c r="E13" s="45">
        <v>7</v>
      </c>
      <c r="F13" s="45">
        <v>302</v>
      </c>
      <c r="G13" s="45">
        <v>317</v>
      </c>
      <c r="H13" s="45">
        <v>310</v>
      </c>
      <c r="I13" s="45">
        <v>296</v>
      </c>
      <c r="J13" s="179">
        <f t="shared" si="0"/>
        <v>306.25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8.8800000000000008</v>
      </c>
      <c r="E16" s="43">
        <v>10.4</v>
      </c>
      <c r="F16" s="44">
        <v>1466</v>
      </c>
      <c r="G16" s="14"/>
      <c r="H16" s="12" t="s">
        <v>1</v>
      </c>
      <c r="I16" s="167">
        <v>6.5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66.69</v>
      </c>
      <c r="E17" s="43"/>
      <c r="F17" s="44">
        <v>279</v>
      </c>
      <c r="G17" s="14"/>
      <c r="H17" s="11" t="s">
        <v>2</v>
      </c>
      <c r="I17" s="170">
        <v>5.38</v>
      </c>
      <c r="J17" s="171"/>
      <c r="K17" s="172"/>
      <c r="L17" s="20"/>
      <c r="M17" s="26">
        <v>7</v>
      </c>
      <c r="N17" s="42">
        <v>89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67.09</v>
      </c>
      <c r="E19" s="43"/>
      <c r="F19" s="44">
        <v>288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71.22</v>
      </c>
      <c r="E20" s="43"/>
      <c r="F20" s="44">
        <v>274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5.3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74.459999999999994</v>
      </c>
      <c r="E21" s="43"/>
      <c r="F21" s="44">
        <v>1879</v>
      </c>
      <c r="G21" s="14"/>
      <c r="H21" s="153">
        <v>7</v>
      </c>
      <c r="I21" s="155">
        <v>525</v>
      </c>
      <c r="J21" s="155">
        <v>380</v>
      </c>
      <c r="K21" s="159">
        <f>((I21-J21)/I21)</f>
        <v>0.27619047619047621</v>
      </c>
      <c r="L21" s="20"/>
      <c r="M21" s="19">
        <v>2</v>
      </c>
      <c r="N21" s="33">
        <v>5.0999999999999996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74.45</v>
      </c>
      <c r="E22" s="43">
        <v>6.6</v>
      </c>
      <c r="F22" s="44">
        <v>582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571</v>
      </c>
      <c r="G23" s="14"/>
      <c r="H23" s="153">
        <v>10</v>
      </c>
      <c r="I23" s="155">
        <v>788</v>
      </c>
      <c r="J23" s="155">
        <v>505</v>
      </c>
      <c r="K23" s="159">
        <f>((I23-J23)/I23)</f>
        <v>0.35913705583756345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76.55</v>
      </c>
      <c r="E24" s="43">
        <v>6.4</v>
      </c>
      <c r="F24" s="44">
        <v>911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0.41202712348322629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888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0.43429438543247345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0.38197424892703863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-6.3368055555555552E-2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91.11</v>
      </c>
      <c r="E28" s="31"/>
      <c r="F28" s="32"/>
      <c r="G28" s="81"/>
      <c r="H28" s="27" t="s">
        <v>1</v>
      </c>
      <c r="I28" s="31">
        <v>923</v>
      </c>
      <c r="J28" s="31">
        <v>870</v>
      </c>
      <c r="K28" s="32">
        <f>I28-J28</f>
        <v>53</v>
      </c>
      <c r="L28" s="20"/>
      <c r="M28" s="157" t="s">
        <v>74</v>
      </c>
      <c r="N28" s="158"/>
      <c r="O28" s="76">
        <f>(J9-J13)/J9</f>
        <v>0.78140613847251961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73.05</v>
      </c>
      <c r="E29" s="31">
        <v>68.13</v>
      </c>
      <c r="F29" s="32">
        <v>93.27</v>
      </c>
      <c r="G29" s="82">
        <v>5.0999999999999996</v>
      </c>
      <c r="H29" s="26" t="s">
        <v>2</v>
      </c>
      <c r="I29" s="33">
        <v>398</v>
      </c>
      <c r="J29" s="33">
        <v>370</v>
      </c>
      <c r="K29" s="34">
        <f>I29-J29</f>
        <v>28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79.349999999999994</v>
      </c>
      <c r="E30" s="31">
        <v>66.47</v>
      </c>
      <c r="F30" s="32">
        <v>83.77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72.55</v>
      </c>
      <c r="E31" s="31">
        <v>51.11</v>
      </c>
      <c r="F31" s="32">
        <v>70.45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54.79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91.32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480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481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482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483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484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1265</v>
      </c>
      <c r="G64" s="48"/>
      <c r="H64" s="48"/>
      <c r="I64" s="48"/>
      <c r="J64" s="177">
        <f>AVERAGE(F64:I64)</f>
        <v>1265</v>
      </c>
      <c r="K64" s="178"/>
      <c r="L64" s="20"/>
      <c r="M64" s="16">
        <v>2</v>
      </c>
      <c r="N64" s="134">
        <v>8.4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549</v>
      </c>
      <c r="G65" s="48"/>
      <c r="H65" s="48"/>
      <c r="I65" s="48"/>
      <c r="J65" s="177">
        <f t="shared" ref="J65:J70" si="1">AVERAGE(F65:I65)</f>
        <v>549</v>
      </c>
      <c r="K65" s="178"/>
      <c r="L65" s="20"/>
      <c r="M65" s="16">
        <v>3</v>
      </c>
      <c r="N65" s="134">
        <v>8.6999999999999993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67.010000000000005</v>
      </c>
      <c r="E66" s="43">
        <v>8.8000000000000007</v>
      </c>
      <c r="F66" s="43">
        <v>1415</v>
      </c>
      <c r="G66" s="43">
        <v>1399</v>
      </c>
      <c r="H66" s="43">
        <v>1390</v>
      </c>
      <c r="I66" s="43">
        <v>1424</v>
      </c>
      <c r="J66" s="177">
        <f t="shared" si="1"/>
        <v>1407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62.59</v>
      </c>
      <c r="E67" s="43">
        <v>7.4</v>
      </c>
      <c r="F67" s="43">
        <v>758</v>
      </c>
      <c r="G67" s="43">
        <v>740</v>
      </c>
      <c r="H67" s="43">
        <v>733</v>
      </c>
      <c r="I67" s="43">
        <v>727</v>
      </c>
      <c r="J67" s="177">
        <f t="shared" si="1"/>
        <v>739.5</v>
      </c>
      <c r="K67" s="178"/>
      <c r="L67" s="20"/>
      <c r="M67" s="16">
        <v>5</v>
      </c>
      <c r="N67" s="134">
        <v>9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464</v>
      </c>
      <c r="G68" s="48"/>
      <c r="H68" s="48"/>
      <c r="I68" s="48"/>
      <c r="J68" s="177">
        <f t="shared" si="1"/>
        <v>464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278</v>
      </c>
      <c r="G69" s="48"/>
      <c r="H69" s="48"/>
      <c r="I69" s="48"/>
      <c r="J69" s="177">
        <f t="shared" si="1"/>
        <v>278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63.06</v>
      </c>
      <c r="E70" s="45">
        <v>7.1</v>
      </c>
      <c r="F70" s="45">
        <v>283</v>
      </c>
      <c r="G70" s="45">
        <v>300</v>
      </c>
      <c r="H70" s="45">
        <v>295</v>
      </c>
      <c r="I70" s="45">
        <v>300</v>
      </c>
      <c r="J70" s="179">
        <f t="shared" si="1"/>
        <v>294.5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25.81</v>
      </c>
      <c r="E73" s="43">
        <v>10</v>
      </c>
      <c r="F73" s="44">
        <v>1230</v>
      </c>
      <c r="G73" s="14"/>
      <c r="H73" s="12" t="s">
        <v>1</v>
      </c>
      <c r="I73" s="167">
        <v>6.28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71.03</v>
      </c>
      <c r="E74" s="43"/>
      <c r="F74" s="44">
        <v>289</v>
      </c>
      <c r="G74" s="14"/>
      <c r="H74" s="11" t="s">
        <v>2</v>
      </c>
      <c r="I74" s="170">
        <v>6.06</v>
      </c>
      <c r="J74" s="171"/>
      <c r="K74" s="172"/>
      <c r="L74" s="20"/>
      <c r="M74" s="26">
        <v>7</v>
      </c>
      <c r="N74" s="42">
        <v>107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68.64</v>
      </c>
      <c r="E76" s="43"/>
      <c r="F76" s="44">
        <v>287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70.709999999999994</v>
      </c>
      <c r="E77" s="43"/>
      <c r="F77" s="44">
        <v>285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5.5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75.45</v>
      </c>
      <c r="E78" s="43"/>
      <c r="F78" s="44">
        <v>1969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5.6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74.88</v>
      </c>
      <c r="E79" s="43">
        <v>6.9</v>
      </c>
      <c r="F79" s="44">
        <v>597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580</v>
      </c>
      <c r="G80" s="14"/>
      <c r="H80" s="153">
        <v>8</v>
      </c>
      <c r="I80" s="155">
        <v>475</v>
      </c>
      <c r="J80" s="155">
        <v>242</v>
      </c>
      <c r="K80" s="159">
        <f>((I80-J80)/I80)</f>
        <v>0.4905263157894737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76.8</v>
      </c>
      <c r="E81" s="43">
        <v>6.6</v>
      </c>
      <c r="F81" s="44">
        <v>929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0.47441364605543712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911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0.37254901960784315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0.40086206896551724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-5.935251798561151E-2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</v>
      </c>
      <c r="E85" s="31"/>
      <c r="F85" s="32"/>
      <c r="G85" s="81"/>
      <c r="H85" s="27" t="s">
        <v>1</v>
      </c>
      <c r="I85" s="31">
        <v>424</v>
      </c>
      <c r="J85" s="31">
        <v>379</v>
      </c>
      <c r="K85" s="32">
        <f>I85-J85</f>
        <v>45</v>
      </c>
      <c r="L85" s="20"/>
      <c r="M85" s="157" t="s">
        <v>74</v>
      </c>
      <c r="N85" s="158"/>
      <c r="O85" s="76">
        <f>(J66-J70)/J66</f>
        <v>0.79068941009239513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</v>
      </c>
      <c r="E86" s="31">
        <v>67.900000000000006</v>
      </c>
      <c r="F86" s="32">
        <v>93.4</v>
      </c>
      <c r="G86" s="82">
        <v>5.3</v>
      </c>
      <c r="H86" s="26" t="s">
        <v>2</v>
      </c>
      <c r="I86" s="33">
        <v>288</v>
      </c>
      <c r="J86" s="33">
        <v>254</v>
      </c>
      <c r="K86" s="34">
        <f>I86-J86</f>
        <v>34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78.8</v>
      </c>
      <c r="E87" s="31">
        <v>65.86</v>
      </c>
      <c r="F87" s="32">
        <v>83.58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74.150000000000006</v>
      </c>
      <c r="E88" s="31">
        <v>52.35</v>
      </c>
      <c r="F88" s="32">
        <v>70.599999999999994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52.85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485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486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487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488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489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1252</v>
      </c>
      <c r="G119" s="48"/>
      <c r="H119" s="48"/>
      <c r="I119" s="48"/>
      <c r="J119" s="177">
        <f>AVERAGE(F119:I119)</f>
        <v>1252</v>
      </c>
      <c r="K119" s="178"/>
      <c r="L119" s="20"/>
      <c r="M119" s="16">
        <v>2</v>
      </c>
      <c r="N119" s="134">
        <v>8.3000000000000007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572</v>
      </c>
      <c r="G120" s="48"/>
      <c r="H120" s="48"/>
      <c r="I120" s="48"/>
      <c r="J120" s="177">
        <f t="shared" ref="J120:J125" si="2">AVERAGE(F120:I120)</f>
        <v>572</v>
      </c>
      <c r="K120" s="178"/>
      <c r="L120" s="20"/>
      <c r="M120" s="16">
        <v>3</v>
      </c>
      <c r="N120" s="134">
        <v>8.6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65.42</v>
      </c>
      <c r="E121" s="43">
        <v>8.1</v>
      </c>
      <c r="F121" s="43">
        <v>1338</v>
      </c>
      <c r="G121" s="43">
        <v>1346</v>
      </c>
      <c r="H121" s="43">
        <v>1214</v>
      </c>
      <c r="I121" s="43">
        <v>1251</v>
      </c>
      <c r="J121" s="177">
        <f t="shared" si="2"/>
        <v>1287.25</v>
      </c>
      <c r="K121" s="178"/>
      <c r="L121" s="20"/>
      <c r="M121" s="16">
        <v>4</v>
      </c>
      <c r="N121" s="134">
        <v>7.2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63.09</v>
      </c>
      <c r="E122" s="43">
        <v>7.8</v>
      </c>
      <c r="F122" s="43">
        <v>724</v>
      </c>
      <c r="G122" s="43">
        <v>698</v>
      </c>
      <c r="H122" s="43">
        <v>797</v>
      </c>
      <c r="I122" s="43">
        <v>773</v>
      </c>
      <c r="J122" s="177">
        <f t="shared" si="2"/>
        <v>748</v>
      </c>
      <c r="K122" s="178"/>
      <c r="L122" s="20"/>
      <c r="M122" s="16">
        <v>5</v>
      </c>
      <c r="N122" s="134">
        <v>8.9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441</v>
      </c>
      <c r="G123" s="48"/>
      <c r="H123" s="48"/>
      <c r="I123" s="48"/>
      <c r="J123" s="177">
        <f t="shared" si="2"/>
        <v>441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313</v>
      </c>
      <c r="G124" s="48"/>
      <c r="H124" s="48"/>
      <c r="I124" s="48"/>
      <c r="J124" s="177">
        <f t="shared" si="2"/>
        <v>313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63.23</v>
      </c>
      <c r="E125" s="45">
        <v>7.3</v>
      </c>
      <c r="F125" s="45">
        <v>294</v>
      </c>
      <c r="G125" s="45">
        <v>288</v>
      </c>
      <c r="H125" s="45">
        <v>317</v>
      </c>
      <c r="I125" s="45">
        <v>315</v>
      </c>
      <c r="J125" s="179">
        <f t="shared" si="2"/>
        <v>303.5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6.8</v>
      </c>
      <c r="E128" s="43">
        <v>11.5</v>
      </c>
      <c r="F128" s="44">
        <v>1206</v>
      </c>
      <c r="G128" s="14"/>
      <c r="H128" s="12" t="s">
        <v>1</v>
      </c>
      <c r="I128" s="167">
        <v>6.05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69.510000000000005</v>
      </c>
      <c r="E129" s="43"/>
      <c r="F129" s="44">
        <v>304</v>
      </c>
      <c r="G129" s="14"/>
      <c r="H129" s="11" t="s">
        <v>2</v>
      </c>
      <c r="I129" s="170">
        <v>5.35</v>
      </c>
      <c r="J129" s="171"/>
      <c r="K129" s="172"/>
      <c r="L129" s="20"/>
      <c r="M129" s="26">
        <v>6.8</v>
      </c>
      <c r="N129" s="42">
        <v>102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66.849999999999994</v>
      </c>
      <c r="E131" s="43"/>
      <c r="F131" s="44">
        <v>298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66.849999999999994</v>
      </c>
      <c r="E132" s="43"/>
      <c r="F132" s="44">
        <v>296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5.7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74.53</v>
      </c>
      <c r="E133" s="43"/>
      <c r="F133" s="44">
        <v>1927</v>
      </c>
      <c r="G133" s="14"/>
      <c r="H133" s="153">
        <v>2</v>
      </c>
      <c r="I133" s="155">
        <v>740</v>
      </c>
      <c r="J133" s="155">
        <v>542</v>
      </c>
      <c r="K133" s="159">
        <f>((I133-J133)/I133)</f>
        <v>0.26756756756756755</v>
      </c>
      <c r="L133" s="20"/>
      <c r="M133" s="19">
        <v>2</v>
      </c>
      <c r="N133" s="33">
        <v>5.8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74.650000000000006</v>
      </c>
      <c r="E134" s="43">
        <v>6.8</v>
      </c>
      <c r="F134" s="44">
        <v>566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542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76.55</v>
      </c>
      <c r="E136" s="43">
        <v>6.5</v>
      </c>
      <c r="F136" s="44">
        <v>935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0.41891629442610218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906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0.41042780748663099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0.29024943310657597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3.035143769968051E-2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91.17</v>
      </c>
      <c r="E140" s="31"/>
      <c r="F140" s="32"/>
      <c r="G140" s="81"/>
      <c r="H140" s="27" t="s">
        <v>1</v>
      </c>
      <c r="I140" s="31">
        <v>735</v>
      </c>
      <c r="J140" s="31">
        <v>660</v>
      </c>
      <c r="K140" s="32">
        <f>I140-J140</f>
        <v>75</v>
      </c>
      <c r="L140" s="20"/>
      <c r="M140" s="157" t="s">
        <v>74</v>
      </c>
      <c r="N140" s="158"/>
      <c r="O140" s="76">
        <f>(J121-J125)/J121</f>
        <v>0.7642260633132647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73.25</v>
      </c>
      <c r="E141" s="31">
        <v>68.739999999999995</v>
      </c>
      <c r="F141" s="32">
        <v>93.85</v>
      </c>
      <c r="G141" s="82">
        <v>5.0999999999999996</v>
      </c>
      <c r="H141" s="26" t="s">
        <v>2</v>
      </c>
      <c r="I141" s="33">
        <v>315</v>
      </c>
      <c r="J141" s="33">
        <v>258</v>
      </c>
      <c r="K141" s="34">
        <f>I141-J141</f>
        <v>57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78.349999999999994</v>
      </c>
      <c r="E142" s="31">
        <v>64.83</v>
      </c>
      <c r="F142" s="32">
        <v>82.75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76.55</v>
      </c>
      <c r="E143" s="31">
        <v>53.77</v>
      </c>
      <c r="F143" s="32">
        <v>70.25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53.45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91.61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490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491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492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493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494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479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1269.9166666666667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1233</v>
      </c>
      <c r="G7" s="48"/>
      <c r="H7" s="48"/>
      <c r="I7" s="48"/>
      <c r="J7" s="177">
        <f>AVERAGE(F7:I7)</f>
        <v>1233</v>
      </c>
      <c r="K7" s="178"/>
      <c r="L7" s="20"/>
      <c r="M7" s="16">
        <v>2</v>
      </c>
      <c r="N7" s="134">
        <v>8.3000000000000007</v>
      </c>
      <c r="O7" s="135"/>
      <c r="P7" s="17"/>
      <c r="R7" s="53" t="s">
        <v>1</v>
      </c>
      <c r="S7" s="99">
        <f>AVERAGE(J10,J67,J122)</f>
        <v>751.91666666666663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531</v>
      </c>
      <c r="G8" s="48"/>
      <c r="H8" s="48"/>
      <c r="I8" s="48"/>
      <c r="J8" s="177">
        <f t="shared" ref="J8:J13" si="0">AVERAGE(F8:I8)</f>
        <v>531</v>
      </c>
      <c r="K8" s="178"/>
      <c r="L8" s="20"/>
      <c r="M8" s="16">
        <v>3</v>
      </c>
      <c r="N8" s="134">
        <v>9.1999999999999993</v>
      </c>
      <c r="O8" s="135"/>
      <c r="P8" s="17"/>
      <c r="R8" s="53" t="s">
        <v>2</v>
      </c>
      <c r="S8" s="100">
        <f>AVERAGE(J13,J70,J125)</f>
        <v>318.25</v>
      </c>
    </row>
    <row r="9" spans="1:19" x14ac:dyDescent="0.25">
      <c r="A9" s="17"/>
      <c r="B9" s="20"/>
      <c r="C9" s="9" t="s">
        <v>19</v>
      </c>
      <c r="D9" s="43">
        <v>64.72</v>
      </c>
      <c r="E9" s="43">
        <v>8.3000000000000007</v>
      </c>
      <c r="F9" s="43">
        <v>1442</v>
      </c>
      <c r="G9" s="43">
        <v>1452</v>
      </c>
      <c r="H9" s="43">
        <v>1466</v>
      </c>
      <c r="I9" s="43">
        <v>1435</v>
      </c>
      <c r="J9" s="177">
        <f t="shared" si="0"/>
        <v>1448.75</v>
      </c>
      <c r="K9" s="178"/>
      <c r="L9" s="20"/>
      <c r="M9" s="16">
        <v>4</v>
      </c>
      <c r="N9" s="134">
        <v>8.8000000000000007</v>
      </c>
      <c r="O9" s="135"/>
      <c r="P9" s="17"/>
      <c r="R9" s="101" t="s">
        <v>70</v>
      </c>
      <c r="S9" s="102">
        <f>S6-S8</f>
        <v>951.66666666666674</v>
      </c>
    </row>
    <row r="10" spans="1:19" x14ac:dyDescent="0.25">
      <c r="A10" s="17"/>
      <c r="B10" s="20"/>
      <c r="C10" s="9" t="s">
        <v>20</v>
      </c>
      <c r="D10" s="43">
        <v>62.27</v>
      </c>
      <c r="E10" s="43">
        <v>7.7</v>
      </c>
      <c r="F10" s="43">
        <v>777</v>
      </c>
      <c r="G10" s="43">
        <v>781</v>
      </c>
      <c r="H10" s="43">
        <v>771</v>
      </c>
      <c r="I10" s="43">
        <v>787</v>
      </c>
      <c r="J10" s="177">
        <f t="shared" si="0"/>
        <v>779</v>
      </c>
      <c r="K10" s="178"/>
      <c r="L10" s="20"/>
      <c r="M10" s="16">
        <v>5</v>
      </c>
      <c r="N10" s="134">
        <v>9.3000000000000007</v>
      </c>
      <c r="O10" s="135"/>
      <c r="P10" s="17"/>
      <c r="R10" s="101" t="s">
        <v>71</v>
      </c>
      <c r="S10" s="103">
        <f>S7-S8</f>
        <v>433.66666666666663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466</v>
      </c>
      <c r="G11" s="48"/>
      <c r="H11" s="48"/>
      <c r="I11" s="48"/>
      <c r="J11" s="177">
        <f t="shared" si="0"/>
        <v>466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0.74939300479034054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309</v>
      </c>
      <c r="G12" s="48"/>
      <c r="H12" s="48"/>
      <c r="I12" s="48"/>
      <c r="J12" s="177">
        <f t="shared" si="0"/>
        <v>309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0.57674830987476444</v>
      </c>
    </row>
    <row r="13" spans="1:19" ht="15.75" thickBot="1" x14ac:dyDescent="0.3">
      <c r="A13" s="17"/>
      <c r="B13" s="20"/>
      <c r="C13" s="10" t="s">
        <v>23</v>
      </c>
      <c r="D13" s="45">
        <v>62.22</v>
      </c>
      <c r="E13" s="45">
        <v>7.4</v>
      </c>
      <c r="F13" s="45">
        <v>321</v>
      </c>
      <c r="G13" s="45">
        <v>331</v>
      </c>
      <c r="H13" s="45">
        <v>320</v>
      </c>
      <c r="I13" s="45">
        <v>297</v>
      </c>
      <c r="J13" s="179">
        <f t="shared" si="0"/>
        <v>317.25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8.7200000000000006</v>
      </c>
      <c r="E16" s="43">
        <v>106</v>
      </c>
      <c r="F16" s="44">
        <v>1369</v>
      </c>
      <c r="G16" s="14"/>
      <c r="H16" s="12" t="s">
        <v>1</v>
      </c>
      <c r="I16" s="167">
        <v>6.5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65.569999999999993</v>
      </c>
      <c r="E17" s="43"/>
      <c r="F17" s="44">
        <v>302</v>
      </c>
      <c r="G17" s="14"/>
      <c r="H17" s="11" t="s">
        <v>2</v>
      </c>
      <c r="I17" s="170">
        <v>5.94</v>
      </c>
      <c r="J17" s="171"/>
      <c r="K17" s="172"/>
      <c r="L17" s="20"/>
      <c r="M17" s="26">
        <v>7.1</v>
      </c>
      <c r="N17" s="42">
        <v>108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63.48</v>
      </c>
      <c r="E19" s="43"/>
      <c r="F19" s="44">
        <v>311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69.88</v>
      </c>
      <c r="E20" s="43"/>
      <c r="F20" s="44">
        <v>297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5.0999999999999996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71.44</v>
      </c>
      <c r="E21" s="43"/>
      <c r="F21" s="44">
        <v>1978</v>
      </c>
      <c r="G21" s="14"/>
      <c r="H21" s="153">
        <v>9</v>
      </c>
      <c r="I21" s="155">
        <v>795</v>
      </c>
      <c r="J21" s="155">
        <v>238</v>
      </c>
      <c r="K21" s="159">
        <f>((I21-J21)/I21)</f>
        <v>0.70062893081761002</v>
      </c>
      <c r="L21" s="20"/>
      <c r="M21" s="19">
        <v>2</v>
      </c>
      <c r="N21" s="33">
        <v>5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73.36</v>
      </c>
      <c r="E22" s="43">
        <v>6.5</v>
      </c>
      <c r="F22" s="44">
        <v>603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584</v>
      </c>
      <c r="G23" s="14"/>
      <c r="H23" s="153">
        <v>12</v>
      </c>
      <c r="I23" s="155">
        <v>400</v>
      </c>
      <c r="J23" s="155">
        <v>301</v>
      </c>
      <c r="K23" s="159">
        <f>((I23-J23)/I23)</f>
        <v>0.2475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76.55</v>
      </c>
      <c r="E24" s="43">
        <v>6.2</v>
      </c>
      <c r="F24" s="44">
        <v>882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0.46229508196721314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860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0.40179717586649549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0.33690987124463517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-2.6699029126213591E-2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91.24</v>
      </c>
      <c r="E28" s="31"/>
      <c r="F28" s="32"/>
      <c r="G28" s="81"/>
      <c r="H28" s="27" t="s">
        <v>1</v>
      </c>
      <c r="I28" s="31">
        <v>882</v>
      </c>
      <c r="J28" s="31">
        <v>819</v>
      </c>
      <c r="K28" s="32">
        <f>I28-J28</f>
        <v>63</v>
      </c>
      <c r="L28" s="20"/>
      <c r="M28" s="157" t="s">
        <v>74</v>
      </c>
      <c r="N28" s="158"/>
      <c r="O28" s="76">
        <f>(J9-J13)/J9</f>
        <v>0.78101811906816221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73.650000000000006</v>
      </c>
      <c r="E29" s="31">
        <v>69.900000000000006</v>
      </c>
      <c r="F29" s="32">
        <v>94.91</v>
      </c>
      <c r="G29" s="82">
        <v>5.2</v>
      </c>
      <c r="H29" s="26" t="s">
        <v>2</v>
      </c>
      <c r="I29" s="33">
        <v>372</v>
      </c>
      <c r="J29" s="33">
        <v>350</v>
      </c>
      <c r="K29" s="34">
        <f>I29-J29</f>
        <v>22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77.75</v>
      </c>
      <c r="E30" s="31">
        <v>64.61</v>
      </c>
      <c r="F30" s="32">
        <v>83.11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74.05</v>
      </c>
      <c r="E31" s="31">
        <v>52.2</v>
      </c>
      <c r="F31" s="32">
        <v>70.5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57.05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91.09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495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496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497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498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499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1255</v>
      </c>
      <c r="G64" s="48"/>
      <c r="H64" s="48"/>
      <c r="I64" s="48"/>
      <c r="J64" s="177">
        <f>AVERAGE(F64:I64)</f>
        <v>1255</v>
      </c>
      <c r="K64" s="178"/>
      <c r="L64" s="20"/>
      <c r="M64" s="16">
        <v>2</v>
      </c>
      <c r="N64" s="134">
        <v>8.1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555</v>
      </c>
      <c r="G65" s="48"/>
      <c r="H65" s="48"/>
      <c r="I65" s="48"/>
      <c r="J65" s="177">
        <f t="shared" ref="J65:J70" si="1">AVERAGE(F65:I65)</f>
        <v>555</v>
      </c>
      <c r="K65" s="178"/>
      <c r="L65" s="20"/>
      <c r="M65" s="16">
        <v>3</v>
      </c>
      <c r="N65" s="134">
        <v>8.6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66.97</v>
      </c>
      <c r="E66" s="43">
        <v>9</v>
      </c>
      <c r="F66" s="43">
        <v>1166</v>
      </c>
      <c r="G66" s="43">
        <v>1112</v>
      </c>
      <c r="H66" s="43">
        <v>1129</v>
      </c>
      <c r="I66" s="43">
        <v>1121</v>
      </c>
      <c r="J66" s="177">
        <f t="shared" si="1"/>
        <v>1132</v>
      </c>
      <c r="K66" s="178"/>
      <c r="L66" s="20"/>
      <c r="M66" s="16">
        <v>4</v>
      </c>
      <c r="N66" s="134">
        <v>7.1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63.29</v>
      </c>
      <c r="E67" s="43">
        <v>7.6</v>
      </c>
      <c r="F67" s="43">
        <v>743</v>
      </c>
      <c r="G67" s="43">
        <v>711</v>
      </c>
      <c r="H67" s="43">
        <v>720</v>
      </c>
      <c r="I67" s="43">
        <v>712</v>
      </c>
      <c r="J67" s="177">
        <f t="shared" si="1"/>
        <v>721.5</v>
      </c>
      <c r="K67" s="178"/>
      <c r="L67" s="20"/>
      <c r="M67" s="16">
        <v>5</v>
      </c>
      <c r="N67" s="134">
        <v>7.6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454</v>
      </c>
      <c r="G68" s="48"/>
      <c r="H68" s="48"/>
      <c r="I68" s="48"/>
      <c r="J68" s="177">
        <f t="shared" si="1"/>
        <v>454</v>
      </c>
      <c r="K68" s="178"/>
      <c r="L68" s="20"/>
      <c r="M68" s="19">
        <v>6</v>
      </c>
      <c r="N68" s="136">
        <v>7.5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301</v>
      </c>
      <c r="G69" s="48"/>
      <c r="H69" s="48"/>
      <c r="I69" s="48"/>
      <c r="J69" s="177">
        <f t="shared" si="1"/>
        <v>301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63.25</v>
      </c>
      <c r="E70" s="45">
        <v>7.2</v>
      </c>
      <c r="F70" s="45">
        <v>306</v>
      </c>
      <c r="G70" s="45">
        <v>317</v>
      </c>
      <c r="H70" s="45">
        <v>324</v>
      </c>
      <c r="I70" s="45">
        <v>341</v>
      </c>
      <c r="J70" s="179">
        <f t="shared" si="1"/>
        <v>322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31.57</v>
      </c>
      <c r="E73" s="43">
        <v>10.8</v>
      </c>
      <c r="F73" s="44">
        <v>1245</v>
      </c>
      <c r="G73" s="14"/>
      <c r="H73" s="12" t="s">
        <v>1</v>
      </c>
      <c r="I73" s="167">
        <v>6.17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69.569999999999993</v>
      </c>
      <c r="E74" s="43"/>
      <c r="F74" s="44">
        <v>299</v>
      </c>
      <c r="G74" s="14"/>
      <c r="H74" s="11" t="s">
        <v>2</v>
      </c>
      <c r="I74" s="170">
        <v>5.94</v>
      </c>
      <c r="J74" s="171"/>
      <c r="K74" s="172"/>
      <c r="L74" s="20"/>
      <c r="M74" s="26">
        <v>7</v>
      </c>
      <c r="N74" s="42">
        <v>112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66.38</v>
      </c>
      <c r="E76" s="43"/>
      <c r="F76" s="44">
        <v>296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67.89</v>
      </c>
      <c r="E77" s="43"/>
      <c r="F77" s="44">
        <v>295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5.3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73.25</v>
      </c>
      <c r="E78" s="43"/>
      <c r="F78" s="44">
        <v>2020</v>
      </c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>
        <v>5.4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74.150000000000006</v>
      </c>
      <c r="E79" s="43">
        <v>6.7</v>
      </c>
      <c r="F79" s="44">
        <v>619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605</v>
      </c>
      <c r="G80" s="14"/>
      <c r="H80" s="153">
        <v>5</v>
      </c>
      <c r="I80" s="155">
        <v>480</v>
      </c>
      <c r="J80" s="155">
        <v>293</v>
      </c>
      <c r="K80" s="159">
        <f>((I80-J80)/I80)</f>
        <v>0.38958333333333334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76.86</v>
      </c>
      <c r="E81" s="43">
        <v>6.4</v>
      </c>
      <c r="F81" s="44">
        <v>902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0.36263250883392228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889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0.37075537075537074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0.33700440528634362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-6.9767441860465115E-2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91.35</v>
      </c>
      <c r="E85" s="31"/>
      <c r="F85" s="32"/>
      <c r="G85" s="81"/>
      <c r="H85" s="27" t="s">
        <v>1</v>
      </c>
      <c r="I85" s="31">
        <v>431</v>
      </c>
      <c r="J85" s="31">
        <v>390</v>
      </c>
      <c r="K85" s="32">
        <f>I85-J85</f>
        <v>41</v>
      </c>
      <c r="L85" s="20"/>
      <c r="M85" s="157" t="s">
        <v>74</v>
      </c>
      <c r="N85" s="158"/>
      <c r="O85" s="76">
        <f>(J66-J70)/J66</f>
        <v>0.71554770318021199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72.849999999999994</v>
      </c>
      <c r="E86" s="31">
        <v>68.95</v>
      </c>
      <c r="F86" s="32">
        <v>94.65</v>
      </c>
      <c r="G86" s="82">
        <v>5</v>
      </c>
      <c r="H86" s="26" t="s">
        <v>2</v>
      </c>
      <c r="I86" s="33">
        <v>292</v>
      </c>
      <c r="J86" s="33">
        <v>260</v>
      </c>
      <c r="K86" s="34">
        <f>I86-J86</f>
        <v>32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78.5</v>
      </c>
      <c r="E87" s="31">
        <v>65.099999999999994</v>
      </c>
      <c r="F87" s="32">
        <v>82.93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74.599999999999994</v>
      </c>
      <c r="E88" s="31">
        <v>52.75</v>
      </c>
      <c r="F88" s="32">
        <v>70.709999999999994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53.2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500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501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502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503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504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505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1284</v>
      </c>
      <c r="G119" s="48"/>
      <c r="H119" s="48"/>
      <c r="I119" s="48"/>
      <c r="J119" s="177">
        <f>AVERAGE(F119:I119)</f>
        <v>1284</v>
      </c>
      <c r="K119" s="178"/>
      <c r="L119" s="20"/>
      <c r="M119" s="16">
        <v>2</v>
      </c>
      <c r="N119" s="134">
        <v>8.1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563</v>
      </c>
      <c r="G120" s="48"/>
      <c r="H120" s="48"/>
      <c r="I120" s="48"/>
      <c r="J120" s="177">
        <f t="shared" ref="J120:J125" si="2">AVERAGE(F120:I120)</f>
        <v>563</v>
      </c>
      <c r="K120" s="178"/>
      <c r="L120" s="20"/>
      <c r="M120" s="16">
        <v>3</v>
      </c>
      <c r="N120" s="134">
        <v>8.6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65.540000000000006</v>
      </c>
      <c r="E121" s="43">
        <v>7.9</v>
      </c>
      <c r="F121" s="43">
        <v>1132</v>
      </c>
      <c r="G121" s="43">
        <v>1179</v>
      </c>
      <c r="H121" s="43">
        <v>1245</v>
      </c>
      <c r="I121" s="43">
        <v>1360</v>
      </c>
      <c r="J121" s="177">
        <f t="shared" si="2"/>
        <v>1229</v>
      </c>
      <c r="K121" s="178"/>
      <c r="L121" s="20"/>
      <c r="M121" s="16">
        <v>4</v>
      </c>
      <c r="N121" s="134">
        <v>7.2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62.56</v>
      </c>
      <c r="E122" s="43">
        <v>7.3</v>
      </c>
      <c r="F122" s="43">
        <v>755</v>
      </c>
      <c r="G122" s="43">
        <v>762</v>
      </c>
      <c r="H122" s="43">
        <v>772</v>
      </c>
      <c r="I122" s="43">
        <v>732</v>
      </c>
      <c r="J122" s="177">
        <f t="shared" si="2"/>
        <v>755.25</v>
      </c>
      <c r="K122" s="178"/>
      <c r="L122" s="20"/>
      <c r="M122" s="16">
        <v>5</v>
      </c>
      <c r="N122" s="134">
        <v>8.1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469</v>
      </c>
      <c r="G123" s="48"/>
      <c r="H123" s="48"/>
      <c r="I123" s="48"/>
      <c r="J123" s="177">
        <f t="shared" si="2"/>
        <v>469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329</v>
      </c>
      <c r="G124" s="48"/>
      <c r="H124" s="48"/>
      <c r="I124" s="48"/>
      <c r="J124" s="177">
        <f t="shared" si="2"/>
        <v>329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60.13</v>
      </c>
      <c r="E125" s="45">
        <v>7.1</v>
      </c>
      <c r="F125" s="45">
        <v>326</v>
      </c>
      <c r="G125" s="45">
        <v>310</v>
      </c>
      <c r="H125" s="45">
        <v>312</v>
      </c>
      <c r="I125" s="45">
        <v>314</v>
      </c>
      <c r="J125" s="179">
        <f t="shared" si="2"/>
        <v>315.5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10.7</v>
      </c>
      <c r="E128" s="43">
        <v>10.8</v>
      </c>
      <c r="F128" s="44">
        <v>1007</v>
      </c>
      <c r="G128" s="14"/>
      <c r="H128" s="12" t="s">
        <v>1</v>
      </c>
      <c r="I128" s="167">
        <v>6.41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65.92</v>
      </c>
      <c r="E129" s="43"/>
      <c r="F129" s="44">
        <v>330</v>
      </c>
      <c r="G129" s="14"/>
      <c r="H129" s="11" t="s">
        <v>2</v>
      </c>
      <c r="I129" s="170">
        <v>6</v>
      </c>
      <c r="J129" s="171"/>
      <c r="K129" s="172"/>
      <c r="L129" s="20"/>
      <c r="M129" s="26">
        <v>7.1</v>
      </c>
      <c r="N129" s="42">
        <v>96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63.88</v>
      </c>
      <c r="E131" s="43"/>
      <c r="F131" s="44">
        <v>326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67.23</v>
      </c>
      <c r="E132" s="43"/>
      <c r="F132" s="44">
        <v>322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5.4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75.260000000000005</v>
      </c>
      <c r="E133" s="43"/>
      <c r="F133" s="44">
        <v>1856</v>
      </c>
      <c r="G133" s="14"/>
      <c r="H133" s="153">
        <v>4</v>
      </c>
      <c r="I133" s="155">
        <v>774</v>
      </c>
      <c r="J133" s="155">
        <v>437</v>
      </c>
      <c r="K133" s="159">
        <f>((I133-J133)/I133)</f>
        <v>0.43540051679586561</v>
      </c>
      <c r="L133" s="20"/>
      <c r="M133" s="19">
        <v>2</v>
      </c>
      <c r="N133" s="33">
        <v>5.5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75.16</v>
      </c>
      <c r="E134" s="43">
        <v>6.8</v>
      </c>
      <c r="F134" s="44">
        <v>612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635</v>
      </c>
      <c r="G135" s="14"/>
      <c r="H135" s="153">
        <v>6</v>
      </c>
      <c r="I135" s="155">
        <v>478</v>
      </c>
      <c r="J135" s="155">
        <v>217</v>
      </c>
      <c r="K135" s="159">
        <f>((I135-J135)/I135)</f>
        <v>0.54602510460251041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77.239999999999995</v>
      </c>
      <c r="E136" s="43">
        <v>6.6</v>
      </c>
      <c r="F136" s="44">
        <v>928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0.3854759967453214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922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0.37901357166501159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0.29850746268656714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4.1033434650455926E-2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91.25</v>
      </c>
      <c r="E140" s="31"/>
      <c r="F140" s="32"/>
      <c r="G140" s="81"/>
      <c r="H140" s="27" t="s">
        <v>1</v>
      </c>
      <c r="I140" s="31">
        <v>435</v>
      </c>
      <c r="J140" s="31">
        <v>379</v>
      </c>
      <c r="K140" s="32">
        <f>I140-J140</f>
        <v>56</v>
      </c>
      <c r="L140" s="20"/>
      <c r="M140" s="157" t="s">
        <v>74</v>
      </c>
      <c r="N140" s="158"/>
      <c r="O140" s="76">
        <f>(J121-J125)/J121</f>
        <v>0.74328722538649306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72.349999999999994</v>
      </c>
      <c r="E141" s="31">
        <v>67.81</v>
      </c>
      <c r="F141" s="32">
        <v>93.72</v>
      </c>
      <c r="G141" s="82">
        <v>5.3</v>
      </c>
      <c r="H141" s="26" t="s">
        <v>2</v>
      </c>
      <c r="I141" s="33">
        <v>322</v>
      </c>
      <c r="J141" s="33">
        <v>302</v>
      </c>
      <c r="K141" s="34">
        <f>I141-J141</f>
        <v>20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77.5</v>
      </c>
      <c r="E142" s="31">
        <v>63.66</v>
      </c>
      <c r="F142" s="32">
        <v>82.14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76.75</v>
      </c>
      <c r="E143" s="31">
        <v>55.23</v>
      </c>
      <c r="F143" s="32">
        <v>71.959999999999994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52.85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506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507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508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509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510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511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479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1378.3333333333333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1271</v>
      </c>
      <c r="G7" s="48"/>
      <c r="H7" s="48"/>
      <c r="I7" s="48"/>
      <c r="J7" s="177">
        <f>AVERAGE(F7:I7)</f>
        <v>1271</v>
      </c>
      <c r="K7" s="178"/>
      <c r="L7" s="20"/>
      <c r="M7" s="16">
        <v>2</v>
      </c>
      <c r="N7" s="134">
        <v>8.9</v>
      </c>
      <c r="O7" s="135"/>
      <c r="P7" s="17"/>
      <c r="R7" s="53" t="s">
        <v>1</v>
      </c>
      <c r="S7" s="99">
        <f>AVERAGE(J10,J67,J122)</f>
        <v>864.5</v>
      </c>
    </row>
    <row r="8" spans="1:19" x14ac:dyDescent="0.25">
      <c r="A8" s="17"/>
      <c r="B8" s="20"/>
      <c r="C8" s="9" t="s">
        <v>18</v>
      </c>
      <c r="D8" s="47"/>
      <c r="E8" s="47"/>
      <c r="F8" s="43">
        <v>533</v>
      </c>
      <c r="G8" s="48"/>
      <c r="H8" s="48"/>
      <c r="I8" s="48"/>
      <c r="J8" s="177">
        <f t="shared" ref="J8:J13" si="0">AVERAGE(F8:I8)</f>
        <v>533</v>
      </c>
      <c r="K8" s="178"/>
      <c r="L8" s="20"/>
      <c r="M8" s="16">
        <v>3</v>
      </c>
      <c r="N8" s="134">
        <v>9.1</v>
      </c>
      <c r="O8" s="135"/>
      <c r="P8" s="17"/>
      <c r="R8" s="53" t="s">
        <v>2</v>
      </c>
      <c r="S8" s="100">
        <f>AVERAGE(J13,J70,J125)</f>
        <v>377.25</v>
      </c>
    </row>
    <row r="9" spans="1:19" x14ac:dyDescent="0.25">
      <c r="A9" s="17"/>
      <c r="B9" s="20"/>
      <c r="C9" s="9" t="s">
        <v>19</v>
      </c>
      <c r="D9" s="43">
        <v>65.44</v>
      </c>
      <c r="E9" s="43">
        <v>8.6</v>
      </c>
      <c r="F9" s="43">
        <v>1355</v>
      </c>
      <c r="G9" s="43">
        <v>1377</v>
      </c>
      <c r="H9" s="43">
        <v>1360</v>
      </c>
      <c r="I9" s="43">
        <v>1349</v>
      </c>
      <c r="J9" s="177">
        <f t="shared" si="0"/>
        <v>1360.25</v>
      </c>
      <c r="K9" s="178"/>
      <c r="L9" s="20"/>
      <c r="M9" s="16">
        <v>4</v>
      </c>
      <c r="N9" s="134">
        <v>7.7</v>
      </c>
      <c r="O9" s="135"/>
      <c r="P9" s="17"/>
      <c r="R9" s="101" t="s">
        <v>70</v>
      </c>
      <c r="S9" s="102">
        <f>S6-S8</f>
        <v>1001.0833333333333</v>
      </c>
    </row>
    <row r="10" spans="1:19" x14ac:dyDescent="0.25">
      <c r="A10" s="17"/>
      <c r="B10" s="20"/>
      <c r="C10" s="9" t="s">
        <v>20</v>
      </c>
      <c r="D10" s="43">
        <v>62.71</v>
      </c>
      <c r="E10" s="43">
        <v>8.1</v>
      </c>
      <c r="F10" s="43">
        <v>749</v>
      </c>
      <c r="G10" s="43">
        <v>744</v>
      </c>
      <c r="H10" s="43">
        <v>740</v>
      </c>
      <c r="I10" s="43">
        <v>724</v>
      </c>
      <c r="J10" s="177">
        <f t="shared" si="0"/>
        <v>739.25</v>
      </c>
      <c r="K10" s="178"/>
      <c r="L10" s="20"/>
      <c r="M10" s="16">
        <v>5</v>
      </c>
      <c r="N10" s="134">
        <v>8.8000000000000007</v>
      </c>
      <c r="O10" s="135"/>
      <c r="P10" s="17"/>
      <c r="R10" s="101" t="s">
        <v>71</v>
      </c>
      <c r="S10" s="103">
        <f>S7-S8</f>
        <v>487.25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476</v>
      </c>
      <c r="G11" s="48"/>
      <c r="H11" s="48"/>
      <c r="I11" s="48"/>
      <c r="J11" s="177">
        <f t="shared" si="0"/>
        <v>476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0.72629987908101568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302</v>
      </c>
      <c r="G12" s="48"/>
      <c r="H12" s="48"/>
      <c r="I12" s="48"/>
      <c r="J12" s="177">
        <f t="shared" si="0"/>
        <v>302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0.56362058993637942</v>
      </c>
    </row>
    <row r="13" spans="1:19" ht="15.75" thickBot="1" x14ac:dyDescent="0.3">
      <c r="A13" s="17"/>
      <c r="B13" s="20"/>
      <c r="C13" s="10" t="s">
        <v>23</v>
      </c>
      <c r="D13" s="45">
        <v>62.49</v>
      </c>
      <c r="E13" s="45">
        <v>7.6</v>
      </c>
      <c r="F13" s="45">
        <v>319</v>
      </c>
      <c r="G13" s="45">
        <v>333</v>
      </c>
      <c r="H13" s="45">
        <v>309</v>
      </c>
      <c r="I13" s="45">
        <v>282</v>
      </c>
      <c r="J13" s="179">
        <f t="shared" si="0"/>
        <v>310.75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10.119999999999999</v>
      </c>
      <c r="E16" s="43">
        <v>10.4</v>
      </c>
      <c r="F16" s="44">
        <v>1149</v>
      </c>
      <c r="G16" s="14"/>
      <c r="H16" s="12" t="s">
        <v>1</v>
      </c>
      <c r="I16" s="167">
        <v>6.16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67.78</v>
      </c>
      <c r="E17" s="43"/>
      <c r="F17" s="44">
        <v>310</v>
      </c>
      <c r="G17" s="14"/>
      <c r="H17" s="11" t="s">
        <v>2</v>
      </c>
      <c r="I17" s="170">
        <v>5.72</v>
      </c>
      <c r="J17" s="171"/>
      <c r="K17" s="172"/>
      <c r="L17" s="20"/>
      <c r="M17" s="26">
        <v>6.9</v>
      </c>
      <c r="N17" s="42">
        <v>107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66.72</v>
      </c>
      <c r="E19" s="43"/>
      <c r="F19" s="44">
        <v>302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71.16</v>
      </c>
      <c r="E20" s="43"/>
      <c r="F20" s="44">
        <v>298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5.0999999999999996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73.73</v>
      </c>
      <c r="E21" s="43"/>
      <c r="F21" s="44">
        <v>1908</v>
      </c>
      <c r="G21" s="14"/>
      <c r="H21" s="153">
        <v>11</v>
      </c>
      <c r="I21" s="155">
        <v>735</v>
      </c>
      <c r="J21" s="155">
        <v>249</v>
      </c>
      <c r="K21" s="159">
        <f>((I21-J21)/I21)</f>
        <v>0.66122448979591841</v>
      </c>
      <c r="L21" s="20"/>
      <c r="M21" s="19">
        <v>2</v>
      </c>
      <c r="N21" s="33">
        <v>5.2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76.17</v>
      </c>
      <c r="E22" s="43">
        <v>6.5</v>
      </c>
      <c r="F22" s="44">
        <v>641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630</v>
      </c>
      <c r="G23" s="14"/>
      <c r="H23" s="153">
        <v>13</v>
      </c>
      <c r="I23" s="155">
        <v>444</v>
      </c>
      <c r="J23" s="155">
        <v>244</v>
      </c>
      <c r="K23" s="159">
        <f>((I23-J23)/I23)</f>
        <v>0.45045045045045046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77.64</v>
      </c>
      <c r="E24" s="43">
        <v>6.2</v>
      </c>
      <c r="F24" s="44">
        <v>1002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0.45653372541812165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987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0.35610415962123776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0.36554621848739494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-2.8973509933774833E-2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91.15</v>
      </c>
      <c r="E28" s="31"/>
      <c r="F28" s="32"/>
      <c r="G28" s="81"/>
      <c r="H28" s="27" t="s">
        <v>1</v>
      </c>
      <c r="I28" s="31">
        <v>819</v>
      </c>
      <c r="J28" s="31">
        <v>741</v>
      </c>
      <c r="K28" s="32">
        <f>I28-J28</f>
        <v>78</v>
      </c>
      <c r="L28" s="20"/>
      <c r="M28" s="157" t="s">
        <v>74</v>
      </c>
      <c r="N28" s="158"/>
      <c r="O28" s="76">
        <f>(J9-J13)/J9</f>
        <v>0.77154934754640692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72.55</v>
      </c>
      <c r="E29" s="31">
        <v>67.760000000000005</v>
      </c>
      <c r="F29" s="32">
        <v>93.41</v>
      </c>
      <c r="G29" s="82">
        <v>5.2</v>
      </c>
      <c r="H29" s="26" t="s">
        <v>2</v>
      </c>
      <c r="I29" s="33">
        <v>388</v>
      </c>
      <c r="J29" s="33">
        <v>369</v>
      </c>
      <c r="K29" s="34">
        <f>I29-J29</f>
        <v>19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77.55</v>
      </c>
      <c r="E30" s="31">
        <v>63.65</v>
      </c>
      <c r="F30" s="32">
        <v>82.08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71.849999999999994</v>
      </c>
      <c r="E31" s="31">
        <v>50.35</v>
      </c>
      <c r="F31" s="32">
        <v>70.09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53.39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91.03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512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513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514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515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516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517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518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334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1264</v>
      </c>
      <c r="G64" s="48"/>
      <c r="H64" s="48"/>
      <c r="I64" s="48"/>
      <c r="J64" s="177">
        <f>AVERAGE(F64:I64)</f>
        <v>1264</v>
      </c>
      <c r="K64" s="178"/>
      <c r="L64" s="20"/>
      <c r="M64" s="16">
        <v>2</v>
      </c>
      <c r="N64" s="134">
        <v>8.6999999999999993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565</v>
      </c>
      <c r="G65" s="48"/>
      <c r="H65" s="48"/>
      <c r="I65" s="48"/>
      <c r="J65" s="177">
        <f t="shared" ref="J65:J70" si="1">AVERAGE(F65:I65)</f>
        <v>565</v>
      </c>
      <c r="K65" s="178"/>
      <c r="L65" s="20"/>
      <c r="M65" s="16">
        <v>3</v>
      </c>
      <c r="N65" s="134">
        <v>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63.9</v>
      </c>
      <c r="E66" s="43">
        <v>8.8000000000000007</v>
      </c>
      <c r="F66" s="43">
        <v>1491</v>
      </c>
      <c r="G66" s="43">
        <v>1507</v>
      </c>
      <c r="H66" s="43">
        <v>1225</v>
      </c>
      <c r="I66" s="43">
        <v>1368</v>
      </c>
      <c r="J66" s="177">
        <f t="shared" si="1"/>
        <v>1397.75</v>
      </c>
      <c r="K66" s="178"/>
      <c r="L66" s="20"/>
      <c r="M66" s="16">
        <v>4</v>
      </c>
      <c r="N66" s="134">
        <v>7.6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61.01</v>
      </c>
      <c r="E67" s="43">
        <v>8.1</v>
      </c>
      <c r="F67" s="43">
        <v>951</v>
      </c>
      <c r="G67" s="43">
        <v>1077</v>
      </c>
      <c r="H67" s="43">
        <v>1097</v>
      </c>
      <c r="I67" s="43">
        <v>832</v>
      </c>
      <c r="J67" s="177">
        <f t="shared" si="1"/>
        <v>989.25</v>
      </c>
      <c r="K67" s="178"/>
      <c r="L67" s="20"/>
      <c r="M67" s="16">
        <v>5</v>
      </c>
      <c r="N67" s="134">
        <v>8.5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621</v>
      </c>
      <c r="G68" s="48"/>
      <c r="H68" s="48"/>
      <c r="I68" s="48"/>
      <c r="J68" s="177">
        <f t="shared" si="1"/>
        <v>621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316</v>
      </c>
      <c r="G69" s="48"/>
      <c r="H69" s="48"/>
      <c r="I69" s="48"/>
      <c r="J69" s="177">
        <f t="shared" si="1"/>
        <v>316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60.2</v>
      </c>
      <c r="E70" s="45">
        <v>7.5</v>
      </c>
      <c r="F70" s="45">
        <v>302</v>
      </c>
      <c r="G70" s="45">
        <v>335</v>
      </c>
      <c r="H70" s="45">
        <v>386</v>
      </c>
      <c r="I70" s="45">
        <v>481</v>
      </c>
      <c r="J70" s="179">
        <f t="shared" si="1"/>
        <v>376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12.64</v>
      </c>
      <c r="E73" s="43">
        <v>11.1</v>
      </c>
      <c r="F73" s="44">
        <v>1223</v>
      </c>
      <c r="G73" s="14"/>
      <c r="H73" s="12" t="s">
        <v>1</v>
      </c>
      <c r="I73" s="167">
        <v>7.65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69.14</v>
      </c>
      <c r="E74" s="43"/>
      <c r="F74" s="44">
        <v>313</v>
      </c>
      <c r="G74" s="14"/>
      <c r="H74" s="11" t="s">
        <v>2</v>
      </c>
      <c r="I74" s="170">
        <v>5.46</v>
      </c>
      <c r="J74" s="171"/>
      <c r="K74" s="172"/>
      <c r="L74" s="20"/>
      <c r="M74" s="26">
        <v>6.8</v>
      </c>
      <c r="N74" s="42">
        <v>122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65.75</v>
      </c>
      <c r="E76" s="43"/>
      <c r="F76" s="44">
        <v>308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519</v>
      </c>
      <c r="P76" s="17"/>
    </row>
    <row r="77" spans="1:16" x14ac:dyDescent="0.25">
      <c r="A77" s="17"/>
      <c r="B77" s="20"/>
      <c r="C77" s="7" t="s">
        <v>36</v>
      </c>
      <c r="D77" s="43">
        <v>68.45</v>
      </c>
      <c r="E77" s="43"/>
      <c r="F77" s="44">
        <v>304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5.4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75.14</v>
      </c>
      <c r="E78" s="43"/>
      <c r="F78" s="44">
        <v>1876</v>
      </c>
      <c r="G78" s="14"/>
      <c r="H78" s="153">
        <v>7</v>
      </c>
      <c r="I78" s="155">
        <v>648</v>
      </c>
      <c r="J78" s="155">
        <v>446</v>
      </c>
      <c r="K78" s="159">
        <f>((I78-J78)/I78)</f>
        <v>0.31172839506172839</v>
      </c>
      <c r="L78" s="20"/>
      <c r="M78" s="19">
        <v>2</v>
      </c>
      <c r="N78" s="33">
        <v>5.5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76.42</v>
      </c>
      <c r="E79" s="43">
        <v>6.6</v>
      </c>
      <c r="F79" s="44">
        <v>611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588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77.349999999999994</v>
      </c>
      <c r="E81" s="43">
        <v>6.4</v>
      </c>
      <c r="F81" s="44">
        <v>975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0.29225541048113041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957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0.37225170583775585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0.49114331723027377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-0.189873417721519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</v>
      </c>
      <c r="E85" s="31"/>
      <c r="F85" s="32"/>
      <c r="G85" s="81"/>
      <c r="H85" s="27" t="s">
        <v>1</v>
      </c>
      <c r="I85" s="31">
        <v>966</v>
      </c>
      <c r="J85" s="31">
        <v>888</v>
      </c>
      <c r="K85" s="32">
        <f>I85-J85</f>
        <v>78</v>
      </c>
      <c r="L85" s="20"/>
      <c r="M85" s="157" t="s">
        <v>74</v>
      </c>
      <c r="N85" s="158"/>
      <c r="O85" s="76">
        <f>(J66-J70)/J66</f>
        <v>0.73099624396351282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73.650000000000006</v>
      </c>
      <c r="E86" s="31">
        <v>68.69</v>
      </c>
      <c r="F86" s="32">
        <v>93.27</v>
      </c>
      <c r="G86" s="82">
        <v>5.0999999999999996</v>
      </c>
      <c r="H86" s="26" t="s">
        <v>2</v>
      </c>
      <c r="I86" s="33">
        <v>324</v>
      </c>
      <c r="J86" s="33">
        <v>272</v>
      </c>
      <c r="K86" s="34">
        <f>I86-J86</f>
        <v>52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78.05</v>
      </c>
      <c r="E87" s="31">
        <v>63.82</v>
      </c>
      <c r="F87" s="32">
        <v>81.78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76.55</v>
      </c>
      <c r="E88" s="31">
        <v>53.85</v>
      </c>
      <c r="F88" s="32">
        <v>70.349999999999994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53.33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91.28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>
        <v>94.35</v>
      </c>
      <c r="E91" s="31">
        <v>66.489999999999995</v>
      </c>
      <c r="F91" s="31">
        <v>70.48</v>
      </c>
      <c r="G91" s="69">
        <v>20</v>
      </c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>
        <v>80.75</v>
      </c>
      <c r="E92" s="70">
        <v>49.45</v>
      </c>
      <c r="F92" s="70">
        <v>61.25</v>
      </c>
      <c r="G92" s="71">
        <v>11</v>
      </c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520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521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522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523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524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505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1293</v>
      </c>
      <c r="G119" s="48"/>
      <c r="H119" s="48"/>
      <c r="I119" s="48"/>
      <c r="J119" s="177">
        <f>AVERAGE(F119:I119)</f>
        <v>1293</v>
      </c>
      <c r="K119" s="178"/>
      <c r="L119" s="20"/>
      <c r="M119" s="16">
        <v>2</v>
      </c>
      <c r="N119" s="134">
        <v>8.4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582</v>
      </c>
      <c r="G120" s="48"/>
      <c r="H120" s="48"/>
      <c r="I120" s="48"/>
      <c r="J120" s="177">
        <f t="shared" ref="J120:J125" si="2">AVERAGE(F120:I120)</f>
        <v>582</v>
      </c>
      <c r="K120" s="178"/>
      <c r="L120" s="20"/>
      <c r="M120" s="16">
        <v>3</v>
      </c>
      <c r="N120" s="134">
        <v>9.5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64.27</v>
      </c>
      <c r="E121" s="43">
        <v>8.3000000000000007</v>
      </c>
      <c r="F121" s="43">
        <v>1407</v>
      </c>
      <c r="G121" s="43">
        <v>1437</v>
      </c>
      <c r="H121" s="43">
        <v>1362</v>
      </c>
      <c r="I121" s="43">
        <v>1302</v>
      </c>
      <c r="J121" s="177">
        <f t="shared" si="2"/>
        <v>1377</v>
      </c>
      <c r="K121" s="178"/>
      <c r="L121" s="20"/>
      <c r="M121" s="16">
        <v>4</v>
      </c>
      <c r="N121" s="134">
        <v>7.9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63.37</v>
      </c>
      <c r="E122" s="43">
        <v>8.1</v>
      </c>
      <c r="F122" s="43">
        <v>935</v>
      </c>
      <c r="G122" s="43">
        <v>889</v>
      </c>
      <c r="H122" s="43">
        <v>847</v>
      </c>
      <c r="I122" s="43">
        <v>789</v>
      </c>
      <c r="J122" s="177">
        <f t="shared" si="2"/>
        <v>865</v>
      </c>
      <c r="K122" s="178"/>
      <c r="L122" s="20"/>
      <c r="M122" s="16">
        <v>5</v>
      </c>
      <c r="N122" s="134">
        <v>8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638</v>
      </c>
      <c r="G123" s="48"/>
      <c r="H123" s="48"/>
      <c r="I123" s="48"/>
      <c r="J123" s="177">
        <f t="shared" si="2"/>
        <v>638</v>
      </c>
      <c r="K123" s="178"/>
      <c r="L123" s="20"/>
      <c r="M123" s="19">
        <v>6</v>
      </c>
      <c r="N123" s="136">
        <v>8.1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450</v>
      </c>
      <c r="G124" s="48"/>
      <c r="H124" s="48"/>
      <c r="I124" s="48"/>
      <c r="J124" s="177">
        <f t="shared" si="2"/>
        <v>450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62.89</v>
      </c>
      <c r="E125" s="45">
        <v>7.1</v>
      </c>
      <c r="F125" s="45">
        <v>433</v>
      </c>
      <c r="G125" s="45">
        <v>451</v>
      </c>
      <c r="H125" s="45">
        <v>486</v>
      </c>
      <c r="I125" s="45">
        <v>410</v>
      </c>
      <c r="J125" s="179">
        <f t="shared" si="2"/>
        <v>445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12.25</v>
      </c>
      <c r="E128" s="43">
        <v>11.2</v>
      </c>
      <c r="F128" s="44">
        <v>1258</v>
      </c>
      <c r="G128" s="14"/>
      <c r="H128" s="12" t="s">
        <v>1</v>
      </c>
      <c r="I128" s="167">
        <v>6.61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66.319999999999993</v>
      </c>
      <c r="E129" s="43"/>
      <c r="F129" s="44">
        <v>442</v>
      </c>
      <c r="G129" s="14"/>
      <c r="H129" s="11" t="s">
        <v>2</v>
      </c>
      <c r="I129" s="170">
        <v>6.19</v>
      </c>
      <c r="J129" s="171"/>
      <c r="K129" s="172"/>
      <c r="L129" s="20"/>
      <c r="M129" s="26">
        <v>7.2</v>
      </c>
      <c r="N129" s="42">
        <v>108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64.290000000000006</v>
      </c>
      <c r="E131" s="43"/>
      <c r="F131" s="44">
        <v>436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69.17</v>
      </c>
      <c r="E132" s="43"/>
      <c r="F132" s="44">
        <v>435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5.5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75.41</v>
      </c>
      <c r="E133" s="43"/>
      <c r="F133" s="44">
        <v>1945</v>
      </c>
      <c r="G133" s="14"/>
      <c r="H133" s="153">
        <v>1</v>
      </c>
      <c r="I133" s="155">
        <v>946</v>
      </c>
      <c r="J133" s="155">
        <v>849</v>
      </c>
      <c r="K133" s="159">
        <f>((I133-J133)/I133)</f>
        <v>0.10253699788583509</v>
      </c>
      <c r="L133" s="20"/>
      <c r="M133" s="19">
        <v>2</v>
      </c>
      <c r="N133" s="33">
        <v>5.3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76.87</v>
      </c>
      <c r="E134" s="43">
        <v>7.1</v>
      </c>
      <c r="F134" s="44">
        <v>691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749</v>
      </c>
      <c r="G135" s="14"/>
      <c r="H135" s="153">
        <v>14</v>
      </c>
      <c r="I135" s="155">
        <v>666</v>
      </c>
      <c r="J135" s="155">
        <v>363</v>
      </c>
      <c r="K135" s="159">
        <f>((I135-J135)/I135)</f>
        <v>0.45495495495495497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77.06</v>
      </c>
      <c r="E136" s="43">
        <v>6.9</v>
      </c>
      <c r="F136" s="44">
        <v>969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0.37182280319535221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1052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0.26242774566473986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0.29467084639498431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1.1111111111111112E-2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91.75</v>
      </c>
      <c r="E140" s="31"/>
      <c r="F140" s="32"/>
      <c r="G140" s="81"/>
      <c r="H140" s="27" t="s">
        <v>1</v>
      </c>
      <c r="I140" s="31">
        <v>526</v>
      </c>
      <c r="J140" s="31">
        <v>460</v>
      </c>
      <c r="K140" s="32">
        <f>I140-J140</f>
        <v>66</v>
      </c>
      <c r="L140" s="20"/>
      <c r="M140" s="157" t="s">
        <v>74</v>
      </c>
      <c r="N140" s="158"/>
      <c r="O140" s="76">
        <f>(J121-J125)/J121</f>
        <v>0.67683369644153957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72.2</v>
      </c>
      <c r="E141" s="31">
        <v>67.48</v>
      </c>
      <c r="F141" s="32">
        <v>93.46</v>
      </c>
      <c r="G141" s="82">
        <v>5.3</v>
      </c>
      <c r="H141" s="26" t="s">
        <v>2</v>
      </c>
      <c r="I141" s="33">
        <v>322</v>
      </c>
      <c r="J141" s="33">
        <v>296</v>
      </c>
      <c r="K141" s="34">
        <f>I141-J141</f>
        <v>26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77.55</v>
      </c>
      <c r="E142" s="31">
        <v>63.42</v>
      </c>
      <c r="F142" s="32">
        <v>81.78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78.25</v>
      </c>
      <c r="E143" s="31">
        <v>55.31</v>
      </c>
      <c r="F143" s="32">
        <v>70.69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52.75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91.6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525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526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527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528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529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>
        <f>IFERROR((AVERAGE(D34,D91,D146))," ")</f>
        <v>94.35</v>
      </c>
      <c r="E169" s="73">
        <f t="shared" ref="E169:F169" si="3">IFERROR((AVERAGE(E34,E91,E146))," ")</f>
        <v>66.489999999999995</v>
      </c>
      <c r="F169" s="73">
        <f t="shared" si="3"/>
        <v>70.48</v>
      </c>
    </row>
    <row r="170" spans="1:16" hidden="1" x14ac:dyDescent="0.25">
      <c r="C170" s="72" t="s">
        <v>65</v>
      </c>
      <c r="D170" s="73">
        <f t="shared" ref="D170:F171" si="4">IFERROR((AVERAGE(D35,D92,D147))," ")</f>
        <v>80.75</v>
      </c>
      <c r="E170" s="73">
        <f t="shared" si="4"/>
        <v>49.45</v>
      </c>
      <c r="F170" s="73">
        <f t="shared" si="4"/>
        <v>61.25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X171"/>
  <sheetViews>
    <sheetView zoomScale="85" zoomScaleNormal="85" workbookViewId="0">
      <selection activeCell="S64" sqref="S64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328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1439.8333333333333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1275</v>
      </c>
      <c r="G7" s="48"/>
      <c r="H7" s="48"/>
      <c r="I7" s="48"/>
      <c r="J7" s="177">
        <f>AVERAGE(F7:I7)</f>
        <v>1275</v>
      </c>
      <c r="K7" s="178"/>
      <c r="L7" s="20"/>
      <c r="M7" s="16">
        <v>2</v>
      </c>
      <c r="N7" s="134">
        <v>9.8000000000000007</v>
      </c>
      <c r="O7" s="135"/>
      <c r="P7" s="17"/>
      <c r="R7" s="53" t="s">
        <v>1</v>
      </c>
      <c r="S7" s="99">
        <f>AVERAGE(J10,J67,J122)</f>
        <v>718.91666666666663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565</v>
      </c>
      <c r="G8" s="48"/>
      <c r="H8" s="48"/>
      <c r="I8" s="48"/>
      <c r="J8" s="177">
        <f t="shared" ref="J8:J13" si="0">AVERAGE(F8:I8)</f>
        <v>565</v>
      </c>
      <c r="K8" s="178"/>
      <c r="L8" s="20"/>
      <c r="M8" s="16">
        <v>3</v>
      </c>
      <c r="N8" s="134">
        <v>10.8</v>
      </c>
      <c r="O8" s="135"/>
      <c r="P8" s="17"/>
      <c r="R8" s="53" t="s">
        <v>2</v>
      </c>
      <c r="S8" s="100">
        <f>AVERAGE(J13,J70,J125)</f>
        <v>329.83333333333331</v>
      </c>
    </row>
    <row r="9" spans="1:19" x14ac:dyDescent="0.25">
      <c r="A9" s="17"/>
      <c r="B9" s="20"/>
      <c r="C9" s="9" t="s">
        <v>19</v>
      </c>
      <c r="D9" s="43">
        <v>63.04</v>
      </c>
      <c r="E9" s="43">
        <v>9</v>
      </c>
      <c r="F9" s="43">
        <v>1482</v>
      </c>
      <c r="G9" s="43">
        <v>1321</v>
      </c>
      <c r="H9" s="43">
        <v>1329</v>
      </c>
      <c r="I9" s="43">
        <v>1350</v>
      </c>
      <c r="J9" s="177">
        <f t="shared" si="0"/>
        <v>1370.5</v>
      </c>
      <c r="K9" s="178"/>
      <c r="L9" s="20"/>
      <c r="M9" s="16">
        <v>4</v>
      </c>
      <c r="N9" s="134">
        <v>9</v>
      </c>
      <c r="O9" s="135"/>
      <c r="P9" s="17"/>
      <c r="R9" s="101" t="s">
        <v>70</v>
      </c>
      <c r="S9" s="102">
        <f>S6-S8</f>
        <v>1110</v>
      </c>
    </row>
    <row r="10" spans="1:19" x14ac:dyDescent="0.25">
      <c r="A10" s="17"/>
      <c r="B10" s="20"/>
      <c r="C10" s="9" t="s">
        <v>20</v>
      </c>
      <c r="D10" s="43">
        <v>62.21</v>
      </c>
      <c r="E10" s="43">
        <v>8.6</v>
      </c>
      <c r="F10" s="43">
        <v>697</v>
      </c>
      <c r="G10" s="43">
        <v>640</v>
      </c>
      <c r="H10" s="43">
        <v>673</v>
      </c>
      <c r="I10" s="43">
        <v>659</v>
      </c>
      <c r="J10" s="177">
        <f t="shared" si="0"/>
        <v>667.25</v>
      </c>
      <c r="K10" s="178"/>
      <c r="L10" s="20"/>
      <c r="M10" s="16">
        <v>5</v>
      </c>
      <c r="N10" s="134">
        <v>8</v>
      </c>
      <c r="O10" s="135"/>
      <c r="P10" s="17"/>
      <c r="R10" s="101" t="s">
        <v>71</v>
      </c>
      <c r="S10" s="103">
        <f>S7-S8</f>
        <v>389.08333333333331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513</v>
      </c>
      <c r="G11" s="48"/>
      <c r="H11" s="48"/>
      <c r="I11" s="48"/>
      <c r="J11" s="177">
        <f t="shared" si="0"/>
        <v>513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0.77092256048153729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335</v>
      </c>
      <c r="G12" s="48"/>
      <c r="H12" s="48"/>
      <c r="I12" s="48"/>
      <c r="J12" s="177">
        <f t="shared" si="0"/>
        <v>335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0.54120783586414745</v>
      </c>
    </row>
    <row r="13" spans="1:19" ht="15.75" thickBot="1" x14ac:dyDescent="0.3">
      <c r="A13" s="17"/>
      <c r="B13" s="20"/>
      <c r="C13" s="10" t="s">
        <v>23</v>
      </c>
      <c r="D13" s="45">
        <v>60.04</v>
      </c>
      <c r="E13" s="45">
        <v>8.1</v>
      </c>
      <c r="F13" s="45">
        <v>341</v>
      </c>
      <c r="G13" s="45">
        <v>331</v>
      </c>
      <c r="H13" s="45">
        <v>328</v>
      </c>
      <c r="I13" s="45">
        <v>300</v>
      </c>
      <c r="J13" s="179">
        <f t="shared" si="0"/>
        <v>325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8.32</v>
      </c>
      <c r="E16" s="43">
        <v>11.4</v>
      </c>
      <c r="F16" s="44">
        <v>1198</v>
      </c>
      <c r="G16" s="14"/>
      <c r="H16" s="12" t="s">
        <v>1</v>
      </c>
      <c r="I16" s="167">
        <v>6.28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68.94</v>
      </c>
      <c r="E17" s="43"/>
      <c r="F17" s="44">
        <v>380</v>
      </c>
      <c r="G17" s="14"/>
      <c r="H17" s="11" t="s">
        <v>2</v>
      </c>
      <c r="I17" s="170">
        <v>6.05</v>
      </c>
      <c r="J17" s="171"/>
      <c r="K17" s="172"/>
      <c r="L17" s="20"/>
      <c r="M17" s="26">
        <v>7.2</v>
      </c>
      <c r="N17" s="42">
        <v>101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65.69</v>
      </c>
      <c r="E19" s="43"/>
      <c r="F19" s="44">
        <v>376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65.47</v>
      </c>
      <c r="E20" s="43"/>
      <c r="F20" s="44">
        <v>374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5.6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74.67</v>
      </c>
      <c r="E21" s="43"/>
      <c r="F21" s="44">
        <v>2030</v>
      </c>
      <c r="G21" s="14"/>
      <c r="H21" s="153">
        <v>2</v>
      </c>
      <c r="I21" s="155">
        <v>692</v>
      </c>
      <c r="J21" s="155">
        <v>484</v>
      </c>
      <c r="K21" s="159">
        <f>((I21-J21)/I21)</f>
        <v>0.30057803468208094</v>
      </c>
      <c r="L21" s="20"/>
      <c r="M21" s="19">
        <v>2</v>
      </c>
      <c r="N21" s="33">
        <v>5.8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76.150000000000006</v>
      </c>
      <c r="E22" s="43">
        <v>7.2</v>
      </c>
      <c r="F22" s="44">
        <v>767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749</v>
      </c>
      <c r="G23" s="14"/>
      <c r="H23" s="153">
        <v>12</v>
      </c>
      <c r="I23" s="155">
        <v>498</v>
      </c>
      <c r="J23" s="155">
        <v>299</v>
      </c>
      <c r="K23" s="159">
        <f>((I23-J23)/I23)</f>
        <v>0.39959839357429716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76.959999999999994</v>
      </c>
      <c r="E24" s="43">
        <v>6.8</v>
      </c>
      <c r="F24" s="44">
        <v>1085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0.51313389273987597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1070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0.23117272386661672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0.34697855750487328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2.9850746268656716E-2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</v>
      </c>
      <c r="E28" s="31"/>
      <c r="F28" s="32"/>
      <c r="G28" s="81"/>
      <c r="H28" s="27" t="s">
        <v>1</v>
      </c>
      <c r="I28" s="31">
        <v>441</v>
      </c>
      <c r="J28" s="31">
        <v>392</v>
      </c>
      <c r="K28" s="32">
        <f>I28-J28</f>
        <v>49</v>
      </c>
      <c r="L28" s="20"/>
      <c r="M28" s="157" t="s">
        <v>74</v>
      </c>
      <c r="N28" s="158"/>
      <c r="O28" s="76">
        <f>(J9-J13)/J9</f>
        <v>0.76286026997446188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72.8</v>
      </c>
      <c r="E29" s="31">
        <v>68.14</v>
      </c>
      <c r="F29" s="32">
        <v>93.6</v>
      </c>
      <c r="G29" s="82">
        <v>5.0999999999999996</v>
      </c>
      <c r="H29" s="26" t="s">
        <v>2</v>
      </c>
      <c r="I29" s="33">
        <v>298</v>
      </c>
      <c r="J29" s="33">
        <v>263</v>
      </c>
      <c r="K29" s="34">
        <f>I29-J29</f>
        <v>35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78.900000000000006</v>
      </c>
      <c r="E30" s="31">
        <v>64.3</v>
      </c>
      <c r="F30" s="32">
        <v>81.5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76.849999999999994</v>
      </c>
      <c r="E31" s="31">
        <v>54.45</v>
      </c>
      <c r="F31" s="32">
        <v>70.849999999999994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52.6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530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531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532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533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534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334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1261</v>
      </c>
      <c r="G64" s="48"/>
      <c r="H64" s="48"/>
      <c r="I64" s="48"/>
      <c r="J64" s="177">
        <f>AVERAGE(F64:I64)</f>
        <v>1261</v>
      </c>
      <c r="K64" s="178"/>
      <c r="L64" s="20"/>
      <c r="M64" s="16">
        <v>2</v>
      </c>
      <c r="N64" s="134">
        <v>9.6999999999999993</v>
      </c>
      <c r="O64" s="135"/>
      <c r="P64" s="17"/>
    </row>
    <row r="65" spans="1:24" x14ac:dyDescent="0.25">
      <c r="A65" s="17"/>
      <c r="B65" s="20"/>
      <c r="C65" s="9" t="s">
        <v>18</v>
      </c>
      <c r="D65" s="47"/>
      <c r="E65" s="47"/>
      <c r="F65" s="43">
        <v>552</v>
      </c>
      <c r="G65" s="48"/>
      <c r="H65" s="48"/>
      <c r="I65" s="48"/>
      <c r="J65" s="177">
        <f t="shared" ref="J65:J70" si="1">AVERAGE(F65:I65)</f>
        <v>552</v>
      </c>
      <c r="K65" s="178"/>
      <c r="L65" s="20"/>
      <c r="M65" s="16">
        <v>3</v>
      </c>
      <c r="N65" s="134">
        <v>10.6</v>
      </c>
      <c r="O65" s="135"/>
      <c r="P65" s="17"/>
    </row>
    <row r="66" spans="1:24" ht="15" customHeight="1" x14ac:dyDescent="0.25">
      <c r="A66" s="17"/>
      <c r="B66" s="20"/>
      <c r="C66" s="9" t="s">
        <v>19</v>
      </c>
      <c r="D66" s="43">
        <v>62.18</v>
      </c>
      <c r="E66" s="43">
        <v>7.3</v>
      </c>
      <c r="F66" s="43">
        <v>1254</v>
      </c>
      <c r="G66" s="43">
        <v>1437</v>
      </c>
      <c r="H66" s="43">
        <v>1474</v>
      </c>
      <c r="I66" s="43">
        <v>1624</v>
      </c>
      <c r="J66" s="177">
        <f t="shared" si="1"/>
        <v>1447.25</v>
      </c>
      <c r="K66" s="178"/>
      <c r="L66" s="20"/>
      <c r="M66" s="16">
        <v>4</v>
      </c>
      <c r="N66" s="134">
        <v>9</v>
      </c>
      <c r="O66" s="135"/>
      <c r="P66" s="17"/>
    </row>
    <row r="67" spans="1:24" ht="15" customHeight="1" x14ac:dyDescent="0.25">
      <c r="A67" s="17"/>
      <c r="B67" s="20"/>
      <c r="C67" s="9" t="s">
        <v>20</v>
      </c>
      <c r="D67" s="43">
        <v>61.04</v>
      </c>
      <c r="E67" s="43">
        <v>7.5</v>
      </c>
      <c r="F67" s="43">
        <v>615</v>
      </c>
      <c r="G67" s="43">
        <v>720</v>
      </c>
      <c r="H67" s="43">
        <v>657</v>
      </c>
      <c r="I67" s="43">
        <v>702</v>
      </c>
      <c r="J67" s="177">
        <f t="shared" si="1"/>
        <v>673.5</v>
      </c>
      <c r="K67" s="178"/>
      <c r="L67" s="20"/>
      <c r="M67" s="16">
        <v>5</v>
      </c>
      <c r="N67" s="134">
        <v>8.1</v>
      </c>
      <c r="O67" s="135"/>
      <c r="P67" s="17"/>
    </row>
    <row r="68" spans="1:24" ht="15.75" customHeight="1" thickBot="1" x14ac:dyDescent="0.3">
      <c r="A68" s="17"/>
      <c r="B68" s="20"/>
      <c r="C68" s="9" t="s">
        <v>21</v>
      </c>
      <c r="D68" s="43"/>
      <c r="E68" s="43"/>
      <c r="F68" s="43">
        <v>391</v>
      </c>
      <c r="G68" s="48"/>
      <c r="H68" s="48"/>
      <c r="I68" s="48"/>
      <c r="J68" s="177">
        <f t="shared" si="1"/>
        <v>391</v>
      </c>
      <c r="K68" s="178"/>
      <c r="L68" s="20"/>
      <c r="M68" s="19">
        <v>6</v>
      </c>
      <c r="N68" s="136">
        <v>7.5</v>
      </c>
      <c r="O68" s="137"/>
      <c r="P68" s="17"/>
    </row>
    <row r="69" spans="1:24" x14ac:dyDescent="0.25">
      <c r="A69" s="17"/>
      <c r="B69" s="20"/>
      <c r="C69" s="9" t="s">
        <v>22</v>
      </c>
      <c r="D69" s="43"/>
      <c r="E69" s="43"/>
      <c r="F69" s="43">
        <v>304</v>
      </c>
      <c r="G69" s="48"/>
      <c r="H69" s="48"/>
      <c r="I69" s="48"/>
      <c r="J69" s="177">
        <f t="shared" si="1"/>
        <v>304</v>
      </c>
      <c r="K69" s="178"/>
      <c r="L69" s="20"/>
      <c r="M69" s="20"/>
      <c r="N69" s="20"/>
      <c r="O69" s="20"/>
      <c r="P69" s="17"/>
    </row>
    <row r="70" spans="1:24" ht="15.75" thickBot="1" x14ac:dyDescent="0.3">
      <c r="A70" s="17"/>
      <c r="B70" s="20"/>
      <c r="C70" s="10" t="s">
        <v>23</v>
      </c>
      <c r="D70" s="45">
        <v>61.35</v>
      </c>
      <c r="E70" s="45">
        <v>7.5</v>
      </c>
      <c r="F70" s="45">
        <v>293</v>
      </c>
      <c r="G70" s="45">
        <v>307</v>
      </c>
      <c r="H70" s="45">
        <v>331</v>
      </c>
      <c r="I70" s="45">
        <v>312</v>
      </c>
      <c r="J70" s="179">
        <f t="shared" si="1"/>
        <v>310.75</v>
      </c>
      <c r="K70" s="180"/>
      <c r="L70" s="20"/>
      <c r="M70" s="20"/>
      <c r="N70" s="20"/>
      <c r="O70" s="20"/>
      <c r="P70" s="17"/>
      <c r="S70" s="92"/>
    </row>
    <row r="71" spans="1:24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24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24" ht="15" customHeight="1" x14ac:dyDescent="0.25">
      <c r="A73" s="17"/>
      <c r="B73" s="20"/>
      <c r="C73" s="7" t="s">
        <v>27</v>
      </c>
      <c r="D73" s="43">
        <v>10.7</v>
      </c>
      <c r="E73" s="43">
        <v>11.1</v>
      </c>
      <c r="F73" s="44">
        <v>1108</v>
      </c>
      <c r="G73" s="14"/>
      <c r="H73" s="12" t="s">
        <v>1</v>
      </c>
      <c r="I73" s="167">
        <v>5.75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24" ht="15.75" thickBot="1" x14ac:dyDescent="0.3">
      <c r="A74" s="17"/>
      <c r="B74" s="20"/>
      <c r="C74" s="7" t="s">
        <v>30</v>
      </c>
      <c r="D74" s="43">
        <v>70.27</v>
      </c>
      <c r="E74" s="43"/>
      <c r="F74" s="44">
        <v>313</v>
      </c>
      <c r="G74" s="14"/>
      <c r="H74" s="11" t="s">
        <v>2</v>
      </c>
      <c r="I74" s="170">
        <v>4.62</v>
      </c>
      <c r="J74" s="171"/>
      <c r="K74" s="172"/>
      <c r="L74" s="20"/>
      <c r="M74" s="26">
        <v>7.1</v>
      </c>
      <c r="N74" s="42">
        <v>704</v>
      </c>
      <c r="O74" s="41">
        <v>0.03</v>
      </c>
      <c r="P74" s="17"/>
    </row>
    <row r="75" spans="1:24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24" ht="15" customHeight="1" x14ac:dyDescent="0.25">
      <c r="A76" s="17"/>
      <c r="B76" s="20"/>
      <c r="C76" s="7" t="s">
        <v>32</v>
      </c>
      <c r="D76" s="43">
        <v>65.81</v>
      </c>
      <c r="E76" s="43"/>
      <c r="F76" s="44">
        <v>308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24" x14ac:dyDescent="0.25">
      <c r="A77" s="17"/>
      <c r="B77" s="20"/>
      <c r="C77" s="7" t="s">
        <v>36</v>
      </c>
      <c r="D77" s="43">
        <v>67.44</v>
      </c>
      <c r="E77" s="43"/>
      <c r="F77" s="44">
        <v>302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5.8</v>
      </c>
      <c r="O77" s="32">
        <v>100</v>
      </c>
      <c r="P77" s="17"/>
    </row>
    <row r="78" spans="1:24" ht="15.75" thickBot="1" x14ac:dyDescent="0.3">
      <c r="A78" s="17"/>
      <c r="B78" s="20"/>
      <c r="C78" s="7" t="s">
        <v>41</v>
      </c>
      <c r="D78" s="43">
        <v>73.849999999999994</v>
      </c>
      <c r="E78" s="43"/>
      <c r="F78" s="44">
        <v>1968</v>
      </c>
      <c r="G78" s="14"/>
      <c r="H78" s="153"/>
      <c r="I78" s="155"/>
      <c r="J78" s="193"/>
      <c r="K78" s="159"/>
      <c r="L78" s="20"/>
      <c r="M78" s="19">
        <v>2</v>
      </c>
      <c r="N78" s="33">
        <v>5.9</v>
      </c>
      <c r="O78" s="34">
        <v>100</v>
      </c>
      <c r="P78" s="17"/>
      <c r="W78" s="89"/>
      <c r="X78" s="89"/>
    </row>
    <row r="79" spans="1:24" ht="15.75" thickBot="1" x14ac:dyDescent="0.3">
      <c r="A79" s="17"/>
      <c r="B79" s="20"/>
      <c r="C79" s="7" t="s">
        <v>42</v>
      </c>
      <c r="D79" s="43">
        <v>76.349999999999994</v>
      </c>
      <c r="E79" s="43">
        <v>7.1</v>
      </c>
      <c r="F79" s="44">
        <v>727</v>
      </c>
      <c r="G79" s="14"/>
      <c r="H79" s="174"/>
      <c r="I79" s="175"/>
      <c r="J79" s="194"/>
      <c r="K79" s="176"/>
      <c r="L79" s="20"/>
      <c r="M79" s="20"/>
      <c r="N79" s="20"/>
      <c r="O79" s="20"/>
      <c r="P79" s="17"/>
      <c r="W79" s="89"/>
      <c r="X79" s="89"/>
    </row>
    <row r="80" spans="1:24" ht="15" customHeight="1" x14ac:dyDescent="0.25">
      <c r="A80" s="17"/>
      <c r="B80" s="20"/>
      <c r="C80" s="7" t="s">
        <v>43</v>
      </c>
      <c r="D80" s="43"/>
      <c r="E80" s="43"/>
      <c r="F80" s="44">
        <v>698</v>
      </c>
      <c r="G80" s="14"/>
      <c r="H80" s="153">
        <v>3</v>
      </c>
      <c r="I80" s="155">
        <v>650</v>
      </c>
      <c r="J80" s="155">
        <v>470</v>
      </c>
      <c r="K80" s="159">
        <f>((I80-J80)/I80)</f>
        <v>0.27692307692307694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76.95</v>
      </c>
      <c r="E81" s="43">
        <v>6.7</v>
      </c>
      <c r="F81" s="44">
        <v>1045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0.53463465192606663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1011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0.41945063103192282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0.22250639386189258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-2.2203947368421052E-2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91.25</v>
      </c>
      <c r="E85" s="31"/>
      <c r="F85" s="32"/>
      <c r="G85" s="81"/>
      <c r="H85" s="27" t="s">
        <v>1</v>
      </c>
      <c r="I85" s="31">
        <v>626</v>
      </c>
      <c r="J85" s="31">
        <v>575</v>
      </c>
      <c r="K85" s="32">
        <f>I85-J85</f>
        <v>51</v>
      </c>
      <c r="L85" s="20"/>
      <c r="M85" s="157" t="s">
        <v>74</v>
      </c>
      <c r="N85" s="158"/>
      <c r="O85" s="76">
        <f>(J66-J70)/J66</f>
        <v>0.78528243219899807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73.75</v>
      </c>
      <c r="E86" s="31">
        <v>68.790000000000006</v>
      </c>
      <c r="F86" s="32">
        <v>93.28</v>
      </c>
      <c r="G86" s="82">
        <v>5.2</v>
      </c>
      <c r="H86" s="26" t="s">
        <v>2</v>
      </c>
      <c r="I86" s="33">
        <v>312</v>
      </c>
      <c r="J86" s="33">
        <v>267</v>
      </c>
      <c r="K86" s="34">
        <f>I86-J86</f>
        <v>45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7.45</v>
      </c>
      <c r="E87" s="31">
        <v>64.010000000000005</v>
      </c>
      <c r="F87" s="32">
        <v>81.599999999999994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78.45</v>
      </c>
      <c r="E88" s="31">
        <v>53.91</v>
      </c>
      <c r="F88" s="32">
        <v>70.52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53.09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91.24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535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536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537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538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539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505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1288</v>
      </c>
      <c r="G119" s="48"/>
      <c r="H119" s="48"/>
      <c r="I119" s="48"/>
      <c r="J119" s="177">
        <f>AVERAGE(F119:I119)</f>
        <v>1288</v>
      </c>
      <c r="K119" s="178"/>
      <c r="L119" s="20"/>
      <c r="M119" s="16">
        <v>2</v>
      </c>
      <c r="N119" s="134">
        <v>10.5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557</v>
      </c>
      <c r="G120" s="48"/>
      <c r="H120" s="48"/>
      <c r="I120" s="48"/>
      <c r="J120" s="177">
        <f t="shared" ref="J120:J125" si="2">AVERAGE(F120:I120)</f>
        <v>557</v>
      </c>
      <c r="K120" s="178"/>
      <c r="L120" s="20"/>
      <c r="M120" s="16">
        <v>3</v>
      </c>
      <c r="N120" s="134">
        <v>9.1999999999999993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65.06</v>
      </c>
      <c r="E121" s="43">
        <v>7</v>
      </c>
      <c r="F121" s="43">
        <v>1604</v>
      </c>
      <c r="G121" s="43">
        <v>1622</v>
      </c>
      <c r="H121" s="43">
        <v>1399</v>
      </c>
      <c r="I121" s="43">
        <v>1382</v>
      </c>
      <c r="J121" s="177">
        <f t="shared" si="2"/>
        <v>1501.75</v>
      </c>
      <c r="K121" s="178"/>
      <c r="L121" s="20"/>
      <c r="M121" s="16">
        <v>4</v>
      </c>
      <c r="N121" s="134">
        <v>8.5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62.08</v>
      </c>
      <c r="E122" s="43">
        <v>7.1</v>
      </c>
      <c r="F122" s="43">
        <v>769</v>
      </c>
      <c r="G122" s="43">
        <v>797</v>
      </c>
      <c r="H122" s="43">
        <v>873</v>
      </c>
      <c r="I122" s="43">
        <v>825</v>
      </c>
      <c r="J122" s="177">
        <f t="shared" si="2"/>
        <v>816</v>
      </c>
      <c r="K122" s="178"/>
      <c r="L122" s="20"/>
      <c r="M122" s="16">
        <v>5</v>
      </c>
      <c r="N122" s="134">
        <v>8.8000000000000007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508</v>
      </c>
      <c r="G123" s="48"/>
      <c r="H123" s="48"/>
      <c r="I123" s="48"/>
      <c r="J123" s="177">
        <f t="shared" si="2"/>
        <v>508</v>
      </c>
      <c r="K123" s="178"/>
      <c r="L123" s="20"/>
      <c r="M123" s="19">
        <v>6</v>
      </c>
      <c r="N123" s="136">
        <v>7.6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348</v>
      </c>
      <c r="G124" s="48"/>
      <c r="H124" s="48"/>
      <c r="I124" s="48"/>
      <c r="J124" s="177">
        <f t="shared" si="2"/>
        <v>348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61.35</v>
      </c>
      <c r="E125" s="45">
        <v>7.1</v>
      </c>
      <c r="F125" s="45">
        <v>343</v>
      </c>
      <c r="G125" s="45">
        <v>355</v>
      </c>
      <c r="H125" s="45">
        <v>365</v>
      </c>
      <c r="I125" s="45">
        <v>352</v>
      </c>
      <c r="J125" s="179">
        <f t="shared" si="2"/>
        <v>353.75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14.03</v>
      </c>
      <c r="E128" s="43">
        <v>10.3</v>
      </c>
      <c r="F128" s="44">
        <v>1145</v>
      </c>
      <c r="G128" s="14"/>
      <c r="H128" s="12" t="s">
        <v>1</v>
      </c>
      <c r="I128" s="167">
        <v>6.23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67.25</v>
      </c>
      <c r="E129" s="43"/>
      <c r="F129" s="44">
        <v>349</v>
      </c>
      <c r="G129" s="14"/>
      <c r="H129" s="11" t="s">
        <v>2</v>
      </c>
      <c r="I129" s="170">
        <v>5.84</v>
      </c>
      <c r="J129" s="171"/>
      <c r="K129" s="172"/>
      <c r="L129" s="20"/>
      <c r="M129" s="26">
        <v>7.2</v>
      </c>
      <c r="N129" s="42">
        <v>100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64.56</v>
      </c>
      <c r="E131" s="43"/>
      <c r="F131" s="44">
        <v>352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68.47</v>
      </c>
      <c r="E132" s="43"/>
      <c r="F132" s="44">
        <v>341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5.6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79.489999999999995</v>
      </c>
      <c r="E133" s="43"/>
      <c r="F133" s="44">
        <v>1600</v>
      </c>
      <c r="G133" s="14"/>
      <c r="H133" s="153">
        <v>4</v>
      </c>
      <c r="I133" s="155">
        <v>850</v>
      </c>
      <c r="J133" s="155">
        <v>460</v>
      </c>
      <c r="K133" s="159">
        <f>((I133-J133)/I133)</f>
        <v>0.45882352941176469</v>
      </c>
      <c r="L133" s="20"/>
      <c r="M133" s="19">
        <v>2</v>
      </c>
      <c r="N133" s="33">
        <v>5.5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74.73</v>
      </c>
      <c r="E134" s="43">
        <v>6.9</v>
      </c>
      <c r="F134" s="44">
        <v>648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688</v>
      </c>
      <c r="G135" s="14"/>
      <c r="H135" s="153">
        <v>5</v>
      </c>
      <c r="I135" s="155">
        <v>546</v>
      </c>
      <c r="J135" s="155">
        <v>325</v>
      </c>
      <c r="K135" s="159">
        <f>((I135-J135)/I135)</f>
        <v>0.40476190476190477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77.819999999999993</v>
      </c>
      <c r="E136" s="43">
        <v>6.6</v>
      </c>
      <c r="F136" s="44">
        <v>1052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0.45663392708506745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1089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0.37745098039215685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0.31496062992125984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-1.6522988505747127E-2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91.65</v>
      </c>
      <c r="E140" s="31"/>
      <c r="F140" s="32"/>
      <c r="G140" s="81"/>
      <c r="H140" s="27" t="s">
        <v>1</v>
      </c>
      <c r="I140" s="31">
        <v>420</v>
      </c>
      <c r="J140" s="31">
        <v>368</v>
      </c>
      <c r="K140" s="32">
        <f>I140-J140</f>
        <v>52</v>
      </c>
      <c r="L140" s="20"/>
      <c r="M140" s="157" t="s">
        <v>74</v>
      </c>
      <c r="N140" s="158"/>
      <c r="O140" s="76">
        <f>(J121-J125)/J121</f>
        <v>0.76444148493424335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73.099999999999994</v>
      </c>
      <c r="E141" s="31">
        <v>68.349999999999994</v>
      </c>
      <c r="F141" s="32">
        <v>93.51</v>
      </c>
      <c r="G141" s="82">
        <v>5.3</v>
      </c>
      <c r="H141" s="26" t="s">
        <v>2</v>
      </c>
      <c r="I141" s="33">
        <v>266</v>
      </c>
      <c r="J141" s="33">
        <v>251</v>
      </c>
      <c r="K141" s="34">
        <f>I141-J141</f>
        <v>15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77.95</v>
      </c>
      <c r="E142" s="31">
        <v>63.63</v>
      </c>
      <c r="F142" s="32">
        <v>81.63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77.05</v>
      </c>
      <c r="E143" s="31">
        <v>54.12</v>
      </c>
      <c r="F143" s="32">
        <v>70.239999999999995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52.75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>
        <v>94.1</v>
      </c>
      <c r="E146" s="31">
        <v>66.400000000000006</v>
      </c>
      <c r="F146" s="31">
        <v>70.56</v>
      </c>
      <c r="G146" s="69">
        <v>21</v>
      </c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70">
        <v>78.45</v>
      </c>
      <c r="E147" s="70">
        <v>48.14</v>
      </c>
      <c r="F147" s="70">
        <v>61.37</v>
      </c>
      <c r="G147" s="71" t="s">
        <v>540</v>
      </c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>
        <v>85.05</v>
      </c>
      <c r="E148" s="33">
        <v>52.5</v>
      </c>
      <c r="F148" s="33">
        <v>61.73</v>
      </c>
      <c r="G148" s="41" t="s">
        <v>541</v>
      </c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542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543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544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545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546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>
        <f>IFERROR((AVERAGE(D34,D91,D146))," ")</f>
        <v>94.1</v>
      </c>
      <c r="E169" s="73">
        <f t="shared" ref="E169:F169" si="3">IFERROR((AVERAGE(E34,E91,E146))," ")</f>
        <v>66.400000000000006</v>
      </c>
      <c r="F169" s="73">
        <f t="shared" si="3"/>
        <v>70.56</v>
      </c>
    </row>
    <row r="170" spans="1:16" hidden="1" x14ac:dyDescent="0.25">
      <c r="C170" s="72" t="s">
        <v>65</v>
      </c>
      <c r="D170" s="73">
        <f t="shared" ref="D170:F171" si="4">IFERROR((AVERAGE(D35,D92,D147))," ")</f>
        <v>78.45</v>
      </c>
      <c r="E170" s="73">
        <f t="shared" si="4"/>
        <v>48.14</v>
      </c>
      <c r="F170" s="73">
        <f t="shared" si="4"/>
        <v>61.37</v>
      </c>
    </row>
    <row r="171" spans="1:16" hidden="1" x14ac:dyDescent="0.25">
      <c r="C171" s="72" t="s">
        <v>65</v>
      </c>
      <c r="D171" s="73">
        <f t="shared" si="4"/>
        <v>85.05</v>
      </c>
      <c r="E171" s="73">
        <f t="shared" si="4"/>
        <v>52.5</v>
      </c>
      <c r="F171" s="73">
        <f t="shared" si="4"/>
        <v>61.73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1524.75</v>
      </c>
    </row>
    <row r="7" spans="1:19" x14ac:dyDescent="0.25">
      <c r="A7" s="17"/>
      <c r="B7" s="20"/>
      <c r="C7" s="9" t="s">
        <v>17</v>
      </c>
      <c r="D7" s="47"/>
      <c r="E7" s="47"/>
      <c r="F7" s="43">
        <v>1301</v>
      </c>
      <c r="G7" s="48"/>
      <c r="H7" s="48"/>
      <c r="I7" s="48"/>
      <c r="J7" s="177">
        <f>AVERAGE(F7:I7)</f>
        <v>1301</v>
      </c>
      <c r="K7" s="178"/>
      <c r="L7" s="20"/>
      <c r="M7" s="16">
        <v>2</v>
      </c>
      <c r="N7" s="134">
        <v>10.199999999999999</v>
      </c>
      <c r="O7" s="135"/>
      <c r="P7" s="17"/>
      <c r="R7" s="53" t="s">
        <v>1</v>
      </c>
      <c r="S7" s="99">
        <f>AVERAGE(J10,J67,J122)</f>
        <v>712.16666666666663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575</v>
      </c>
      <c r="G8" s="48"/>
      <c r="H8" s="48"/>
      <c r="I8" s="48"/>
      <c r="J8" s="177">
        <f t="shared" ref="J8:J13" si="0">AVERAGE(F8:I8)</f>
        <v>575</v>
      </c>
      <c r="K8" s="178"/>
      <c r="L8" s="20"/>
      <c r="M8" s="16">
        <v>3</v>
      </c>
      <c r="N8" s="134">
        <v>10</v>
      </c>
      <c r="O8" s="135"/>
      <c r="P8" s="17"/>
      <c r="R8" s="53" t="s">
        <v>2</v>
      </c>
      <c r="S8" s="100">
        <f>AVERAGE(J13,J70,J125)</f>
        <v>342.58333333333331</v>
      </c>
    </row>
    <row r="9" spans="1:19" x14ac:dyDescent="0.25">
      <c r="A9" s="17"/>
      <c r="B9" s="20"/>
      <c r="C9" s="9" t="s">
        <v>19</v>
      </c>
      <c r="D9" s="43">
        <v>62.84</v>
      </c>
      <c r="E9" s="43">
        <v>8.8000000000000007</v>
      </c>
      <c r="F9" s="43">
        <v>1680</v>
      </c>
      <c r="G9" s="43">
        <v>1595</v>
      </c>
      <c r="H9" s="43">
        <v>1530</v>
      </c>
      <c r="I9" s="43">
        <v>1551</v>
      </c>
      <c r="J9" s="177">
        <f t="shared" si="0"/>
        <v>1589</v>
      </c>
      <c r="K9" s="178"/>
      <c r="L9" s="20"/>
      <c r="M9" s="16">
        <v>4</v>
      </c>
      <c r="N9" s="134">
        <v>8.6</v>
      </c>
      <c r="O9" s="135"/>
      <c r="P9" s="17"/>
      <c r="R9" s="101" t="s">
        <v>70</v>
      </c>
      <c r="S9" s="102">
        <f>S6-S8</f>
        <v>1182.1666666666667</v>
      </c>
    </row>
    <row r="10" spans="1:19" x14ac:dyDescent="0.25">
      <c r="A10" s="17"/>
      <c r="B10" s="20"/>
      <c r="C10" s="9" t="s">
        <v>20</v>
      </c>
      <c r="D10" s="43">
        <v>62.25</v>
      </c>
      <c r="E10" s="43">
        <v>7.9</v>
      </c>
      <c r="F10" s="43">
        <v>702</v>
      </c>
      <c r="G10" s="43">
        <v>686</v>
      </c>
      <c r="H10" s="43">
        <v>670</v>
      </c>
      <c r="I10" s="43">
        <v>679</v>
      </c>
      <c r="J10" s="177">
        <f t="shared" si="0"/>
        <v>684.25</v>
      </c>
      <c r="K10" s="178"/>
      <c r="L10" s="20"/>
      <c r="M10" s="16">
        <v>5</v>
      </c>
      <c r="N10" s="134">
        <v>8.6999999999999993</v>
      </c>
      <c r="O10" s="135"/>
      <c r="P10" s="17"/>
      <c r="R10" s="101" t="s">
        <v>71</v>
      </c>
      <c r="S10" s="103">
        <f>S7-S8</f>
        <v>369.58333333333331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529</v>
      </c>
      <c r="G11" s="48"/>
      <c r="H11" s="48"/>
      <c r="I11" s="48"/>
      <c r="J11" s="177">
        <f t="shared" si="0"/>
        <v>529</v>
      </c>
      <c r="K11" s="178"/>
      <c r="L11" s="20"/>
      <c r="M11" s="19">
        <v>6</v>
      </c>
      <c r="N11" s="136">
        <v>7.8</v>
      </c>
      <c r="O11" s="137"/>
      <c r="P11" s="17"/>
      <c r="R11" s="104" t="s">
        <v>72</v>
      </c>
      <c r="S11" s="105">
        <f>S9/S6</f>
        <v>0.77531835820079797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351</v>
      </c>
      <c r="G12" s="48"/>
      <c r="H12" s="48"/>
      <c r="I12" s="48"/>
      <c r="J12" s="177">
        <f t="shared" si="0"/>
        <v>351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0.5189562368359466</v>
      </c>
    </row>
    <row r="13" spans="1:19" ht="15.75" thickBot="1" x14ac:dyDescent="0.3">
      <c r="A13" s="17"/>
      <c r="B13" s="20"/>
      <c r="C13" s="10" t="s">
        <v>23</v>
      </c>
      <c r="D13" s="45">
        <v>62.37</v>
      </c>
      <c r="E13" s="45">
        <v>9</v>
      </c>
      <c r="F13" s="45">
        <v>347</v>
      </c>
      <c r="G13" s="45">
        <v>325</v>
      </c>
      <c r="H13" s="45">
        <v>320</v>
      </c>
      <c r="I13" s="45">
        <v>323</v>
      </c>
      <c r="J13" s="179">
        <f t="shared" si="0"/>
        <v>328.75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30.59</v>
      </c>
      <c r="E16" s="43">
        <v>10.4</v>
      </c>
      <c r="F16" s="44">
        <v>1289</v>
      </c>
      <c r="G16" s="14"/>
      <c r="H16" s="12" t="s">
        <v>1</v>
      </c>
      <c r="I16" s="167">
        <v>6.06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70.19</v>
      </c>
      <c r="E17" s="43"/>
      <c r="F17" s="44">
        <v>355</v>
      </c>
      <c r="G17" s="14"/>
      <c r="H17" s="11" t="s">
        <v>2</v>
      </c>
      <c r="I17" s="170">
        <v>5.94</v>
      </c>
      <c r="J17" s="171"/>
      <c r="K17" s="172"/>
      <c r="L17" s="20"/>
      <c r="M17" s="26">
        <v>7.2</v>
      </c>
      <c r="N17" s="42">
        <v>100</v>
      </c>
      <c r="O17" s="41">
        <v>0.05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68.06</v>
      </c>
      <c r="E19" s="43"/>
      <c r="F19" s="44">
        <v>352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69.569999999999993</v>
      </c>
      <c r="E20" s="43"/>
      <c r="F20" s="44">
        <v>350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5.7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77.8</v>
      </c>
      <c r="E21" s="43"/>
      <c r="F21" s="44">
        <v>1785</v>
      </c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5.8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75.349999999999994</v>
      </c>
      <c r="E22" s="43">
        <v>7.1</v>
      </c>
      <c r="F22" s="44">
        <v>702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689</v>
      </c>
      <c r="G23" s="14"/>
      <c r="H23" s="153">
        <v>6</v>
      </c>
      <c r="I23" s="155">
        <v>520</v>
      </c>
      <c r="J23" s="155">
        <v>333</v>
      </c>
      <c r="K23" s="159">
        <f>((I23-J23)/I23)</f>
        <v>0.35961538461538461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77.45</v>
      </c>
      <c r="E24" s="43">
        <v>6.8</v>
      </c>
      <c r="F24" s="44">
        <v>1098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0.56938325991189431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1085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0.22689075630252101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0.33648393194706994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6.3390313390313396E-2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91.35</v>
      </c>
      <c r="E28" s="31"/>
      <c r="F28" s="32"/>
      <c r="G28" s="81"/>
      <c r="H28" s="27" t="s">
        <v>1</v>
      </c>
      <c r="I28" s="31">
        <v>438</v>
      </c>
      <c r="J28" s="31">
        <v>340</v>
      </c>
      <c r="K28" s="32">
        <f>I28-J28</f>
        <v>98</v>
      </c>
      <c r="L28" s="20"/>
      <c r="M28" s="157" t="s">
        <v>74</v>
      </c>
      <c r="N28" s="158"/>
      <c r="O28" s="76">
        <f>(J9-J13)/J9</f>
        <v>0.79310887350534931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72.7</v>
      </c>
      <c r="E29" s="31">
        <v>68.08</v>
      </c>
      <c r="F29" s="32">
        <v>93.65</v>
      </c>
      <c r="G29" s="82">
        <v>5.4</v>
      </c>
      <c r="H29" s="26" t="s">
        <v>2</v>
      </c>
      <c r="I29" s="33">
        <v>289</v>
      </c>
      <c r="J29" s="33">
        <v>250</v>
      </c>
      <c r="K29" s="34">
        <f>I29-J29</f>
        <v>39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78.150000000000006</v>
      </c>
      <c r="E30" s="31">
        <v>63.62</v>
      </c>
      <c r="F30" s="32">
        <v>81.41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76.8</v>
      </c>
      <c r="E31" s="31">
        <v>54.1</v>
      </c>
      <c r="F31" s="32">
        <v>70.44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52.4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547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548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549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550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551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552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553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 t="s">
        <v>554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 t="s">
        <v>555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 t="s">
        <v>556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1296</v>
      </c>
      <c r="G64" s="48"/>
      <c r="H64" s="48"/>
      <c r="I64" s="48"/>
      <c r="J64" s="177">
        <f>AVERAGE(F64:I64)</f>
        <v>1296</v>
      </c>
      <c r="K64" s="178"/>
      <c r="L64" s="20"/>
      <c r="M64" s="16">
        <v>2</v>
      </c>
      <c r="N64" s="134">
        <v>10.1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589</v>
      </c>
      <c r="G65" s="48"/>
      <c r="H65" s="48"/>
      <c r="I65" s="48"/>
      <c r="J65" s="177">
        <f t="shared" ref="J65:J70" si="1">AVERAGE(F65:I65)</f>
        <v>589</v>
      </c>
      <c r="K65" s="178"/>
      <c r="L65" s="20"/>
      <c r="M65" s="16">
        <v>3</v>
      </c>
      <c r="N65" s="134">
        <v>9.9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66.42</v>
      </c>
      <c r="E66" s="43">
        <v>8.1999999999999993</v>
      </c>
      <c r="F66" s="43">
        <v>1287</v>
      </c>
      <c r="G66" s="43">
        <v>1569</v>
      </c>
      <c r="H66" s="43">
        <v>1332</v>
      </c>
      <c r="I66" s="43">
        <v>1364</v>
      </c>
      <c r="J66" s="177">
        <f t="shared" si="1"/>
        <v>1388</v>
      </c>
      <c r="K66" s="178"/>
      <c r="L66" s="20"/>
      <c r="M66" s="16">
        <v>4</v>
      </c>
      <c r="N66" s="134">
        <v>8.5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62.28</v>
      </c>
      <c r="E67" s="43">
        <v>7.9</v>
      </c>
      <c r="F67" s="43">
        <v>652</v>
      </c>
      <c r="G67" s="43">
        <v>620</v>
      </c>
      <c r="H67" s="43">
        <v>731</v>
      </c>
      <c r="I67" s="43">
        <v>766</v>
      </c>
      <c r="J67" s="177">
        <f t="shared" si="1"/>
        <v>692.25</v>
      </c>
      <c r="K67" s="178"/>
      <c r="L67" s="20"/>
      <c r="M67" s="16">
        <v>5</v>
      </c>
      <c r="N67" s="134">
        <v>8.6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433</v>
      </c>
      <c r="G68" s="48"/>
      <c r="H68" s="48"/>
      <c r="I68" s="48"/>
      <c r="J68" s="177">
        <f t="shared" si="1"/>
        <v>433</v>
      </c>
      <c r="K68" s="178"/>
      <c r="L68" s="20"/>
      <c r="M68" s="19">
        <v>6</v>
      </c>
      <c r="N68" s="136">
        <v>7.6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302</v>
      </c>
      <c r="G69" s="48"/>
      <c r="H69" s="48"/>
      <c r="I69" s="48"/>
      <c r="J69" s="177">
        <f t="shared" si="1"/>
        <v>302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61.97</v>
      </c>
      <c r="E70" s="45">
        <v>7.7</v>
      </c>
      <c r="F70" s="45">
        <v>297</v>
      </c>
      <c r="G70" s="45">
        <v>314</v>
      </c>
      <c r="H70" s="45">
        <v>328</v>
      </c>
      <c r="I70" s="45">
        <v>375</v>
      </c>
      <c r="J70" s="179">
        <f t="shared" si="1"/>
        <v>328.5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12.55</v>
      </c>
      <c r="E73" s="43">
        <v>11.4</v>
      </c>
      <c r="F73" s="44">
        <v>1142</v>
      </c>
      <c r="G73" s="14"/>
      <c r="H73" s="12" t="s">
        <v>1</v>
      </c>
      <c r="I73" s="167">
        <v>5.98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69.28</v>
      </c>
      <c r="E74" s="43"/>
      <c r="F74" s="44">
        <v>307</v>
      </c>
      <c r="G74" s="14"/>
      <c r="H74" s="11" t="s">
        <v>2</v>
      </c>
      <c r="I74" s="170">
        <v>5.27</v>
      </c>
      <c r="J74" s="171"/>
      <c r="K74" s="172"/>
      <c r="L74" s="20"/>
      <c r="M74" s="26">
        <v>6.9</v>
      </c>
      <c r="N74" s="42">
        <v>127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66.62</v>
      </c>
      <c r="E76" s="43"/>
      <c r="F76" s="44">
        <v>304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70.819999999999993</v>
      </c>
      <c r="E77" s="43"/>
      <c r="F77" s="44">
        <v>300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5.8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75.11</v>
      </c>
      <c r="E78" s="43"/>
      <c r="F78" s="44">
        <v>1745</v>
      </c>
      <c r="G78" s="14"/>
      <c r="H78" s="153">
        <v>1</v>
      </c>
      <c r="I78" s="155">
        <v>592</v>
      </c>
      <c r="J78" s="155">
        <v>498</v>
      </c>
      <c r="K78" s="159">
        <f>((I78-J78)/I78)</f>
        <v>0.15878378378378377</v>
      </c>
      <c r="L78" s="20"/>
      <c r="M78" s="19">
        <v>2</v>
      </c>
      <c r="N78" s="33">
        <v>5.9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76.150000000000006</v>
      </c>
      <c r="E79" s="43">
        <v>7.2</v>
      </c>
      <c r="F79" s="44">
        <v>677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664</v>
      </c>
      <c r="G80" s="14"/>
      <c r="H80" s="153">
        <v>10</v>
      </c>
      <c r="I80" s="155">
        <v>433</v>
      </c>
      <c r="J80" s="155">
        <v>380</v>
      </c>
      <c r="K80" s="159">
        <f>((I80-J80)/I80)</f>
        <v>0.12240184757505773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77.52</v>
      </c>
      <c r="E81" s="43">
        <v>6.7</v>
      </c>
      <c r="F81" s="44">
        <v>1058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0.50126080691642649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1026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0.37450343084145898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0.302540415704388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-8.7748344370860931E-2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91.28</v>
      </c>
      <c r="E85" s="31"/>
      <c r="F85" s="32"/>
      <c r="G85" s="81"/>
      <c r="H85" s="27" t="s">
        <v>1</v>
      </c>
      <c r="I85" s="31">
        <v>664</v>
      </c>
      <c r="J85" s="31">
        <v>601</v>
      </c>
      <c r="K85" s="32">
        <f>I85-J85</f>
        <v>63</v>
      </c>
      <c r="L85" s="20"/>
      <c r="M85" s="157" t="s">
        <v>74</v>
      </c>
      <c r="N85" s="158"/>
      <c r="O85" s="76">
        <f>(J66-J70)/J66</f>
        <v>0.76332853025936598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73.55</v>
      </c>
      <c r="E86" s="31">
        <v>68.709999999999994</v>
      </c>
      <c r="F86" s="32">
        <v>93.42</v>
      </c>
      <c r="G86" s="82">
        <v>5.2</v>
      </c>
      <c r="H86" s="26" t="s">
        <v>2</v>
      </c>
      <c r="I86" s="33">
        <v>312</v>
      </c>
      <c r="J86" s="33">
        <v>268</v>
      </c>
      <c r="K86" s="34">
        <f>I86-J86</f>
        <v>44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78.45</v>
      </c>
      <c r="E87" s="31">
        <v>60.43</v>
      </c>
      <c r="F87" s="32">
        <v>81.17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76.849999999999994</v>
      </c>
      <c r="E88" s="31">
        <v>53.88</v>
      </c>
      <c r="F88" s="32">
        <v>70.12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53.18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91.17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557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558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559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560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561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562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563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564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343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1274</v>
      </c>
      <c r="G119" s="48"/>
      <c r="H119" s="48"/>
      <c r="I119" s="48"/>
      <c r="J119" s="177">
        <f>AVERAGE(F119:I119)</f>
        <v>1274</v>
      </c>
      <c r="K119" s="178"/>
      <c r="L119" s="20"/>
      <c r="M119" s="16">
        <v>2</v>
      </c>
      <c r="N119" s="134">
        <v>10.199999999999999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564</v>
      </c>
      <c r="G120" s="48"/>
      <c r="H120" s="48"/>
      <c r="I120" s="48"/>
      <c r="J120" s="177">
        <f t="shared" ref="J120:J125" si="2">AVERAGE(F120:I120)</f>
        <v>564</v>
      </c>
      <c r="K120" s="178"/>
      <c r="L120" s="20"/>
      <c r="M120" s="16">
        <v>3</v>
      </c>
      <c r="N120" s="134">
        <v>9.5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66.41</v>
      </c>
      <c r="E121" s="43">
        <v>7.6</v>
      </c>
      <c r="F121" s="43">
        <v>1606</v>
      </c>
      <c r="G121" s="43">
        <v>1617</v>
      </c>
      <c r="H121" s="43">
        <v>1590</v>
      </c>
      <c r="I121" s="43">
        <v>1576</v>
      </c>
      <c r="J121" s="177">
        <f t="shared" si="2"/>
        <v>1597.25</v>
      </c>
      <c r="K121" s="178"/>
      <c r="L121" s="20"/>
      <c r="M121" s="16">
        <v>4</v>
      </c>
      <c r="N121" s="134">
        <v>8.8000000000000007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63.27</v>
      </c>
      <c r="E122" s="43">
        <v>7.2</v>
      </c>
      <c r="F122" s="43">
        <v>855</v>
      </c>
      <c r="G122" s="43">
        <v>847</v>
      </c>
      <c r="H122" s="43">
        <v>753</v>
      </c>
      <c r="I122" s="43">
        <v>585</v>
      </c>
      <c r="J122" s="177">
        <f t="shared" si="2"/>
        <v>760</v>
      </c>
      <c r="K122" s="178"/>
      <c r="L122" s="20"/>
      <c r="M122" s="16">
        <v>5</v>
      </c>
      <c r="N122" s="134">
        <v>8.9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601</v>
      </c>
      <c r="G123" s="48"/>
      <c r="H123" s="48"/>
      <c r="I123" s="48"/>
      <c r="J123" s="177">
        <f t="shared" si="2"/>
        <v>601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372</v>
      </c>
      <c r="G124" s="48"/>
      <c r="H124" s="48"/>
      <c r="I124" s="48"/>
      <c r="J124" s="177">
        <f t="shared" si="2"/>
        <v>372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63.71</v>
      </c>
      <c r="E125" s="45">
        <v>7</v>
      </c>
      <c r="F125" s="45">
        <v>388</v>
      </c>
      <c r="G125" s="45">
        <v>397</v>
      </c>
      <c r="H125" s="45">
        <v>378</v>
      </c>
      <c r="I125" s="45">
        <v>319</v>
      </c>
      <c r="J125" s="179">
        <f t="shared" si="2"/>
        <v>370.5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8.74</v>
      </c>
      <c r="E128" s="43">
        <v>10.6</v>
      </c>
      <c r="F128" s="44">
        <v>1188</v>
      </c>
      <c r="G128" s="14"/>
      <c r="H128" s="12" t="s">
        <v>1</v>
      </c>
      <c r="I128" s="167">
        <v>6.16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68.87</v>
      </c>
      <c r="E129" s="43"/>
      <c r="F129" s="44">
        <v>327</v>
      </c>
      <c r="G129" s="14"/>
      <c r="H129" s="11" t="s">
        <v>2</v>
      </c>
      <c r="I129" s="170">
        <v>5.49</v>
      </c>
      <c r="J129" s="171"/>
      <c r="K129" s="172"/>
      <c r="L129" s="20"/>
      <c r="M129" s="26">
        <v>6.8</v>
      </c>
      <c r="N129" s="42">
        <v>101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69.08</v>
      </c>
      <c r="E131" s="43"/>
      <c r="F131" s="44">
        <v>322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70.17</v>
      </c>
      <c r="E132" s="43"/>
      <c r="F132" s="44">
        <v>335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5.2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71.19</v>
      </c>
      <c r="E133" s="43"/>
      <c r="F133" s="44">
        <v>1918</v>
      </c>
      <c r="G133" s="14"/>
      <c r="H133" s="153">
        <v>2</v>
      </c>
      <c r="I133" s="155">
        <v>821</v>
      </c>
      <c r="J133" s="155">
        <v>630</v>
      </c>
      <c r="K133" s="159">
        <f>((I133-J133)/I133)</f>
        <v>0.23264311814859928</v>
      </c>
      <c r="L133" s="20"/>
      <c r="M133" s="19">
        <v>2</v>
      </c>
      <c r="N133" s="33">
        <v>5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76.67</v>
      </c>
      <c r="E134" s="43">
        <v>7.2</v>
      </c>
      <c r="F134" s="44">
        <v>682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677</v>
      </c>
      <c r="G135" s="14"/>
      <c r="H135" s="153">
        <v>8</v>
      </c>
      <c r="I135" s="155">
        <v>555</v>
      </c>
      <c r="J135" s="155">
        <v>380</v>
      </c>
      <c r="K135" s="159">
        <f>((I135-J135)/I135)</f>
        <v>0.31531531531531531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78.09</v>
      </c>
      <c r="E136" s="43">
        <v>6.8</v>
      </c>
      <c r="F136" s="44">
        <v>1024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0.52418218813585848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1010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0.20921052631578949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0.38103161397670549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4.0322580645161289E-3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91.07</v>
      </c>
      <c r="E140" s="31"/>
      <c r="F140" s="32"/>
      <c r="G140" s="81"/>
      <c r="H140" s="27" t="s">
        <v>1</v>
      </c>
      <c r="I140" s="31">
        <v>977</v>
      </c>
      <c r="J140" s="31">
        <v>909</v>
      </c>
      <c r="K140" s="32">
        <f>I140-J140</f>
        <v>68</v>
      </c>
      <c r="L140" s="20"/>
      <c r="M140" s="157" t="s">
        <v>74</v>
      </c>
      <c r="N140" s="158"/>
      <c r="O140" s="76">
        <f>(J121-J125)/J121</f>
        <v>0.76803881671623098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73.150000000000006</v>
      </c>
      <c r="E141" s="31">
        <v>68.27</v>
      </c>
      <c r="F141" s="32">
        <v>93.33</v>
      </c>
      <c r="G141" s="82">
        <v>5.0999999999999996</v>
      </c>
      <c r="H141" s="26" t="s">
        <v>2</v>
      </c>
      <c r="I141" s="33">
        <v>445</v>
      </c>
      <c r="J141" s="33">
        <v>420</v>
      </c>
      <c r="K141" s="34">
        <f>I141-J141</f>
        <v>25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79.75</v>
      </c>
      <c r="E142" s="31">
        <v>65.48</v>
      </c>
      <c r="F142" s="32">
        <v>82.11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72.55</v>
      </c>
      <c r="E143" s="31">
        <v>50.96</v>
      </c>
      <c r="F143" s="32">
        <v>70.25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52.77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91.27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565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566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567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568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569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570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571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328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1442.0833333333333</v>
      </c>
    </row>
    <row r="7" spans="1:19" x14ac:dyDescent="0.25">
      <c r="A7" s="17"/>
      <c r="B7" s="20"/>
      <c r="C7" s="9" t="s">
        <v>17</v>
      </c>
      <c r="D7" s="47"/>
      <c r="E7" s="47"/>
      <c r="F7" s="43">
        <v>1298</v>
      </c>
      <c r="G7" s="48"/>
      <c r="H7" s="48"/>
      <c r="I7" s="48"/>
      <c r="J7" s="177">
        <f>AVERAGE(F7:I7)</f>
        <v>1298</v>
      </c>
      <c r="K7" s="178"/>
      <c r="L7" s="20"/>
      <c r="M7" s="16">
        <v>2</v>
      </c>
      <c r="N7" s="134">
        <v>9.9</v>
      </c>
      <c r="O7" s="135"/>
      <c r="P7" s="17"/>
      <c r="R7" s="53" t="s">
        <v>1</v>
      </c>
      <c r="S7" s="99">
        <f>AVERAGE(J10,J67,J122)</f>
        <v>589.58333333333337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585</v>
      </c>
      <c r="G8" s="48"/>
      <c r="H8" s="48"/>
      <c r="I8" s="48"/>
      <c r="J8" s="177">
        <f t="shared" ref="J8:J13" si="0">AVERAGE(F8:I8)</f>
        <v>585</v>
      </c>
      <c r="K8" s="178"/>
      <c r="L8" s="20"/>
      <c r="M8" s="16">
        <v>3</v>
      </c>
      <c r="N8" s="134">
        <v>9.4</v>
      </c>
      <c r="O8" s="135"/>
      <c r="P8" s="17"/>
      <c r="R8" s="53" t="s">
        <v>2</v>
      </c>
      <c r="S8" s="100">
        <f>AVERAGE(J13,J70,J125)</f>
        <v>365.5</v>
      </c>
    </row>
    <row r="9" spans="1:19" x14ac:dyDescent="0.25">
      <c r="A9" s="17"/>
      <c r="B9" s="20"/>
      <c r="C9" s="9" t="s">
        <v>19</v>
      </c>
      <c r="D9" s="43">
        <v>64.89</v>
      </c>
      <c r="E9" s="43">
        <v>8.1999999999999993</v>
      </c>
      <c r="F9" s="43">
        <v>1509</v>
      </c>
      <c r="G9" s="43">
        <v>1530</v>
      </c>
      <c r="H9" s="43">
        <v>1555</v>
      </c>
      <c r="I9" s="43">
        <v>1541</v>
      </c>
      <c r="J9" s="177">
        <f t="shared" si="0"/>
        <v>1533.75</v>
      </c>
      <c r="K9" s="178"/>
      <c r="L9" s="20"/>
      <c r="M9" s="16">
        <v>4</v>
      </c>
      <c r="N9" s="134">
        <v>8.6999999999999993</v>
      </c>
      <c r="O9" s="135"/>
      <c r="P9" s="17"/>
      <c r="R9" s="101" t="s">
        <v>70</v>
      </c>
      <c r="S9" s="102">
        <f>S6-S8</f>
        <v>1076.5833333333333</v>
      </c>
    </row>
    <row r="10" spans="1:19" x14ac:dyDescent="0.25">
      <c r="A10" s="17"/>
      <c r="B10" s="20"/>
      <c r="C10" s="9" t="s">
        <v>20</v>
      </c>
      <c r="D10" s="43">
        <v>62.55</v>
      </c>
      <c r="E10" s="43">
        <v>7.2</v>
      </c>
      <c r="F10" s="43">
        <v>548</v>
      </c>
      <c r="G10" s="43">
        <v>531</v>
      </c>
      <c r="H10" s="43">
        <v>523</v>
      </c>
      <c r="I10" s="43">
        <v>540</v>
      </c>
      <c r="J10" s="177">
        <f t="shared" si="0"/>
        <v>535.5</v>
      </c>
      <c r="K10" s="178"/>
      <c r="L10" s="20"/>
      <c r="M10" s="16">
        <v>5</v>
      </c>
      <c r="N10" s="134">
        <v>8</v>
      </c>
      <c r="O10" s="135"/>
      <c r="P10" s="17"/>
      <c r="R10" s="101" t="s">
        <v>71</v>
      </c>
      <c r="S10" s="103">
        <f>S7-S8</f>
        <v>224.08333333333337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412</v>
      </c>
      <c r="G11" s="48"/>
      <c r="H11" s="48"/>
      <c r="I11" s="48"/>
      <c r="J11" s="177">
        <f t="shared" si="0"/>
        <v>412</v>
      </c>
      <c r="K11" s="178"/>
      <c r="L11" s="20"/>
      <c r="M11" s="19">
        <v>6</v>
      </c>
      <c r="N11" s="136">
        <v>7.6</v>
      </c>
      <c r="O11" s="137"/>
      <c r="P11" s="17"/>
      <c r="R11" s="104" t="s">
        <v>72</v>
      </c>
      <c r="S11" s="105">
        <f>S9/S6</f>
        <v>0.74654724068188383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335</v>
      </c>
      <c r="G12" s="48"/>
      <c r="H12" s="48"/>
      <c r="I12" s="48"/>
      <c r="J12" s="177">
        <f t="shared" si="0"/>
        <v>335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0.38007067137809192</v>
      </c>
    </row>
    <row r="13" spans="1:19" ht="15.75" thickBot="1" x14ac:dyDescent="0.3">
      <c r="A13" s="17"/>
      <c r="B13" s="20"/>
      <c r="C13" s="10" t="s">
        <v>23</v>
      </c>
      <c r="D13" s="45">
        <v>63</v>
      </c>
      <c r="E13" s="45">
        <v>7.1</v>
      </c>
      <c r="F13" s="45">
        <v>331</v>
      </c>
      <c r="G13" s="45">
        <v>322</v>
      </c>
      <c r="H13" s="45">
        <v>328</v>
      </c>
      <c r="I13" s="45">
        <v>326</v>
      </c>
      <c r="J13" s="179">
        <f t="shared" si="0"/>
        <v>326.75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18.36</v>
      </c>
      <c r="E16" s="43">
        <v>10.6</v>
      </c>
      <c r="F16" s="44">
        <v>1129</v>
      </c>
      <c r="G16" s="14"/>
      <c r="H16" s="12" t="s">
        <v>1</v>
      </c>
      <c r="I16" s="167">
        <v>5.94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69.67</v>
      </c>
      <c r="E17" s="43"/>
      <c r="F17" s="44">
        <v>325</v>
      </c>
      <c r="G17" s="14"/>
      <c r="H17" s="11" t="s">
        <v>2</v>
      </c>
      <c r="I17" s="170">
        <v>5.83</v>
      </c>
      <c r="J17" s="171"/>
      <c r="K17" s="172"/>
      <c r="L17" s="20"/>
      <c r="M17" s="26">
        <v>6.8</v>
      </c>
      <c r="N17" s="42">
        <v>87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67.05</v>
      </c>
      <c r="E19" s="43"/>
      <c r="F19" s="44">
        <v>322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66.58</v>
      </c>
      <c r="E20" s="43"/>
      <c r="F20" s="44">
        <v>320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5.4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73.150000000000006</v>
      </c>
      <c r="E21" s="43"/>
      <c r="F21" s="44">
        <v>2035</v>
      </c>
      <c r="G21" s="14"/>
      <c r="H21" s="153">
        <v>3</v>
      </c>
      <c r="I21" s="155">
        <v>543</v>
      </c>
      <c r="J21" s="155">
        <v>434</v>
      </c>
      <c r="K21" s="159">
        <f>((I21-J21)/I21)</f>
        <v>0.20073664825046039</v>
      </c>
      <c r="L21" s="20"/>
      <c r="M21" s="19">
        <v>2</v>
      </c>
      <c r="N21" s="33">
        <v>5.5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76.3</v>
      </c>
      <c r="E22" s="43">
        <v>7.1</v>
      </c>
      <c r="F22" s="44">
        <v>690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678</v>
      </c>
      <c r="G23" s="14"/>
      <c r="H23" s="153">
        <v>8</v>
      </c>
      <c r="I23" s="155">
        <v>403</v>
      </c>
      <c r="J23" s="155">
        <v>343</v>
      </c>
      <c r="K23" s="159">
        <f>((I23-J23)/I23)</f>
        <v>0.14888337468982629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77.849999999999994</v>
      </c>
      <c r="E24" s="43">
        <v>6.7</v>
      </c>
      <c r="F24" s="44">
        <v>1015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0.65085574572127136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1002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0.23062558356676005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0.18689320388349515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2.4626865671641792E-2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</v>
      </c>
      <c r="E28" s="31"/>
      <c r="F28" s="32"/>
      <c r="G28" s="81"/>
      <c r="H28" s="27" t="s">
        <v>1</v>
      </c>
      <c r="I28" s="31">
        <v>402</v>
      </c>
      <c r="J28" s="31">
        <v>353</v>
      </c>
      <c r="K28" s="32">
        <f>I28-J28</f>
        <v>49</v>
      </c>
      <c r="L28" s="20"/>
      <c r="M28" s="157" t="s">
        <v>74</v>
      </c>
      <c r="N28" s="158"/>
      <c r="O28" s="76">
        <f>(J9-J13)/J9</f>
        <v>0.78696006519967399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72.599999999999994</v>
      </c>
      <c r="E29" s="31">
        <v>67.87</v>
      </c>
      <c r="F29" s="32">
        <v>93.49</v>
      </c>
      <c r="G29" s="82">
        <v>5.3</v>
      </c>
      <c r="H29" s="26" t="s">
        <v>2</v>
      </c>
      <c r="I29" s="33">
        <v>299</v>
      </c>
      <c r="J29" s="33">
        <v>265</v>
      </c>
      <c r="K29" s="34">
        <f>I29-J29</f>
        <v>34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78.95</v>
      </c>
      <c r="E30" s="31">
        <v>64.989999999999995</v>
      </c>
      <c r="F30" s="32">
        <v>82.32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73.5</v>
      </c>
      <c r="E31" s="31">
        <v>51.52</v>
      </c>
      <c r="F31" s="32">
        <v>70.099999999999994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52.85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572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573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574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575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576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577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578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579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1252</v>
      </c>
      <c r="G64" s="48"/>
      <c r="H64" s="48"/>
      <c r="I64" s="48"/>
      <c r="J64" s="177">
        <f>AVERAGE(F64:I64)</f>
        <v>1252</v>
      </c>
      <c r="K64" s="178"/>
      <c r="L64" s="20"/>
      <c r="M64" s="16">
        <v>2</v>
      </c>
      <c r="N64" s="134">
        <v>9.8000000000000007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566</v>
      </c>
      <c r="G65" s="48"/>
      <c r="H65" s="48"/>
      <c r="I65" s="48"/>
      <c r="J65" s="177">
        <f t="shared" ref="J65:J70" si="1">AVERAGE(F65:I65)</f>
        <v>566</v>
      </c>
      <c r="K65" s="178"/>
      <c r="L65" s="20"/>
      <c r="M65" s="16">
        <v>3</v>
      </c>
      <c r="N65" s="134">
        <v>10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65.63</v>
      </c>
      <c r="E66" s="43">
        <v>8.1999999999999993</v>
      </c>
      <c r="F66" s="43">
        <v>1365</v>
      </c>
      <c r="G66" s="43">
        <v>1458</v>
      </c>
      <c r="H66" s="43">
        <v>1489</v>
      </c>
      <c r="I66" s="43">
        <v>1392</v>
      </c>
      <c r="J66" s="177">
        <f t="shared" si="1"/>
        <v>1426</v>
      </c>
      <c r="K66" s="178"/>
      <c r="L66" s="20"/>
      <c r="M66" s="16">
        <v>4</v>
      </c>
      <c r="N66" s="134">
        <v>7.1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63.61</v>
      </c>
      <c r="E67" s="43">
        <v>7.5</v>
      </c>
      <c r="F67" s="43">
        <v>532</v>
      </c>
      <c r="G67" s="43">
        <v>565</v>
      </c>
      <c r="H67" s="43">
        <v>578</v>
      </c>
      <c r="I67" s="43">
        <v>663</v>
      </c>
      <c r="J67" s="177">
        <f t="shared" si="1"/>
        <v>584.5</v>
      </c>
      <c r="K67" s="178"/>
      <c r="L67" s="20"/>
      <c r="M67" s="16">
        <v>5</v>
      </c>
      <c r="N67" s="134">
        <v>8.4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436</v>
      </c>
      <c r="G68" s="48"/>
      <c r="H68" s="48"/>
      <c r="I68" s="48"/>
      <c r="J68" s="177">
        <f t="shared" si="1"/>
        <v>436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388</v>
      </c>
      <c r="G69" s="48"/>
      <c r="H69" s="48"/>
      <c r="I69" s="48"/>
      <c r="J69" s="177">
        <f t="shared" si="1"/>
        <v>388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62.5</v>
      </c>
      <c r="E70" s="45">
        <v>7.3</v>
      </c>
      <c r="F70" s="45">
        <v>381</v>
      </c>
      <c r="G70" s="45">
        <v>374</v>
      </c>
      <c r="H70" s="45">
        <v>368</v>
      </c>
      <c r="I70" s="45">
        <v>420</v>
      </c>
      <c r="J70" s="179">
        <f t="shared" si="1"/>
        <v>385.75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19.600000000000001</v>
      </c>
      <c r="E73" s="43">
        <v>11.3</v>
      </c>
      <c r="F73" s="44">
        <v>1269</v>
      </c>
      <c r="G73" s="14"/>
      <c r="H73" s="12" t="s">
        <v>1</v>
      </c>
      <c r="I73" s="167">
        <v>5.96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66.87</v>
      </c>
      <c r="E74" s="43"/>
      <c r="F74" s="44">
        <v>401</v>
      </c>
      <c r="G74" s="14"/>
      <c r="H74" s="11" t="s">
        <v>2</v>
      </c>
      <c r="I74" s="170">
        <v>5.57</v>
      </c>
      <c r="J74" s="171"/>
      <c r="K74" s="172"/>
      <c r="L74" s="20"/>
      <c r="M74" s="26">
        <v>7.1</v>
      </c>
      <c r="N74" s="42">
        <v>89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64.650000000000006</v>
      </c>
      <c r="E76" s="43"/>
      <c r="F76" s="44">
        <v>395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65.849999999999994</v>
      </c>
      <c r="E77" s="43"/>
      <c r="F77" s="44">
        <v>392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5.5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77.78</v>
      </c>
      <c r="E78" s="43"/>
      <c r="F78" s="44">
        <v>1582</v>
      </c>
      <c r="G78" s="14"/>
      <c r="H78" s="153">
        <v>10</v>
      </c>
      <c r="I78" s="155">
        <v>556</v>
      </c>
      <c r="J78" s="155">
        <v>448</v>
      </c>
      <c r="K78" s="159">
        <f>((I78-J78)/I78)</f>
        <v>0.19424460431654678</v>
      </c>
      <c r="L78" s="20"/>
      <c r="M78" s="19">
        <v>2</v>
      </c>
      <c r="N78" s="33">
        <v>5.5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76.69</v>
      </c>
      <c r="E79" s="43">
        <v>7.6</v>
      </c>
      <c r="F79" s="44">
        <v>681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699</v>
      </c>
      <c r="G80" s="14"/>
      <c r="H80" s="153">
        <v>12</v>
      </c>
      <c r="I80" s="155">
        <v>413</v>
      </c>
      <c r="J80" s="155">
        <v>377</v>
      </c>
      <c r="K80" s="159">
        <f>((I80-J80)/I80)</f>
        <v>8.7167070217917669E-2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77.56</v>
      </c>
      <c r="E81" s="43">
        <v>7.1</v>
      </c>
      <c r="F81" s="44">
        <v>1170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0.59011220196353431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1189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0.2540633019674936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0.11009174311926606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5.7989690721649487E-3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359</v>
      </c>
      <c r="J85" s="31">
        <v>304</v>
      </c>
      <c r="K85" s="32">
        <f>I85-J85</f>
        <v>55</v>
      </c>
      <c r="L85" s="20"/>
      <c r="M85" s="157" t="s">
        <v>74</v>
      </c>
      <c r="N85" s="158"/>
      <c r="O85" s="76">
        <f>(J66-J70)/J66</f>
        <v>0.72948807854137443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72.75</v>
      </c>
      <c r="E86" s="31">
        <v>68.180000000000007</v>
      </c>
      <c r="F86" s="32">
        <v>93.72</v>
      </c>
      <c r="G86" s="82">
        <v>5.3</v>
      </c>
      <c r="H86" s="26" t="s">
        <v>2</v>
      </c>
      <c r="I86" s="33">
        <v>281</v>
      </c>
      <c r="J86" s="33">
        <v>258</v>
      </c>
      <c r="K86" s="34">
        <f>I86-J86</f>
        <v>23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77.150000000000006</v>
      </c>
      <c r="E87" s="31">
        <v>63.59</v>
      </c>
      <c r="F87" s="32">
        <v>82.43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78.099999999999994</v>
      </c>
      <c r="E88" s="31">
        <v>55.28</v>
      </c>
      <c r="F88" s="32">
        <v>70.78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52.15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91.65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580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581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582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583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584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585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586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 t="s">
        <v>587</v>
      </c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343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1259</v>
      </c>
      <c r="G119" s="48"/>
      <c r="H119" s="48"/>
      <c r="I119" s="48"/>
      <c r="J119" s="177">
        <f>AVERAGE(F119:I119)</f>
        <v>1259</v>
      </c>
      <c r="K119" s="178"/>
      <c r="L119" s="20"/>
      <c r="M119" s="16">
        <v>2</v>
      </c>
      <c r="N119" s="134">
        <v>9.9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557</v>
      </c>
      <c r="G120" s="48"/>
      <c r="H120" s="48"/>
      <c r="I120" s="48"/>
      <c r="J120" s="177">
        <f t="shared" ref="J120:J125" si="2">AVERAGE(F120:I120)</f>
        <v>557</v>
      </c>
      <c r="K120" s="178"/>
      <c r="L120" s="20"/>
      <c r="M120" s="16">
        <v>3</v>
      </c>
      <c r="N120" s="134">
        <v>9.6999999999999993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65.11</v>
      </c>
      <c r="E121" s="43">
        <v>8.3000000000000007</v>
      </c>
      <c r="F121" s="43">
        <v>1388</v>
      </c>
      <c r="G121" s="43">
        <v>1377</v>
      </c>
      <c r="H121" s="43">
        <v>1362</v>
      </c>
      <c r="I121" s="43">
        <v>1339</v>
      </c>
      <c r="J121" s="177">
        <f t="shared" si="2"/>
        <v>1366.5</v>
      </c>
      <c r="K121" s="178"/>
      <c r="L121" s="20"/>
      <c r="M121" s="16">
        <v>4</v>
      </c>
      <c r="N121" s="134">
        <v>8.1999999999999993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64.02</v>
      </c>
      <c r="E122" s="43">
        <v>7.5</v>
      </c>
      <c r="F122" s="43">
        <v>688</v>
      </c>
      <c r="G122" s="43">
        <v>697</v>
      </c>
      <c r="H122" s="43">
        <v>681</v>
      </c>
      <c r="I122" s="43">
        <v>529</v>
      </c>
      <c r="J122" s="177">
        <f t="shared" si="2"/>
        <v>648.75</v>
      </c>
      <c r="K122" s="178"/>
      <c r="L122" s="20"/>
      <c r="M122" s="16">
        <v>5</v>
      </c>
      <c r="N122" s="134">
        <v>8.6999999999999993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532</v>
      </c>
      <c r="G123" s="48"/>
      <c r="H123" s="48"/>
      <c r="I123" s="48"/>
      <c r="J123" s="177">
        <f t="shared" si="2"/>
        <v>532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419</v>
      </c>
      <c r="G124" s="48"/>
      <c r="H124" s="48"/>
      <c r="I124" s="48"/>
      <c r="J124" s="177">
        <f t="shared" si="2"/>
        <v>419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63.72</v>
      </c>
      <c r="E125" s="45">
        <v>7.2</v>
      </c>
      <c r="F125" s="45">
        <v>437</v>
      </c>
      <c r="G125" s="45">
        <v>444</v>
      </c>
      <c r="H125" s="45">
        <v>358</v>
      </c>
      <c r="I125" s="45">
        <v>297</v>
      </c>
      <c r="J125" s="179">
        <f t="shared" si="2"/>
        <v>384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9.08</v>
      </c>
      <c r="E128" s="43">
        <v>10.6</v>
      </c>
      <c r="F128" s="44">
        <v>1476</v>
      </c>
      <c r="G128" s="14"/>
      <c r="H128" s="12" t="s">
        <v>1</v>
      </c>
      <c r="I128" s="167">
        <v>6.05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67.88</v>
      </c>
      <c r="E129" s="43"/>
      <c r="F129" s="44">
        <v>402</v>
      </c>
      <c r="G129" s="14"/>
      <c r="H129" s="11" t="s">
        <v>2</v>
      </c>
      <c r="I129" s="170">
        <v>5.27</v>
      </c>
      <c r="J129" s="171"/>
      <c r="K129" s="172"/>
      <c r="L129" s="20"/>
      <c r="M129" s="26">
        <v>6.9</v>
      </c>
      <c r="N129" s="42">
        <v>86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66.459999999999994</v>
      </c>
      <c r="E131" s="43"/>
      <c r="F131" s="44">
        <v>397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69.97</v>
      </c>
      <c r="E132" s="43"/>
      <c r="F132" s="44">
        <v>389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5.3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73.38</v>
      </c>
      <c r="E133" s="43"/>
      <c r="F133" s="44">
        <v>1779</v>
      </c>
      <c r="G133" s="14"/>
      <c r="H133" s="153">
        <v>4</v>
      </c>
      <c r="I133" s="155">
        <v>555</v>
      </c>
      <c r="J133" s="155">
        <v>340</v>
      </c>
      <c r="K133" s="159">
        <f>((I133-J133)/I133)</f>
        <v>0.38738738738738737</v>
      </c>
      <c r="L133" s="20"/>
      <c r="M133" s="19">
        <v>2</v>
      </c>
      <c r="N133" s="33">
        <v>5.0999999999999996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78.02</v>
      </c>
      <c r="E134" s="43">
        <v>7.4</v>
      </c>
      <c r="F134" s="44">
        <v>639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644</v>
      </c>
      <c r="G135" s="14"/>
      <c r="H135" s="153">
        <v>14</v>
      </c>
      <c r="I135" s="155">
        <v>455</v>
      </c>
      <c r="J135" s="155">
        <v>357</v>
      </c>
      <c r="K135" s="159">
        <f>((I135-J135)/I135)</f>
        <v>0.2153846153846154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79.77</v>
      </c>
      <c r="E136" s="43">
        <v>7.1</v>
      </c>
      <c r="F136" s="44">
        <v>1089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0.52524698133918768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1071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0.17996146435452795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0.21240601503759399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8.3532219570405727E-2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91.11</v>
      </c>
      <c r="E140" s="31"/>
      <c r="F140" s="32"/>
      <c r="G140" s="81"/>
      <c r="H140" s="27" t="s">
        <v>1</v>
      </c>
      <c r="I140" s="31">
        <v>777</v>
      </c>
      <c r="J140" s="31">
        <v>705</v>
      </c>
      <c r="K140" s="32">
        <f>I140-J140</f>
        <v>72</v>
      </c>
      <c r="L140" s="20"/>
      <c r="M140" s="157" t="s">
        <v>74</v>
      </c>
      <c r="N140" s="158"/>
      <c r="O140" s="76">
        <f>(J121-J125)/J121</f>
        <v>0.71899012074643254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72.55</v>
      </c>
      <c r="E141" s="31">
        <v>67.97</v>
      </c>
      <c r="F141" s="32">
        <v>93.69</v>
      </c>
      <c r="G141" s="82">
        <v>5</v>
      </c>
      <c r="H141" s="26" t="s">
        <v>2</v>
      </c>
      <c r="I141" s="33">
        <v>469</v>
      </c>
      <c r="J141" s="33">
        <v>440</v>
      </c>
      <c r="K141" s="34">
        <f>I141-J141</f>
        <v>29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77.75</v>
      </c>
      <c r="E142" s="31">
        <v>63.82</v>
      </c>
      <c r="F142" s="32">
        <v>82.09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70.849999999999994</v>
      </c>
      <c r="E143" s="31">
        <v>49.53</v>
      </c>
      <c r="F143" s="32">
        <v>69.91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54.48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90.77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588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589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590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591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592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E45-A5F1-47CF-9CCA-B0D097021D7E}">
  <sheetPr codeName="Sheet32"/>
  <dimension ref="A1:S171"/>
  <sheetViews>
    <sheetView topLeftCell="A165"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>
        <f>AVERAGE(J9,J66,J121)</f>
        <v>1444.75</v>
      </c>
    </row>
    <row r="7" spans="1:19" x14ac:dyDescent="0.25">
      <c r="A7" s="17"/>
      <c r="B7" s="20"/>
      <c r="C7" s="9" t="s">
        <v>17</v>
      </c>
      <c r="D7" s="47"/>
      <c r="E7" s="47"/>
      <c r="F7" s="43">
        <v>1245</v>
      </c>
      <c r="G7" s="48"/>
      <c r="H7" s="48"/>
      <c r="I7" s="48"/>
      <c r="J7" s="177">
        <f>AVERAGE(F7:I7)</f>
        <v>1245</v>
      </c>
      <c r="K7" s="178"/>
      <c r="L7" s="20"/>
      <c r="M7" s="16">
        <v>2</v>
      </c>
      <c r="N7" s="134">
        <v>9.8000000000000007</v>
      </c>
      <c r="O7" s="135"/>
      <c r="P7" s="17"/>
      <c r="R7" s="53" t="s">
        <v>1</v>
      </c>
      <c r="S7" s="99">
        <f>AVERAGE(J10,J67,J122)</f>
        <v>592.5</v>
      </c>
    </row>
    <row r="8" spans="1:19" x14ac:dyDescent="0.25">
      <c r="A8" s="17"/>
      <c r="B8" s="20"/>
      <c r="C8" s="9" t="s">
        <v>18</v>
      </c>
      <c r="D8" s="47"/>
      <c r="E8" s="47"/>
      <c r="F8" s="43">
        <v>572</v>
      </c>
      <c r="G8" s="48"/>
      <c r="H8" s="48"/>
      <c r="I8" s="48"/>
      <c r="J8" s="177">
        <f t="shared" ref="J8:J13" si="0">AVERAGE(F8:I8)</f>
        <v>572</v>
      </c>
      <c r="K8" s="178"/>
      <c r="L8" s="20"/>
      <c r="M8" s="16">
        <v>3</v>
      </c>
      <c r="N8" s="134">
        <v>9.5</v>
      </c>
      <c r="O8" s="135"/>
      <c r="P8" s="17"/>
      <c r="R8" s="53" t="s">
        <v>2</v>
      </c>
      <c r="S8" s="100">
        <f>AVERAGE(J13,J70,J125)</f>
        <v>382.08333333333331</v>
      </c>
    </row>
    <row r="9" spans="1:19" x14ac:dyDescent="0.25">
      <c r="A9" s="17"/>
      <c r="B9" s="20"/>
      <c r="C9" s="9" t="s">
        <v>19</v>
      </c>
      <c r="D9" s="43">
        <v>64.45</v>
      </c>
      <c r="E9" s="43">
        <v>9</v>
      </c>
      <c r="F9" s="43">
        <v>1411</v>
      </c>
      <c r="G9" s="43">
        <v>1514</v>
      </c>
      <c r="H9" s="43">
        <v>1485</v>
      </c>
      <c r="I9" s="43">
        <v>1626</v>
      </c>
      <c r="J9" s="177">
        <f t="shared" si="0"/>
        <v>1509</v>
      </c>
      <c r="K9" s="178"/>
      <c r="L9" s="20"/>
      <c r="M9" s="16">
        <v>4</v>
      </c>
      <c r="N9" s="134">
        <v>8.1999999999999993</v>
      </c>
      <c r="O9" s="135"/>
      <c r="P9" s="17"/>
      <c r="R9" s="101" t="s">
        <v>70</v>
      </c>
      <c r="S9" s="102">
        <f>S6-S8</f>
        <v>1062.6666666666667</v>
      </c>
    </row>
    <row r="10" spans="1:19" x14ac:dyDescent="0.25">
      <c r="A10" s="17"/>
      <c r="B10" s="20"/>
      <c r="C10" s="9" t="s">
        <v>20</v>
      </c>
      <c r="D10" s="43">
        <v>63.8</v>
      </c>
      <c r="E10" s="43">
        <v>8</v>
      </c>
      <c r="F10" s="43">
        <v>546</v>
      </c>
      <c r="G10" s="43">
        <v>526</v>
      </c>
      <c r="H10" s="43">
        <v>552</v>
      </c>
      <c r="I10" s="43">
        <v>561</v>
      </c>
      <c r="J10" s="177">
        <f t="shared" si="0"/>
        <v>546.25</v>
      </c>
      <c r="K10" s="178"/>
      <c r="L10" s="20"/>
      <c r="M10" s="16">
        <v>5</v>
      </c>
      <c r="N10" s="134">
        <v>8.5</v>
      </c>
      <c r="O10" s="135"/>
      <c r="P10" s="17"/>
      <c r="R10" s="101" t="s">
        <v>71</v>
      </c>
      <c r="S10" s="103">
        <f>S7-S8</f>
        <v>210.41666666666669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427</v>
      </c>
      <c r="G11" s="48"/>
      <c r="H11" s="48"/>
      <c r="I11" s="48"/>
      <c r="J11" s="177">
        <f t="shared" si="0"/>
        <v>427</v>
      </c>
      <c r="K11" s="178"/>
      <c r="L11" s="20"/>
      <c r="M11" s="19">
        <v>6</v>
      </c>
      <c r="N11" s="136">
        <v>6.9</v>
      </c>
      <c r="O11" s="137"/>
      <c r="P11" s="17"/>
      <c r="R11" s="104" t="s">
        <v>72</v>
      </c>
      <c r="S11" s="105">
        <f>S9/S6</f>
        <v>0.73553671338755267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378</v>
      </c>
      <c r="G12" s="48"/>
      <c r="H12" s="48"/>
      <c r="I12" s="48"/>
      <c r="J12" s="177">
        <f t="shared" si="0"/>
        <v>378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0.35513361462728554</v>
      </c>
    </row>
    <row r="13" spans="1:19" ht="15.75" thickBot="1" x14ac:dyDescent="0.3">
      <c r="A13" s="17"/>
      <c r="B13" s="20"/>
      <c r="C13" s="10" t="s">
        <v>23</v>
      </c>
      <c r="D13" s="45">
        <v>63.61</v>
      </c>
      <c r="E13" s="45">
        <v>7.5</v>
      </c>
      <c r="F13" s="45">
        <v>336</v>
      </c>
      <c r="G13" s="45">
        <v>349</v>
      </c>
      <c r="H13" s="45">
        <v>363</v>
      </c>
      <c r="I13" s="45">
        <v>336</v>
      </c>
      <c r="J13" s="179">
        <f t="shared" si="0"/>
        <v>346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10.86</v>
      </c>
      <c r="E16" s="43">
        <v>11.8</v>
      </c>
      <c r="F16" s="44">
        <v>1178</v>
      </c>
      <c r="G16" s="14"/>
      <c r="H16" s="12" t="s">
        <v>1</v>
      </c>
      <c r="I16" s="167">
        <v>5.18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69.55</v>
      </c>
      <c r="E17" s="43"/>
      <c r="F17" s="44">
        <v>346</v>
      </c>
      <c r="G17" s="14"/>
      <c r="H17" s="11" t="s">
        <v>2</v>
      </c>
      <c r="I17" s="170">
        <v>4.9800000000000004</v>
      </c>
      <c r="J17" s="171"/>
      <c r="K17" s="172"/>
      <c r="L17" s="20"/>
      <c r="M17" s="26">
        <v>7.1</v>
      </c>
      <c r="N17" s="42">
        <v>126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65.709999999999994</v>
      </c>
      <c r="E19" s="43"/>
      <c r="F19" s="44">
        <v>342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64.81</v>
      </c>
      <c r="E20" s="43"/>
      <c r="F20" s="44">
        <v>338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5.8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71.430000000000007</v>
      </c>
      <c r="E21" s="43"/>
      <c r="F21" s="44">
        <v>2343</v>
      </c>
      <c r="G21" s="14"/>
      <c r="H21" s="153">
        <v>5</v>
      </c>
      <c r="I21" s="155">
        <v>445</v>
      </c>
      <c r="J21" s="155">
        <v>402</v>
      </c>
      <c r="K21" s="159">
        <f>((I21-J21)/I21)</f>
        <v>9.662921348314607E-2</v>
      </c>
      <c r="L21" s="20"/>
      <c r="M21" s="19">
        <v>2</v>
      </c>
      <c r="N21" s="33">
        <v>5.9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77.849999999999994</v>
      </c>
      <c r="E22" s="43">
        <v>7.5</v>
      </c>
      <c r="F22" s="44">
        <v>636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598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78.52</v>
      </c>
      <c r="E24" s="43">
        <v>7.1</v>
      </c>
      <c r="F24" s="44">
        <v>1058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68">
        <f>(J9-J10)/J9</f>
        <v>0.63800530152418822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1022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68">
        <f>(J10-J11)/J10</f>
        <v>0.21830663615560641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68">
        <f>(J11-J12)/J11</f>
        <v>0.11475409836065574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68">
        <f>(J12-J13)/J12</f>
        <v>8.4656084656084651E-2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91.47</v>
      </c>
      <c r="E28" s="31"/>
      <c r="F28" s="32"/>
      <c r="G28" s="81"/>
      <c r="H28" s="27" t="s">
        <v>1</v>
      </c>
      <c r="I28" s="31">
        <v>558</v>
      </c>
      <c r="J28" s="31">
        <v>505</v>
      </c>
      <c r="K28" s="32">
        <f>I28-J28</f>
        <v>53</v>
      </c>
      <c r="L28" s="20"/>
      <c r="M28" s="157" t="s">
        <v>74</v>
      </c>
      <c r="N28" s="158"/>
      <c r="O28" s="76">
        <f>(J9-J13)/J9</f>
        <v>0.77070907886017226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73.349999999999994</v>
      </c>
      <c r="E29" s="31">
        <v>54.11</v>
      </c>
      <c r="F29" s="32">
        <v>93.78</v>
      </c>
      <c r="G29" s="82">
        <v>5.0999999999999996</v>
      </c>
      <c r="H29" s="26" t="s">
        <v>2</v>
      </c>
      <c r="I29" s="33">
        <v>346</v>
      </c>
      <c r="J29" s="33">
        <v>298</v>
      </c>
      <c r="K29" s="34">
        <f>I29-J29</f>
        <v>48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78.349999999999994</v>
      </c>
      <c r="E30" s="31">
        <v>63.83</v>
      </c>
      <c r="F30" s="32">
        <v>81.48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73.849999999999994</v>
      </c>
      <c r="E31" s="31">
        <v>51.21</v>
      </c>
      <c r="F31" s="32">
        <v>69.349999999999994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52.85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91.08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593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594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595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596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597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598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 t="s">
        <v>599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1236</v>
      </c>
      <c r="G64" s="48"/>
      <c r="H64" s="48"/>
      <c r="I64" s="48"/>
      <c r="J64" s="177">
        <f>AVERAGE(F64:I64)</f>
        <v>1236</v>
      </c>
      <c r="K64" s="178"/>
      <c r="L64" s="20"/>
      <c r="M64" s="16">
        <v>2</v>
      </c>
      <c r="N64" s="134">
        <v>8.5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563</v>
      </c>
      <c r="G65" s="48"/>
      <c r="H65" s="48"/>
      <c r="I65" s="48"/>
      <c r="J65" s="177">
        <f t="shared" ref="J65:J70" si="1">AVERAGE(F65:I65)</f>
        <v>563</v>
      </c>
      <c r="K65" s="178"/>
      <c r="L65" s="20"/>
      <c r="M65" s="16">
        <v>3</v>
      </c>
      <c r="N65" s="134">
        <v>9.6999999999999993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62.69</v>
      </c>
      <c r="E66" s="43">
        <v>8.5</v>
      </c>
      <c r="F66" s="43">
        <v>1626</v>
      </c>
      <c r="G66" s="43">
        <v>1387</v>
      </c>
      <c r="H66" s="43">
        <v>1423</v>
      </c>
      <c r="I66" s="43">
        <v>1385</v>
      </c>
      <c r="J66" s="177">
        <f t="shared" si="1"/>
        <v>1455.25</v>
      </c>
      <c r="K66" s="178"/>
      <c r="L66" s="20"/>
      <c r="M66" s="16">
        <v>4</v>
      </c>
      <c r="N66" s="134">
        <v>7.2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63.85</v>
      </c>
      <c r="E67" s="43">
        <v>7.4</v>
      </c>
      <c r="F67" s="43">
        <v>647</v>
      </c>
      <c r="G67" s="43">
        <v>600</v>
      </c>
      <c r="H67" s="43">
        <v>619</v>
      </c>
      <c r="I67" s="43">
        <v>655</v>
      </c>
      <c r="J67" s="177">
        <f t="shared" si="1"/>
        <v>630.25</v>
      </c>
      <c r="K67" s="178"/>
      <c r="L67" s="20"/>
      <c r="M67" s="16">
        <v>5</v>
      </c>
      <c r="N67" s="134">
        <v>8.8000000000000007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497</v>
      </c>
      <c r="G68" s="48"/>
      <c r="H68" s="48"/>
      <c r="I68" s="48"/>
      <c r="J68" s="177">
        <f t="shared" si="1"/>
        <v>497</v>
      </c>
      <c r="K68" s="178"/>
      <c r="L68" s="20"/>
      <c r="M68" s="19">
        <v>6</v>
      </c>
      <c r="N68" s="136">
        <v>7.6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412</v>
      </c>
      <c r="G69" s="48"/>
      <c r="H69" s="48"/>
      <c r="I69" s="48"/>
      <c r="J69" s="177">
        <f t="shared" si="1"/>
        <v>412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62.92</v>
      </c>
      <c r="E70" s="45">
        <v>7.1</v>
      </c>
      <c r="F70" s="45">
        <v>408</v>
      </c>
      <c r="G70" s="45">
        <v>446</v>
      </c>
      <c r="H70" s="45">
        <v>432</v>
      </c>
      <c r="I70" s="45">
        <v>419</v>
      </c>
      <c r="J70" s="179">
        <f t="shared" si="1"/>
        <v>426.25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23.05</v>
      </c>
      <c r="E73" s="43">
        <v>10.3</v>
      </c>
      <c r="F73" s="44">
        <v>1352</v>
      </c>
      <c r="G73" s="14"/>
      <c r="H73" s="12" t="s">
        <v>1</v>
      </c>
      <c r="I73" s="167">
        <v>5.56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67.23</v>
      </c>
      <c r="E74" s="43"/>
      <c r="F74" s="44">
        <v>409</v>
      </c>
      <c r="G74" s="14"/>
      <c r="H74" s="11" t="s">
        <v>2</v>
      </c>
      <c r="I74" s="170">
        <v>5.14</v>
      </c>
      <c r="J74" s="171"/>
      <c r="K74" s="172"/>
      <c r="L74" s="20"/>
      <c r="M74" s="26">
        <v>7.2</v>
      </c>
      <c r="N74" s="42">
        <v>115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64.55</v>
      </c>
      <c r="E76" s="43"/>
      <c r="F76" s="44">
        <v>415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63.96</v>
      </c>
      <c r="E77" s="43"/>
      <c r="F77" s="44">
        <v>411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5.9</v>
      </c>
      <c r="O77" s="32">
        <v>100</v>
      </c>
      <c r="P77" s="17"/>
    </row>
    <row r="78" spans="1:16" ht="15.75" thickBot="1" x14ac:dyDescent="0.3">
      <c r="A78" s="17"/>
      <c r="B78" s="20"/>
      <c r="C78" s="7" t="s">
        <v>41</v>
      </c>
      <c r="D78" s="43">
        <v>77.56</v>
      </c>
      <c r="E78" s="43"/>
      <c r="F78" s="44">
        <v>1877</v>
      </c>
      <c r="G78" s="14"/>
      <c r="H78" s="153">
        <v>9</v>
      </c>
      <c r="I78" s="155">
        <v>597</v>
      </c>
      <c r="J78" s="155">
        <v>354</v>
      </c>
      <c r="K78" s="159">
        <f>((I78-J78)/I78)</f>
        <v>0.40703517587939697</v>
      </c>
      <c r="L78" s="20"/>
      <c r="M78" s="19">
        <v>2</v>
      </c>
      <c r="N78" s="33">
        <v>5.8</v>
      </c>
      <c r="O78" s="34">
        <v>100</v>
      </c>
      <c r="P78" s="17"/>
    </row>
    <row r="79" spans="1:16" ht="15.75" thickBot="1" x14ac:dyDescent="0.3">
      <c r="A79" s="17"/>
      <c r="B79" s="20"/>
      <c r="C79" s="7" t="s">
        <v>42</v>
      </c>
      <c r="D79" s="43">
        <v>76.58</v>
      </c>
      <c r="E79" s="43">
        <v>7.5</v>
      </c>
      <c r="F79" s="44">
        <v>602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621</v>
      </c>
      <c r="G80" s="14"/>
      <c r="H80" s="153">
        <v>14</v>
      </c>
      <c r="I80" s="155">
        <v>489</v>
      </c>
      <c r="J80" s="155">
        <v>410</v>
      </c>
      <c r="K80" s="159">
        <f>((I80-J80)/I80)</f>
        <v>0.16155419222903886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77.489999999999995</v>
      </c>
      <c r="E81" s="43">
        <v>7.1</v>
      </c>
      <c r="F81" s="44">
        <v>1055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68">
        <f>(J66-J67)/J66</f>
        <v>0.56691290156330532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1089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68">
        <f>(J67-J68)/J67</f>
        <v>0.21142403808012694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68">
        <f>(J68-J69)/J68</f>
        <v>0.17102615694164991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68">
        <f>(J69-J70)/J69</f>
        <v>-3.4587378640776698E-2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91.25</v>
      </c>
      <c r="E85" s="31"/>
      <c r="F85" s="32"/>
      <c r="G85" s="81"/>
      <c r="H85" s="27" t="s">
        <v>1</v>
      </c>
      <c r="I85" s="31">
        <v>382</v>
      </c>
      <c r="J85" s="31">
        <v>330</v>
      </c>
      <c r="K85" s="32">
        <f>I85-J85</f>
        <v>52</v>
      </c>
      <c r="L85" s="20"/>
      <c r="M85" s="157" t="s">
        <v>74</v>
      </c>
      <c r="N85" s="158"/>
      <c r="O85" s="76">
        <f>(J66-J70)/J66</f>
        <v>0.70709500085895893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72.5</v>
      </c>
      <c r="E86" s="31">
        <v>68.010000000000005</v>
      </c>
      <c r="F86" s="32">
        <v>93.81</v>
      </c>
      <c r="G86" s="82">
        <v>5.3</v>
      </c>
      <c r="H86" s="26" t="s">
        <v>2</v>
      </c>
      <c r="I86" s="33">
        <v>293</v>
      </c>
      <c r="J86" s="33">
        <v>273</v>
      </c>
      <c r="K86" s="34">
        <f>I86-J86</f>
        <v>20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77.650000000000006</v>
      </c>
      <c r="E87" s="31">
        <v>63.79</v>
      </c>
      <c r="F87" s="32">
        <v>82.15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76.849999999999994</v>
      </c>
      <c r="E88" s="31">
        <v>54.15</v>
      </c>
      <c r="F88" s="32">
        <v>70.459999999999994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91.65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600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601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602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603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604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605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343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1271</v>
      </c>
      <c r="G119" s="48"/>
      <c r="H119" s="48"/>
      <c r="I119" s="48"/>
      <c r="J119" s="177">
        <f>AVERAGE(F119:I119)</f>
        <v>1271</v>
      </c>
      <c r="K119" s="178"/>
      <c r="L119" s="20"/>
      <c r="M119" s="16">
        <v>2</v>
      </c>
      <c r="N119" s="134">
        <v>8.9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529</v>
      </c>
      <c r="G120" s="48"/>
      <c r="H120" s="48"/>
      <c r="I120" s="48"/>
      <c r="J120" s="177">
        <f t="shared" ref="J120:J125" si="2">AVERAGE(F120:I120)</f>
        <v>529</v>
      </c>
      <c r="K120" s="178"/>
      <c r="L120" s="20"/>
      <c r="M120" s="16">
        <v>3</v>
      </c>
      <c r="N120" s="134">
        <v>9.1999999999999993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64.02</v>
      </c>
      <c r="E121" s="43">
        <v>8.1</v>
      </c>
      <c r="F121" s="43">
        <v>1379</v>
      </c>
      <c r="G121" s="43">
        <v>1384</v>
      </c>
      <c r="H121" s="43">
        <v>1366</v>
      </c>
      <c r="I121" s="43">
        <v>1351</v>
      </c>
      <c r="J121" s="177">
        <f t="shared" si="2"/>
        <v>1370</v>
      </c>
      <c r="K121" s="178"/>
      <c r="L121" s="20"/>
      <c r="M121" s="16">
        <v>4</v>
      </c>
      <c r="N121" s="134">
        <v>8.8000000000000007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63.98</v>
      </c>
      <c r="E122" s="43">
        <v>7.5</v>
      </c>
      <c r="F122" s="43">
        <v>626</v>
      </c>
      <c r="G122" s="43">
        <v>620</v>
      </c>
      <c r="H122" s="43">
        <v>609</v>
      </c>
      <c r="I122" s="43">
        <v>549</v>
      </c>
      <c r="J122" s="177">
        <f t="shared" si="2"/>
        <v>601</v>
      </c>
      <c r="K122" s="178"/>
      <c r="L122" s="20"/>
      <c r="M122" s="16">
        <v>5</v>
      </c>
      <c r="N122" s="134">
        <v>9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539</v>
      </c>
      <c r="G123" s="48"/>
      <c r="H123" s="48"/>
      <c r="I123" s="48"/>
      <c r="J123" s="177">
        <f t="shared" si="2"/>
        <v>539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431</v>
      </c>
      <c r="G124" s="48"/>
      <c r="H124" s="48"/>
      <c r="I124" s="48"/>
      <c r="J124" s="177">
        <f t="shared" si="2"/>
        <v>431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62.27</v>
      </c>
      <c r="E125" s="45">
        <v>7.2</v>
      </c>
      <c r="F125" s="45">
        <v>449</v>
      </c>
      <c r="G125" s="45">
        <v>402</v>
      </c>
      <c r="H125" s="45">
        <v>333</v>
      </c>
      <c r="I125" s="45">
        <v>312</v>
      </c>
      <c r="J125" s="179">
        <f t="shared" si="2"/>
        <v>374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8.14</v>
      </c>
      <c r="E128" s="43">
        <v>10.4</v>
      </c>
      <c r="F128" s="44">
        <v>1297</v>
      </c>
      <c r="G128" s="14"/>
      <c r="H128" s="12" t="s">
        <v>1</v>
      </c>
      <c r="I128" s="167">
        <v>6.28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64.44</v>
      </c>
      <c r="E129" s="43"/>
      <c r="F129" s="44">
        <v>404</v>
      </c>
      <c r="G129" s="14"/>
      <c r="H129" s="11" t="s">
        <v>2</v>
      </c>
      <c r="I129" s="170">
        <v>5.38</v>
      </c>
      <c r="J129" s="171"/>
      <c r="K129" s="172"/>
      <c r="L129" s="20"/>
      <c r="M129" s="26">
        <v>7</v>
      </c>
      <c r="N129" s="42">
        <v>55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63.38</v>
      </c>
      <c r="E131" s="43"/>
      <c r="F131" s="44">
        <v>411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64.510000000000005</v>
      </c>
      <c r="E132" s="43"/>
      <c r="F132" s="44">
        <v>420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5.0999999999999996</v>
      </c>
      <c r="O132" s="32">
        <v>100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75.510000000000005</v>
      </c>
      <c r="E133" s="43"/>
      <c r="F133" s="44">
        <v>1992</v>
      </c>
      <c r="G133" s="14"/>
      <c r="H133" s="153">
        <v>1</v>
      </c>
      <c r="I133" s="155">
        <v>529</v>
      </c>
      <c r="J133" s="155">
        <v>444</v>
      </c>
      <c r="K133" s="159">
        <f>((I133-J133)/I133)</f>
        <v>0.16068052930056712</v>
      </c>
      <c r="L133" s="20"/>
      <c r="M133" s="19">
        <v>2</v>
      </c>
      <c r="N133" s="33">
        <v>5</v>
      </c>
      <c r="O133" s="34">
        <v>100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77.09</v>
      </c>
      <c r="E134" s="43">
        <v>6.9</v>
      </c>
      <c r="F134" s="44">
        <v>760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744</v>
      </c>
      <c r="G135" s="14"/>
      <c r="H135" s="153">
        <v>7</v>
      </c>
      <c r="I135" s="155">
        <v>407</v>
      </c>
      <c r="J135" s="155">
        <v>138</v>
      </c>
      <c r="K135" s="159">
        <f>((I135-J135)/I135)</f>
        <v>0.6609336609336609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78.849999999999994</v>
      </c>
      <c r="E136" s="43">
        <v>6.7</v>
      </c>
      <c r="F136" s="44">
        <v>1277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68">
        <f>(J121-J122)/J121</f>
        <v>0.5613138686131387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1249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68">
        <f>(J122-J123)/J122</f>
        <v>0.10316139767054909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68">
        <f>(J123-J124)/J123</f>
        <v>0.20037105751391465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68">
        <f>(J124-J125)/J124</f>
        <v>0.13225058004640372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91.19</v>
      </c>
      <c r="E140" s="31"/>
      <c r="F140" s="32"/>
      <c r="G140" s="81"/>
      <c r="H140" s="27" t="s">
        <v>1</v>
      </c>
      <c r="I140" s="31">
        <v>709</v>
      </c>
      <c r="J140" s="31">
        <v>633</v>
      </c>
      <c r="K140" s="32">
        <f>I140-J140</f>
        <v>76</v>
      </c>
      <c r="L140" s="20"/>
      <c r="M140" s="157" t="s">
        <v>74</v>
      </c>
      <c r="N140" s="158"/>
      <c r="O140" s="76">
        <f>(J121-J125)/J121</f>
        <v>0.72700729927007302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73.349999999999994</v>
      </c>
      <c r="E141" s="31">
        <v>68.5</v>
      </c>
      <c r="F141" s="32">
        <v>93.39</v>
      </c>
      <c r="G141" s="82">
        <v>5.3</v>
      </c>
      <c r="H141" s="26" t="s">
        <v>2</v>
      </c>
      <c r="I141" s="33">
        <v>493</v>
      </c>
      <c r="J141" s="33">
        <v>470</v>
      </c>
      <c r="K141" s="34">
        <f>I141-J141</f>
        <v>23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80.150000000000006</v>
      </c>
      <c r="E142" s="31">
        <v>66.61</v>
      </c>
      <c r="F142" s="32">
        <v>83.11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72.75</v>
      </c>
      <c r="E143" s="31">
        <v>51.56</v>
      </c>
      <c r="F143" s="32">
        <v>70.88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52.27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90.77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606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607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608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609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610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R171"/>
  <sheetViews>
    <sheetView zoomScale="84" zoomScaleNormal="84" workbookViewId="0">
      <selection activeCell="Q20" sqref="Q20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22.42578125" style="18" bestFit="1" customWidth="1"/>
    <col min="18" max="16384" width="9.140625" style="18"/>
  </cols>
  <sheetData>
    <row r="1" spans="1:18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8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8" x14ac:dyDescent="0.25">
      <c r="A3" s="17"/>
      <c r="B3" s="20"/>
      <c r="C3" s="66" t="s">
        <v>372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8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8" ht="15" customHeight="1" x14ac:dyDescent="0.25">
      <c r="A5" s="17"/>
      <c r="B5" s="20"/>
      <c r="C5" s="138" t="s">
        <v>8</v>
      </c>
      <c r="D5" s="140" t="s">
        <v>9</v>
      </c>
      <c r="E5" s="140" t="s">
        <v>10</v>
      </c>
      <c r="F5" s="140" t="s">
        <v>11</v>
      </c>
      <c r="G5" s="140"/>
      <c r="H5" s="140"/>
      <c r="I5" s="140"/>
      <c r="J5" s="140"/>
      <c r="K5" s="142"/>
      <c r="L5" s="20"/>
      <c r="M5" s="21" t="s">
        <v>12</v>
      </c>
      <c r="N5" s="125" t="s">
        <v>10</v>
      </c>
      <c r="O5" s="119"/>
      <c r="P5" s="17"/>
    </row>
    <row r="6" spans="1:18" x14ac:dyDescent="0.25">
      <c r="A6" s="17"/>
      <c r="B6" s="20"/>
      <c r="C6" s="139"/>
      <c r="D6" s="141"/>
      <c r="E6" s="141"/>
      <c r="F6" s="13" t="s">
        <v>13</v>
      </c>
      <c r="G6" s="13" t="s">
        <v>14</v>
      </c>
      <c r="H6" s="13" t="s">
        <v>15</v>
      </c>
      <c r="I6" s="13" t="s">
        <v>16</v>
      </c>
      <c r="J6" s="143" t="s">
        <v>6</v>
      </c>
      <c r="K6" s="144"/>
      <c r="L6" s="20"/>
      <c r="M6" s="16">
        <v>1</v>
      </c>
      <c r="N6" s="134"/>
      <c r="O6" s="135"/>
      <c r="P6" s="17"/>
    </row>
    <row r="7" spans="1:18" x14ac:dyDescent="0.25">
      <c r="A7" s="17"/>
      <c r="B7" s="20"/>
      <c r="C7" s="9" t="s">
        <v>17</v>
      </c>
      <c r="D7" s="47"/>
      <c r="E7" s="47"/>
      <c r="F7" s="43">
        <v>1262</v>
      </c>
      <c r="G7" s="48"/>
      <c r="H7" s="48"/>
      <c r="I7" s="48"/>
      <c r="J7" s="126">
        <f>AVERAGE(F7:I7)</f>
        <v>1262</v>
      </c>
      <c r="K7" s="127"/>
      <c r="L7" s="20"/>
      <c r="M7" s="16">
        <v>2</v>
      </c>
      <c r="N7" s="134">
        <v>8.8000000000000007</v>
      </c>
      <c r="O7" s="135"/>
      <c r="P7" s="17"/>
    </row>
    <row r="8" spans="1:18" x14ac:dyDescent="0.25">
      <c r="A8" s="17"/>
      <c r="B8" s="20"/>
      <c r="C8" s="9" t="s">
        <v>18</v>
      </c>
      <c r="D8" s="47"/>
      <c r="E8" s="47"/>
      <c r="F8" s="43">
        <v>564</v>
      </c>
      <c r="G8" s="48"/>
      <c r="H8" s="48"/>
      <c r="I8" s="48"/>
      <c r="J8" s="126">
        <f t="shared" ref="J8:J13" si="0">AVERAGE(F8:I8)</f>
        <v>564</v>
      </c>
      <c r="K8" s="127"/>
      <c r="L8" s="20"/>
      <c r="M8" s="16">
        <v>3</v>
      </c>
      <c r="N8" s="134">
        <v>9</v>
      </c>
      <c r="O8" s="135"/>
      <c r="P8" s="17"/>
    </row>
    <row r="9" spans="1:18" x14ac:dyDescent="0.25">
      <c r="A9" s="17"/>
      <c r="B9" s="20"/>
      <c r="C9" s="9" t="s">
        <v>19</v>
      </c>
      <c r="D9" s="43">
        <v>67.72</v>
      </c>
      <c r="E9" s="43">
        <v>8.3000000000000007</v>
      </c>
      <c r="F9" s="43">
        <v>1700</v>
      </c>
      <c r="G9" s="43">
        <v>1522</v>
      </c>
      <c r="H9" s="43">
        <v>1435</v>
      </c>
      <c r="I9" s="43"/>
      <c r="J9" s="126">
        <f t="shared" si="0"/>
        <v>1552.3333333333333</v>
      </c>
      <c r="K9" s="127"/>
      <c r="L9" s="20"/>
      <c r="M9" s="16">
        <v>4</v>
      </c>
      <c r="N9" s="134">
        <v>8.6</v>
      </c>
      <c r="O9" s="135"/>
      <c r="P9" s="17"/>
    </row>
    <row r="10" spans="1:18" x14ac:dyDescent="0.25">
      <c r="A10" s="17"/>
      <c r="B10" s="20"/>
      <c r="C10" s="9" t="s">
        <v>20</v>
      </c>
      <c r="D10" s="43">
        <v>63.72</v>
      </c>
      <c r="E10" s="43">
        <v>7.7</v>
      </c>
      <c r="F10" s="43">
        <v>548</v>
      </c>
      <c r="G10" s="43">
        <v>638</v>
      </c>
      <c r="H10" s="43">
        <v>608</v>
      </c>
      <c r="I10" s="43"/>
      <c r="J10" s="126">
        <f t="shared" si="0"/>
        <v>598</v>
      </c>
      <c r="K10" s="127"/>
      <c r="L10" s="20"/>
      <c r="M10" s="16">
        <v>5</v>
      </c>
      <c r="N10" s="134">
        <v>8.9</v>
      </c>
      <c r="O10" s="135"/>
      <c r="P10" s="17"/>
    </row>
    <row r="11" spans="1:18" ht="15.75" thickBot="1" x14ac:dyDescent="0.3">
      <c r="A11" s="17"/>
      <c r="B11" s="20"/>
      <c r="C11" s="9" t="s">
        <v>21</v>
      </c>
      <c r="D11" s="43"/>
      <c r="E11" s="43"/>
      <c r="F11" s="43">
        <v>458</v>
      </c>
      <c r="G11" s="48"/>
      <c r="H11" s="48"/>
      <c r="I11" s="48"/>
      <c r="J11" s="126">
        <f t="shared" si="0"/>
        <v>458</v>
      </c>
      <c r="K11" s="127"/>
      <c r="L11" s="20"/>
      <c r="M11" s="19">
        <v>6</v>
      </c>
      <c r="N11" s="136">
        <v>7.4</v>
      </c>
      <c r="O11" s="137"/>
      <c r="P11" s="17"/>
      <c r="R11" s="39"/>
    </row>
    <row r="12" spans="1:18" x14ac:dyDescent="0.25">
      <c r="A12" s="17"/>
      <c r="B12" s="20"/>
      <c r="C12" s="9" t="s">
        <v>22</v>
      </c>
      <c r="D12" s="43"/>
      <c r="E12" s="43"/>
      <c r="F12" s="43">
        <v>347</v>
      </c>
      <c r="G12" s="48"/>
      <c r="H12" s="48"/>
      <c r="I12" s="48"/>
      <c r="J12" s="126">
        <f t="shared" si="0"/>
        <v>347</v>
      </c>
      <c r="K12" s="127"/>
      <c r="L12" s="20"/>
      <c r="M12" s="20"/>
      <c r="N12" s="20"/>
      <c r="O12" s="20"/>
      <c r="P12" s="17"/>
    </row>
    <row r="13" spans="1:18" ht="15.75" thickBot="1" x14ac:dyDescent="0.3">
      <c r="A13" s="17"/>
      <c r="B13" s="20"/>
      <c r="C13" s="10" t="s">
        <v>23</v>
      </c>
      <c r="D13" s="45">
        <v>62.93</v>
      </c>
      <c r="E13" s="45">
        <v>7.4</v>
      </c>
      <c r="F13" s="45">
        <v>339</v>
      </c>
      <c r="G13" s="45">
        <v>346</v>
      </c>
      <c r="H13" s="45">
        <v>323</v>
      </c>
      <c r="I13" s="45"/>
      <c r="J13" s="128">
        <f t="shared" si="0"/>
        <v>336</v>
      </c>
      <c r="K13" s="129"/>
      <c r="L13" s="20"/>
      <c r="M13" s="20"/>
      <c r="N13" s="20"/>
      <c r="O13" s="20"/>
      <c r="P13" s="17"/>
    </row>
    <row r="14" spans="1:18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8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40" t="s">
        <v>25</v>
      </c>
      <c r="J15" s="140"/>
      <c r="K15" s="142"/>
      <c r="L15" s="20"/>
      <c r="M15" s="117" t="s">
        <v>26</v>
      </c>
      <c r="N15" s="118"/>
      <c r="O15" s="119"/>
      <c r="P15" s="17"/>
    </row>
    <row r="16" spans="1:18" x14ac:dyDescent="0.25">
      <c r="A16" s="17"/>
      <c r="B16" s="20"/>
      <c r="C16" s="7" t="s">
        <v>27</v>
      </c>
      <c r="D16" s="43">
        <v>12.07</v>
      </c>
      <c r="E16" s="43">
        <v>9.4</v>
      </c>
      <c r="F16" s="44">
        <v>1226</v>
      </c>
      <c r="G16" s="14"/>
      <c r="H16" s="12" t="s">
        <v>1</v>
      </c>
      <c r="I16" s="146">
        <v>5.78</v>
      </c>
      <c r="J16" s="146"/>
      <c r="K16" s="147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68.17</v>
      </c>
      <c r="E17" s="43"/>
      <c r="F17" s="44">
        <v>350</v>
      </c>
      <c r="G17" s="14"/>
      <c r="H17" s="11" t="s">
        <v>2</v>
      </c>
      <c r="I17" s="148">
        <v>5.13</v>
      </c>
      <c r="J17" s="148"/>
      <c r="K17" s="149"/>
      <c r="L17" s="20"/>
      <c r="M17" s="26">
        <v>6.9</v>
      </c>
      <c r="N17" s="42">
        <v>108</v>
      </c>
      <c r="O17" s="41">
        <v>0.03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69.25</v>
      </c>
      <c r="E19" s="43"/>
      <c r="F19" s="44">
        <v>346</v>
      </c>
      <c r="G19" s="14"/>
      <c r="H19" s="138" t="s">
        <v>33</v>
      </c>
      <c r="I19" s="140"/>
      <c r="J19" s="140"/>
      <c r="K19" s="142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64.92</v>
      </c>
      <c r="E20" s="43"/>
      <c r="F20" s="44">
        <v>339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5.7</v>
      </c>
      <c r="O20" s="32">
        <v>100</v>
      </c>
      <c r="P20" s="17"/>
    </row>
    <row r="21" spans="1:16" ht="15.75" thickBot="1" x14ac:dyDescent="0.3">
      <c r="A21" s="17"/>
      <c r="B21" s="20"/>
      <c r="C21" s="7" t="s">
        <v>41</v>
      </c>
      <c r="D21" s="43">
        <v>78.239999999999995</v>
      </c>
      <c r="E21" s="43"/>
      <c r="F21" s="44">
        <v>2100</v>
      </c>
      <c r="G21" s="14"/>
      <c r="H21" s="145"/>
      <c r="I21" s="130"/>
      <c r="J21" s="130"/>
      <c r="K21" s="132" t="e">
        <f>((I21-J21)/I21)</f>
        <v>#DIV/0!</v>
      </c>
      <c r="L21" s="20"/>
      <c r="M21" s="19">
        <v>2</v>
      </c>
      <c r="N21" s="33">
        <v>5.8</v>
      </c>
      <c r="O21" s="34">
        <v>100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77.48</v>
      </c>
      <c r="E22" s="43">
        <v>7.1</v>
      </c>
      <c r="F22" s="44">
        <v>698</v>
      </c>
      <c r="G22" s="14"/>
      <c r="H22" s="145"/>
      <c r="I22" s="130"/>
      <c r="J22" s="130"/>
      <c r="K22" s="132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674</v>
      </c>
      <c r="G23" s="14"/>
      <c r="H23" s="145"/>
      <c r="I23" s="130"/>
      <c r="J23" s="130"/>
      <c r="K23" s="132" t="e">
        <f>((I23-J23)/I23)</f>
        <v>#DIV/0!</v>
      </c>
      <c r="L23" s="20"/>
      <c r="M23" s="117" t="s">
        <v>44</v>
      </c>
      <c r="N23" s="118"/>
      <c r="O23" s="119"/>
      <c r="P23" s="17"/>
    </row>
    <row r="24" spans="1:16" ht="15.75" thickBot="1" x14ac:dyDescent="0.3">
      <c r="A24" s="17"/>
      <c r="B24" s="20"/>
      <c r="C24" s="7" t="s">
        <v>45</v>
      </c>
      <c r="D24" s="43">
        <v>78.61</v>
      </c>
      <c r="E24" s="43">
        <v>6.8</v>
      </c>
      <c r="F24" s="44">
        <v>1192</v>
      </c>
      <c r="G24" s="14"/>
      <c r="H24" s="150"/>
      <c r="I24" s="131"/>
      <c r="J24" s="131"/>
      <c r="K24" s="133"/>
      <c r="L24" s="20"/>
      <c r="M24" s="120" t="s">
        <v>46</v>
      </c>
      <c r="N24" s="121"/>
      <c r="O24" s="28">
        <f>(J9-J10)/J9</f>
        <v>0.61477345930856775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1164</v>
      </c>
      <c r="G25" s="14"/>
      <c r="H25" s="20"/>
      <c r="I25" s="20"/>
      <c r="J25" s="20"/>
      <c r="K25" s="20"/>
      <c r="L25" s="20"/>
      <c r="M25" s="120" t="s">
        <v>48</v>
      </c>
      <c r="N25" s="121"/>
      <c r="O25" s="28">
        <f>(J10-J11)/J10</f>
        <v>0.23411371237458195</v>
      </c>
      <c r="P25" s="17"/>
    </row>
    <row r="26" spans="1:16" ht="15.75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20" t="s">
        <v>50</v>
      </c>
      <c r="N26" s="121"/>
      <c r="O26" s="28">
        <f>(J11-J12)/J11</f>
        <v>0.2423580786026201</v>
      </c>
      <c r="P26" s="17"/>
    </row>
    <row r="27" spans="1:16" ht="30.75" customHeight="1" thickBot="1" x14ac:dyDescent="0.3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20"/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15" t="s">
        <v>56</v>
      </c>
      <c r="N27" s="116"/>
      <c r="O27" s="29">
        <f>(J12-J13)/J12</f>
        <v>3.1700288184438041E-2</v>
      </c>
      <c r="P27" s="17"/>
    </row>
    <row r="28" spans="1:16" ht="15" customHeight="1" x14ac:dyDescent="0.25">
      <c r="A28" s="17"/>
      <c r="B28" s="62"/>
      <c r="C28" s="59" t="s">
        <v>57</v>
      </c>
      <c r="D28" s="31">
        <v>91.55</v>
      </c>
      <c r="E28" s="31"/>
      <c r="F28" s="32"/>
      <c r="G28" s="20"/>
      <c r="H28" s="27" t="s">
        <v>1</v>
      </c>
      <c r="I28" s="31">
        <v>560</v>
      </c>
      <c r="J28" s="31">
        <v>494</v>
      </c>
      <c r="K28" s="32">
        <f>I28-J28</f>
        <v>66</v>
      </c>
      <c r="L28" s="20"/>
      <c r="M28" s="20"/>
      <c r="N28" s="20"/>
      <c r="O28" s="20"/>
      <c r="P28" s="17"/>
    </row>
    <row r="29" spans="1:16" ht="15.75" thickBot="1" x14ac:dyDescent="0.3">
      <c r="A29" s="17"/>
      <c r="B29" s="62"/>
      <c r="C29" s="59" t="s">
        <v>58</v>
      </c>
      <c r="D29" s="31">
        <v>73.650000000000006</v>
      </c>
      <c r="E29" s="31">
        <v>69.31</v>
      </c>
      <c r="F29" s="32">
        <v>94.12</v>
      </c>
      <c r="G29" s="94">
        <v>5.0999999999999996</v>
      </c>
      <c r="H29" s="26" t="s">
        <v>2</v>
      </c>
      <c r="I29" s="33">
        <v>355</v>
      </c>
      <c r="J29" s="33">
        <v>314</v>
      </c>
      <c r="K29" s="34">
        <f>I29-J29</f>
        <v>41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78.95</v>
      </c>
      <c r="E30" s="31">
        <v>64.930000000000007</v>
      </c>
      <c r="F30" s="32">
        <v>82.25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75.45</v>
      </c>
      <c r="E31" s="31">
        <v>53.07</v>
      </c>
      <c r="F31" s="32">
        <v>70.349999999999994</v>
      </c>
      <c r="G31" s="20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54.17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91.27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611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612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613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614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615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616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38" t="s">
        <v>8</v>
      </c>
      <c r="D62" s="140" t="s">
        <v>9</v>
      </c>
      <c r="E62" s="140" t="s">
        <v>10</v>
      </c>
      <c r="F62" s="140" t="s">
        <v>11</v>
      </c>
      <c r="G62" s="140"/>
      <c r="H62" s="140"/>
      <c r="I62" s="140"/>
      <c r="J62" s="140"/>
      <c r="K62" s="142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39"/>
      <c r="D63" s="141"/>
      <c r="E63" s="141"/>
      <c r="F63" s="13" t="s">
        <v>13</v>
      </c>
      <c r="G63" s="13" t="s">
        <v>14</v>
      </c>
      <c r="H63" s="13" t="s">
        <v>15</v>
      </c>
      <c r="I63" s="13" t="s">
        <v>16</v>
      </c>
      <c r="J63" s="143" t="s">
        <v>6</v>
      </c>
      <c r="K63" s="144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/>
      <c r="G64" s="48"/>
      <c r="H64" s="48"/>
      <c r="I64" s="48"/>
      <c r="J64" s="126" t="e">
        <f>AVERAGE(F64:I64)</f>
        <v>#DIV/0!</v>
      </c>
      <c r="K64" s="127"/>
      <c r="L64" s="20"/>
      <c r="M64" s="16">
        <v>2</v>
      </c>
      <c r="N64" s="134"/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/>
      <c r="G65" s="48"/>
      <c r="H65" s="48"/>
      <c r="I65" s="48"/>
      <c r="J65" s="126" t="e">
        <f t="shared" ref="J65:J70" si="1">AVERAGE(F65:I65)</f>
        <v>#DIV/0!</v>
      </c>
      <c r="K65" s="127"/>
      <c r="L65" s="20"/>
      <c r="M65" s="16">
        <v>3</v>
      </c>
      <c r="N65" s="134"/>
      <c r="O65" s="135"/>
      <c r="P65" s="17"/>
    </row>
    <row r="66" spans="1:16" ht="15" customHeight="1" x14ac:dyDescent="0.25">
      <c r="A66" s="17"/>
      <c r="B66" s="20"/>
      <c r="C66" s="9" t="s">
        <v>19</v>
      </c>
      <c r="D66" s="43"/>
      <c r="E66" s="43"/>
      <c r="F66" s="43"/>
      <c r="G66" s="43"/>
      <c r="H66" s="43"/>
      <c r="I66" s="43"/>
      <c r="J66" s="126" t="e">
        <f t="shared" si="1"/>
        <v>#DIV/0!</v>
      </c>
      <c r="K66" s="127"/>
      <c r="L66" s="20"/>
      <c r="M66" s="16">
        <v>4</v>
      </c>
      <c r="N66" s="134"/>
      <c r="O66" s="135"/>
      <c r="P66" s="17"/>
    </row>
    <row r="67" spans="1:16" ht="15" customHeight="1" x14ac:dyDescent="0.25">
      <c r="A67" s="17"/>
      <c r="B67" s="20"/>
      <c r="C67" s="9" t="s">
        <v>20</v>
      </c>
      <c r="D67" s="43"/>
      <c r="E67" s="43"/>
      <c r="F67" s="43"/>
      <c r="G67" s="43"/>
      <c r="H67" s="43"/>
      <c r="I67" s="43"/>
      <c r="J67" s="126" t="e">
        <f t="shared" si="1"/>
        <v>#DIV/0!</v>
      </c>
      <c r="K67" s="127"/>
      <c r="L67" s="20"/>
      <c r="M67" s="16">
        <v>5</v>
      </c>
      <c r="N67" s="134"/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/>
      <c r="G68" s="48"/>
      <c r="H68" s="48"/>
      <c r="I68" s="48"/>
      <c r="J68" s="126" t="e">
        <f t="shared" si="1"/>
        <v>#DIV/0!</v>
      </c>
      <c r="K68" s="127"/>
      <c r="L68" s="20"/>
      <c r="M68" s="19">
        <v>6</v>
      </c>
      <c r="N68" s="136"/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/>
      <c r="G69" s="48"/>
      <c r="H69" s="48"/>
      <c r="I69" s="48"/>
      <c r="J69" s="126" t="e">
        <f t="shared" si="1"/>
        <v>#DIV/0!</v>
      </c>
      <c r="K69" s="127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/>
      <c r="E70" s="45"/>
      <c r="F70" s="45"/>
      <c r="G70" s="45"/>
      <c r="H70" s="45"/>
      <c r="I70" s="45"/>
      <c r="J70" s="128" t="e">
        <f t="shared" si="1"/>
        <v>#DIV/0!</v>
      </c>
      <c r="K70" s="129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24</v>
      </c>
      <c r="G72" s="15"/>
      <c r="H72" s="4" t="s">
        <v>8</v>
      </c>
      <c r="I72" s="140" t="s">
        <v>25</v>
      </c>
      <c r="J72" s="140"/>
      <c r="K72" s="142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/>
      <c r="E73" s="43"/>
      <c r="F73" s="44"/>
      <c r="G73" s="14"/>
      <c r="H73" s="12" t="s">
        <v>1</v>
      </c>
      <c r="I73" s="146"/>
      <c r="J73" s="146"/>
      <c r="K73" s="147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/>
      <c r="E74" s="43"/>
      <c r="F74" s="44"/>
      <c r="G74" s="14"/>
      <c r="H74" s="11" t="s">
        <v>2</v>
      </c>
      <c r="I74" s="148"/>
      <c r="J74" s="148"/>
      <c r="K74" s="149"/>
      <c r="L74" s="20"/>
      <c r="M74" s="26"/>
      <c r="N74" s="42"/>
      <c r="O74" s="41"/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/>
      <c r="E76" s="43"/>
      <c r="F76" s="44"/>
      <c r="G76" s="14"/>
      <c r="H76" s="138" t="s">
        <v>33</v>
      </c>
      <c r="I76" s="140"/>
      <c r="J76" s="140"/>
      <c r="K76" s="142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/>
      <c r="O77" s="32"/>
      <c r="P77" s="17"/>
    </row>
    <row r="78" spans="1:16" ht="15.75" thickBot="1" x14ac:dyDescent="0.3">
      <c r="A78" s="17"/>
      <c r="B78" s="20"/>
      <c r="C78" s="7" t="s">
        <v>41</v>
      </c>
      <c r="D78" s="43"/>
      <c r="E78" s="43"/>
      <c r="F78" s="44"/>
      <c r="G78" s="14"/>
      <c r="H78" s="145"/>
      <c r="I78" s="130"/>
      <c r="J78" s="130"/>
      <c r="K78" s="132" t="e">
        <f>((I78-J78)/I78)</f>
        <v>#DIV/0!</v>
      </c>
      <c r="L78" s="20"/>
      <c r="M78" s="19">
        <v>2</v>
      </c>
      <c r="N78" s="33"/>
      <c r="O78" s="34"/>
      <c r="P78" s="17"/>
    </row>
    <row r="79" spans="1:16" ht="15.75" thickBot="1" x14ac:dyDescent="0.3">
      <c r="A79" s="17"/>
      <c r="B79" s="20"/>
      <c r="C79" s="7" t="s">
        <v>42</v>
      </c>
      <c r="D79" s="43"/>
      <c r="E79" s="43"/>
      <c r="F79" s="44"/>
      <c r="G79" s="14"/>
      <c r="H79" s="145"/>
      <c r="I79" s="130"/>
      <c r="J79" s="130"/>
      <c r="K79" s="132"/>
      <c r="L79" s="20"/>
      <c r="M79" s="20"/>
      <c r="N79" s="20"/>
      <c r="O79" s="20"/>
      <c r="P79" s="17"/>
    </row>
    <row r="80" spans="1:16" x14ac:dyDescent="0.25">
      <c r="A80" s="17"/>
      <c r="B80" s="20"/>
      <c r="C80" s="7" t="s">
        <v>43</v>
      </c>
      <c r="D80" s="43"/>
      <c r="E80" s="43"/>
      <c r="F80" s="44"/>
      <c r="G80" s="14"/>
      <c r="H80" s="145"/>
      <c r="I80" s="130"/>
      <c r="J80" s="130"/>
      <c r="K80" s="132" t="e">
        <f>((I80-J80)/I80)</f>
        <v>#DIV/0!</v>
      </c>
      <c r="L80" s="20"/>
      <c r="M80" s="117" t="s">
        <v>44</v>
      </c>
      <c r="N80" s="118"/>
      <c r="O80" s="119"/>
      <c r="P80" s="17"/>
    </row>
    <row r="81" spans="1:16" ht="15.75" thickBot="1" x14ac:dyDescent="0.3">
      <c r="A81" s="17"/>
      <c r="B81" s="20"/>
      <c r="C81" s="7" t="s">
        <v>45</v>
      </c>
      <c r="D81" s="43"/>
      <c r="E81" s="43"/>
      <c r="F81" s="44"/>
      <c r="G81" s="14"/>
      <c r="H81" s="150"/>
      <c r="I81" s="131"/>
      <c r="J81" s="131"/>
      <c r="K81" s="133"/>
      <c r="L81" s="20"/>
      <c r="M81" s="120" t="s">
        <v>46</v>
      </c>
      <c r="N81" s="121"/>
      <c r="O81" s="28" t="e">
        <f>(J66-J67)/J66</f>
        <v>#DIV/0!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/>
      <c r="G82" s="14"/>
      <c r="H82" s="20"/>
      <c r="I82" s="20"/>
      <c r="J82" s="20"/>
      <c r="K82" s="20"/>
      <c r="L82" s="20"/>
      <c r="M82" s="120" t="s">
        <v>48</v>
      </c>
      <c r="N82" s="121"/>
      <c r="O82" s="28" t="e">
        <f>(J67-J68)/J67</f>
        <v>#DIV/0!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20" t="s">
        <v>50</v>
      </c>
      <c r="N83" s="121"/>
      <c r="O83" s="28" t="e">
        <f>(J68-J69)/J68</f>
        <v>#DIV/0!</v>
      </c>
      <c r="P83" s="17"/>
    </row>
    <row r="84" spans="1:16" ht="15.75" thickBot="1" x14ac:dyDescent="0.3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20"/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15" t="s">
        <v>56</v>
      </c>
      <c r="N84" s="116"/>
      <c r="O84" s="29" t="e">
        <f>(J69-J70)/J69</f>
        <v>#DIV/0!</v>
      </c>
      <c r="P84" s="17"/>
    </row>
    <row r="85" spans="1:16" x14ac:dyDescent="0.25">
      <c r="A85" s="17"/>
      <c r="B85" s="62"/>
      <c r="C85" s="59" t="s">
        <v>57</v>
      </c>
      <c r="D85" s="31"/>
      <c r="E85" s="31"/>
      <c r="F85" s="32"/>
      <c r="G85" s="20"/>
      <c r="H85" s="27" t="s">
        <v>1</v>
      </c>
      <c r="I85" s="31"/>
      <c r="J85" s="31"/>
      <c r="K85" s="32">
        <f>I85-J85</f>
        <v>0</v>
      </c>
      <c r="L85" s="20"/>
      <c r="M85" s="20"/>
      <c r="N85" s="20"/>
      <c r="O85" s="20"/>
      <c r="P85" s="17"/>
    </row>
    <row r="86" spans="1:16" ht="15.75" thickBot="1" x14ac:dyDescent="0.3">
      <c r="A86" s="17"/>
      <c r="B86" s="62"/>
      <c r="C86" s="59" t="s">
        <v>58</v>
      </c>
      <c r="D86" s="31"/>
      <c r="E86" s="31"/>
      <c r="F86" s="32"/>
      <c r="G86" s="20"/>
      <c r="H86" s="26" t="s">
        <v>2</v>
      </c>
      <c r="I86" s="33"/>
      <c r="J86" s="33"/>
      <c r="K86" s="34">
        <f>I86-J86</f>
        <v>0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/>
      <c r="E87" s="31"/>
      <c r="F87" s="32"/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/>
      <c r="E88" s="31"/>
      <c r="F88" s="32"/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/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/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5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53"/>
      <c r="E92" s="53"/>
      <c r="F92" s="53"/>
      <c r="G92" s="28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29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617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38" t="s">
        <v>8</v>
      </c>
      <c r="D117" s="140" t="s">
        <v>9</v>
      </c>
      <c r="E117" s="140" t="s">
        <v>10</v>
      </c>
      <c r="F117" s="140" t="s">
        <v>11</v>
      </c>
      <c r="G117" s="140"/>
      <c r="H117" s="140"/>
      <c r="I117" s="140"/>
      <c r="J117" s="140"/>
      <c r="K117" s="142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39"/>
      <c r="D118" s="141"/>
      <c r="E118" s="141"/>
      <c r="F118" s="13" t="s">
        <v>13</v>
      </c>
      <c r="G118" s="13" t="s">
        <v>14</v>
      </c>
      <c r="H118" s="13" t="s">
        <v>15</v>
      </c>
      <c r="I118" s="13" t="s">
        <v>16</v>
      </c>
      <c r="J118" s="143" t="s">
        <v>6</v>
      </c>
      <c r="K118" s="144"/>
      <c r="L118" s="20"/>
      <c r="M118" s="16">
        <v>1</v>
      </c>
      <c r="N118" s="134"/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/>
      <c r="G119" s="48"/>
      <c r="H119" s="48"/>
      <c r="I119" s="48"/>
      <c r="J119" s="126" t="e">
        <f>AVERAGE(F119:I119)</f>
        <v>#DIV/0!</v>
      </c>
      <c r="K119" s="127"/>
      <c r="L119" s="20"/>
      <c r="M119" s="16">
        <v>2</v>
      </c>
      <c r="N119" s="134"/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/>
      <c r="G120" s="48"/>
      <c r="H120" s="48"/>
      <c r="I120" s="48"/>
      <c r="J120" s="126" t="e">
        <f t="shared" ref="J120:J125" si="2">AVERAGE(F120:I120)</f>
        <v>#DIV/0!</v>
      </c>
      <c r="K120" s="127"/>
      <c r="L120" s="20"/>
      <c r="M120" s="16">
        <v>3</v>
      </c>
      <c r="N120" s="134"/>
      <c r="O120" s="135"/>
      <c r="P120" s="17"/>
    </row>
    <row r="121" spans="1:16" x14ac:dyDescent="0.25">
      <c r="A121" s="17"/>
      <c r="B121" s="20"/>
      <c r="C121" s="9" t="s">
        <v>19</v>
      </c>
      <c r="D121" s="43"/>
      <c r="E121" s="43"/>
      <c r="F121" s="43"/>
      <c r="G121" s="43"/>
      <c r="H121" s="43"/>
      <c r="I121" s="43"/>
      <c r="J121" s="126" t="e">
        <f t="shared" si="2"/>
        <v>#DIV/0!</v>
      </c>
      <c r="K121" s="127"/>
      <c r="L121" s="20"/>
      <c r="M121" s="16">
        <v>4</v>
      </c>
      <c r="N121" s="134"/>
      <c r="O121" s="135"/>
      <c r="P121" s="17"/>
    </row>
    <row r="122" spans="1:16" x14ac:dyDescent="0.25">
      <c r="A122" s="17"/>
      <c r="B122" s="20"/>
      <c r="C122" s="9" t="s">
        <v>20</v>
      </c>
      <c r="D122" s="43"/>
      <c r="E122" s="43"/>
      <c r="F122" s="43"/>
      <c r="G122" s="43"/>
      <c r="H122" s="43"/>
      <c r="I122" s="43"/>
      <c r="J122" s="126" t="e">
        <f t="shared" si="2"/>
        <v>#DIV/0!</v>
      </c>
      <c r="K122" s="127"/>
      <c r="L122" s="20"/>
      <c r="M122" s="16">
        <v>5</v>
      </c>
      <c r="N122" s="134"/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/>
      <c r="G123" s="48"/>
      <c r="H123" s="48"/>
      <c r="I123" s="48"/>
      <c r="J123" s="126" t="e">
        <f t="shared" si="2"/>
        <v>#DIV/0!</v>
      </c>
      <c r="K123" s="127"/>
      <c r="L123" s="20"/>
      <c r="M123" s="19">
        <v>6</v>
      </c>
      <c r="N123" s="136"/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/>
      <c r="G124" s="48"/>
      <c r="H124" s="48"/>
      <c r="I124" s="48"/>
      <c r="J124" s="126" t="e">
        <f t="shared" si="2"/>
        <v>#DIV/0!</v>
      </c>
      <c r="K124" s="127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/>
      <c r="E125" s="45"/>
      <c r="F125" s="45"/>
      <c r="G125" s="45"/>
      <c r="H125" s="45"/>
      <c r="I125" s="45"/>
      <c r="J125" s="128" t="e">
        <f t="shared" si="2"/>
        <v>#DIV/0!</v>
      </c>
      <c r="K125" s="129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40" t="s">
        <v>25</v>
      </c>
      <c r="J127" s="140"/>
      <c r="K127" s="142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/>
      <c r="E128" s="43"/>
      <c r="F128" s="44"/>
      <c r="G128" s="14"/>
      <c r="H128" s="12" t="s">
        <v>1</v>
      </c>
      <c r="I128" s="146"/>
      <c r="J128" s="146"/>
      <c r="K128" s="147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/>
      <c r="E129" s="43"/>
      <c r="F129" s="44"/>
      <c r="G129" s="14"/>
      <c r="H129" s="11" t="s">
        <v>2</v>
      </c>
      <c r="I129" s="148"/>
      <c r="J129" s="148"/>
      <c r="K129" s="149"/>
      <c r="L129" s="20"/>
      <c r="M129" s="26"/>
      <c r="N129" s="42"/>
      <c r="O129" s="41"/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/>
      <c r="E131" s="43"/>
      <c r="F131" s="44"/>
      <c r="G131" s="14"/>
      <c r="H131" s="138" t="s">
        <v>33</v>
      </c>
      <c r="I131" s="140"/>
      <c r="J131" s="140"/>
      <c r="K131" s="142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/>
      <c r="O132" s="32"/>
      <c r="P132" s="17"/>
    </row>
    <row r="133" spans="1:16" ht="15.75" thickBot="1" x14ac:dyDescent="0.3">
      <c r="A133" s="17"/>
      <c r="B133" s="20"/>
      <c r="C133" s="7" t="s">
        <v>41</v>
      </c>
      <c r="D133" s="43"/>
      <c r="E133" s="43"/>
      <c r="F133" s="44"/>
      <c r="G133" s="14"/>
      <c r="H133" s="145"/>
      <c r="I133" s="130"/>
      <c r="J133" s="130"/>
      <c r="K133" s="132" t="e">
        <f>((I133-J133)/I133)</f>
        <v>#DIV/0!</v>
      </c>
      <c r="L133" s="20"/>
      <c r="M133" s="19">
        <v>2</v>
      </c>
      <c r="N133" s="33"/>
      <c r="O133" s="34"/>
      <c r="P133" s="17"/>
    </row>
    <row r="134" spans="1:16" ht="15.75" thickBot="1" x14ac:dyDescent="0.3">
      <c r="A134" s="17"/>
      <c r="B134" s="20"/>
      <c r="C134" s="7" t="s">
        <v>42</v>
      </c>
      <c r="D134" s="43"/>
      <c r="E134" s="43"/>
      <c r="F134" s="44"/>
      <c r="G134" s="14"/>
      <c r="H134" s="145"/>
      <c r="I134" s="130"/>
      <c r="J134" s="130"/>
      <c r="K134" s="132"/>
      <c r="L134" s="20"/>
      <c r="M134" s="20"/>
      <c r="N134" s="20"/>
      <c r="O134" s="20"/>
      <c r="P134" s="17"/>
    </row>
    <row r="135" spans="1:16" x14ac:dyDescent="0.25">
      <c r="A135" s="17"/>
      <c r="B135" s="20"/>
      <c r="C135" s="7" t="s">
        <v>43</v>
      </c>
      <c r="D135" s="43"/>
      <c r="E135" s="43"/>
      <c r="F135" s="44"/>
      <c r="G135" s="14"/>
      <c r="H135" s="145"/>
      <c r="I135" s="130"/>
      <c r="J135" s="130"/>
      <c r="K135" s="132" t="e">
        <f>((I135-J135)/I135)</f>
        <v>#DIV/0!</v>
      </c>
      <c r="L135" s="20"/>
      <c r="M135" s="117" t="s">
        <v>44</v>
      </c>
      <c r="N135" s="118"/>
      <c r="O135" s="119"/>
      <c r="P135" s="17"/>
    </row>
    <row r="136" spans="1:16" ht="15.75" thickBot="1" x14ac:dyDescent="0.3">
      <c r="A136" s="17"/>
      <c r="B136" s="20"/>
      <c r="C136" s="7" t="s">
        <v>45</v>
      </c>
      <c r="D136" s="43"/>
      <c r="E136" s="43"/>
      <c r="F136" s="44"/>
      <c r="G136" s="14"/>
      <c r="H136" s="150"/>
      <c r="I136" s="131"/>
      <c r="J136" s="131"/>
      <c r="K136" s="133"/>
      <c r="L136" s="20"/>
      <c r="M136" s="120" t="s">
        <v>46</v>
      </c>
      <c r="N136" s="121"/>
      <c r="O136" s="28" t="e">
        <f>(J121-J122)/J121</f>
        <v>#DIV/0!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/>
      <c r="G137" s="14"/>
      <c r="H137" s="20"/>
      <c r="I137" s="20"/>
      <c r="J137" s="20"/>
      <c r="K137" s="20"/>
      <c r="L137" s="20"/>
      <c r="M137" s="120" t="s">
        <v>48</v>
      </c>
      <c r="N137" s="121"/>
      <c r="O137" s="28" t="e">
        <f>(J122-J123)/J122</f>
        <v>#DIV/0!</v>
      </c>
      <c r="P137" s="17"/>
    </row>
    <row r="138" spans="1:16" ht="15.75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20" t="s">
        <v>50</v>
      </c>
      <c r="N138" s="121"/>
      <c r="O138" s="28" t="e">
        <f>(J123-J124)/J123</f>
        <v>#DIV/0!</v>
      </c>
      <c r="P138" s="17"/>
    </row>
    <row r="139" spans="1:16" ht="15.75" thickBot="1" x14ac:dyDescent="0.3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20"/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15" t="s">
        <v>56</v>
      </c>
      <c r="N139" s="116"/>
      <c r="O139" s="29" t="e">
        <f>(J124-J125)/J124</f>
        <v>#DIV/0!</v>
      </c>
      <c r="P139" s="17"/>
    </row>
    <row r="140" spans="1:16" x14ac:dyDescent="0.25">
      <c r="A140" s="17"/>
      <c r="B140" s="62"/>
      <c r="C140" s="59" t="s">
        <v>57</v>
      </c>
      <c r="D140" s="31"/>
      <c r="E140" s="31"/>
      <c r="F140" s="32"/>
      <c r="G140" s="20"/>
      <c r="H140" s="27" t="s">
        <v>1</v>
      </c>
      <c r="I140" s="31"/>
      <c r="J140" s="31"/>
      <c r="K140" s="32">
        <f>I140-J140</f>
        <v>0</v>
      </c>
      <c r="L140" s="20"/>
      <c r="M140" s="20"/>
      <c r="N140" s="20"/>
      <c r="O140" s="20"/>
      <c r="P140" s="17"/>
    </row>
    <row r="141" spans="1:16" ht="15.75" thickBot="1" x14ac:dyDescent="0.3">
      <c r="A141" s="17"/>
      <c r="B141" s="62"/>
      <c r="C141" s="59" t="s">
        <v>58</v>
      </c>
      <c r="D141" s="31"/>
      <c r="E141" s="31"/>
      <c r="F141" s="32"/>
      <c r="G141" s="20"/>
      <c r="H141" s="26" t="s">
        <v>2</v>
      </c>
      <c r="I141" s="33"/>
      <c r="J141" s="33"/>
      <c r="K141" s="34">
        <f>I141-J141</f>
        <v>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/>
      <c r="E142" s="31"/>
      <c r="F142" s="32"/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/>
      <c r="E143" s="31"/>
      <c r="F143" s="32"/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/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/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x14ac:dyDescent="0.25">
      <c r="C168" s="2"/>
      <c r="D168" s="13" t="s">
        <v>9</v>
      </c>
      <c r="E168" s="13" t="s">
        <v>51</v>
      </c>
      <c r="F168" s="13" t="s">
        <v>52</v>
      </c>
    </row>
    <row r="169" spans="1:16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6"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82A-1580-4AFC-96B4-510BA41DD5B7}">
  <dimension ref="B1:S35"/>
  <sheetViews>
    <sheetView zoomScale="70" zoomScaleNormal="70" workbookViewId="0">
      <selection activeCell="U18" sqref="U18"/>
    </sheetView>
  </sheetViews>
  <sheetFormatPr defaultRowHeight="15" x14ac:dyDescent="0.25"/>
  <cols>
    <col min="1" max="2" width="9.140625" style="95"/>
    <col min="3" max="19" width="10.42578125" style="96" customWidth="1"/>
    <col min="20" max="16384" width="9.140625" style="95"/>
  </cols>
  <sheetData>
    <row r="1" spans="2:19" x14ac:dyDescent="0.25">
      <c r="C1" s="196" t="s">
        <v>6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</row>
    <row r="2" spans="2:19" x14ac:dyDescent="0.25">
      <c r="C2" s="195" t="s">
        <v>618</v>
      </c>
      <c r="D2" s="195"/>
      <c r="E2" s="195"/>
      <c r="F2" s="195"/>
      <c r="G2" s="195"/>
      <c r="H2" s="110"/>
      <c r="I2" s="195" t="s">
        <v>619</v>
      </c>
      <c r="J2" s="195"/>
      <c r="K2" s="195"/>
      <c r="L2" s="195"/>
      <c r="M2" s="195"/>
      <c r="N2" s="110"/>
      <c r="O2" s="195" t="s">
        <v>620</v>
      </c>
      <c r="P2" s="195"/>
      <c r="Q2" s="195"/>
      <c r="R2" s="195"/>
      <c r="S2" s="195"/>
    </row>
    <row r="3" spans="2:19" x14ac:dyDescent="0.25">
      <c r="B3" s="98" t="s">
        <v>621</v>
      </c>
      <c r="C3" s="97" t="s">
        <v>0</v>
      </c>
      <c r="D3" s="97" t="s">
        <v>1</v>
      </c>
      <c r="E3" s="97" t="s">
        <v>21</v>
      </c>
      <c r="F3" s="97" t="s">
        <v>22</v>
      </c>
      <c r="G3" s="97" t="s">
        <v>2</v>
      </c>
      <c r="H3" s="97"/>
      <c r="I3" s="97" t="s">
        <v>0</v>
      </c>
      <c r="J3" s="97" t="s">
        <v>1</v>
      </c>
      <c r="K3" s="97" t="s">
        <v>21</v>
      </c>
      <c r="L3" s="97" t="s">
        <v>22</v>
      </c>
      <c r="M3" s="97" t="s">
        <v>2</v>
      </c>
      <c r="N3" s="97"/>
      <c r="O3" s="97" t="s">
        <v>0</v>
      </c>
      <c r="P3" s="97" t="s">
        <v>1</v>
      </c>
      <c r="Q3" s="97" t="s">
        <v>21</v>
      </c>
      <c r="R3" s="97" t="s">
        <v>22</v>
      </c>
      <c r="S3" s="97" t="s">
        <v>2</v>
      </c>
    </row>
    <row r="4" spans="2:19" x14ac:dyDescent="0.25">
      <c r="B4" s="98">
        <v>1</v>
      </c>
      <c r="C4" s="97">
        <f ca="1">IF(ISERROR(INDIRECT("'"&amp;B4&amp;"'!J9")),"",(INDIRECT("'"&amp;B4&amp;"'!J9")))</f>
        <v>1655.75</v>
      </c>
      <c r="D4" s="97">
        <f ca="1">IF(ISERROR(INDIRECT("'"&amp;B4&amp;"'!J10")),"",(INDIRECT("'"&amp;B4&amp;"'!J10")))</f>
        <v>641.25</v>
      </c>
      <c r="E4" s="97">
        <f ca="1">IF(ISERROR(INDIRECT("'"&amp;B4&amp;"'!J11")),"",(INDIRECT("'"&amp;B4&amp;"'!J11")))</f>
        <v>355</v>
      </c>
      <c r="F4" s="97">
        <f ca="1">IF(ISERROR(INDIRECT("'"&amp;B4&amp;"'!J12")),"",(INDIRECT("'"&amp;B4&amp;"'!J12")))</f>
        <v>250</v>
      </c>
      <c r="G4" s="97">
        <f ca="1">IF(ISERROR(INDIRECT("'"&amp;B4&amp;"'!J13")),"",(INDIRECT("'"&amp;B4&amp;"'!J13")))</f>
        <v>265.75</v>
      </c>
      <c r="H4" s="97"/>
      <c r="I4" s="97">
        <f ca="1">IF(ISERROR(INDIRECT("'"&amp;B4&amp;"'!J66")),"",(INDIRECT("'"&amp;B4&amp;"'!J66")))</f>
        <v>1940.25</v>
      </c>
      <c r="J4" s="97">
        <f ca="1">IF(ISERROR(INDIRECT("'"&amp;B4&amp;"'!J67")),"",(INDIRECT("'"&amp;B4&amp;"'!J67")))</f>
        <v>785.25</v>
      </c>
      <c r="K4" s="97">
        <f ca="1">IF(ISERROR(INDIRECT("'"&amp;B4&amp;"'!J68")),"",(INDIRECT("'"&amp;B4&amp;"'!J68")))</f>
        <v>496</v>
      </c>
      <c r="L4" s="97">
        <f ca="1">IF(ISERROR(INDIRECT("'"&amp;B4&amp;"'!J69")),"",(INDIRECT("'"&amp;B4&amp;"'!J68")))</f>
        <v>496</v>
      </c>
      <c r="M4" s="97">
        <f ca="1">IF(ISERROR(INDIRECT("'"&amp;B4&amp;"'!J70")),"",(INDIRECT("'"&amp;B4&amp;"'!J70")))</f>
        <v>308.5</v>
      </c>
      <c r="N4" s="97"/>
      <c r="O4" s="97">
        <f ca="1">IF(ISERROR(INDIRECT("'"&amp;B4&amp;"'!J121")),"",(INDIRECT("'"&amp;B4&amp;"'!J121")))</f>
        <v>1797</v>
      </c>
      <c r="P4" s="97">
        <f ca="1">IF(ISERROR(INDIRECT("'"&amp;B4&amp;"'!J122")),"",(INDIRECT("'"&amp;B4&amp;"'!J122")))</f>
        <v>824.75</v>
      </c>
      <c r="Q4" s="97">
        <f ca="1">IF(ISERROR(INDIRECT("'"&amp;B4&amp;"'!J123")),"",(INDIRECT("'"&amp;B4&amp;"'!J123")))</f>
        <v>581</v>
      </c>
      <c r="R4" s="97">
        <f ca="1">IF(ISERROR(INDIRECT("'"&amp;B4&amp;"'!J124")),"",(INDIRECT("'"&amp;B4&amp;"'!J124")))</f>
        <v>426</v>
      </c>
      <c r="S4" s="97">
        <f ca="1">IF(ISERROR(INDIRECT("'"&amp;B4&amp;"'!J125")),"",(INDIRECT("'"&amp;B4&amp;"'!J125")))</f>
        <v>492.5</v>
      </c>
    </row>
    <row r="5" spans="2:19" x14ac:dyDescent="0.25">
      <c r="B5" s="98">
        <v>2</v>
      </c>
      <c r="C5" s="97">
        <f t="shared" ref="C5:C34" ca="1" si="0">IF(ISERROR(INDIRECT("'"&amp;B5&amp;"'!J9")),"",(INDIRECT("'"&amp;B5&amp;"'!J9")))</f>
        <v>1808.25</v>
      </c>
      <c r="D5" s="97">
        <f t="shared" ref="D5:D34" ca="1" si="1">IF(ISERROR(INDIRECT("'"&amp;B5&amp;"'!J10")),"",(INDIRECT("'"&amp;B5&amp;"'!J10")))</f>
        <v>885.25</v>
      </c>
      <c r="E5" s="97">
        <f ca="1">IF(ISERROR(INDIRECT("'"&amp;B5&amp;"'!J11")),"",(INDIRECT("'"&amp;B5&amp;"'!J11")))</f>
        <v>732</v>
      </c>
      <c r="F5" s="97">
        <f t="shared" ref="F5:F34" ca="1" si="2">IF(ISERROR(INDIRECT("'"&amp;B5&amp;"'!J12")),"",(INDIRECT("'"&amp;B5&amp;"'!J12")))</f>
        <v>592</v>
      </c>
      <c r="G5" s="97">
        <f t="shared" ref="G5:G34" ca="1" si="3">IF(ISERROR(INDIRECT("'"&amp;B5&amp;"'!J13")),"",(INDIRECT("'"&amp;B5&amp;"'!J13")))</f>
        <v>628</v>
      </c>
      <c r="H5" s="97"/>
      <c r="I5" s="97">
        <f t="shared" ref="I5:I34" ca="1" si="4">IF(ISERROR(INDIRECT("'"&amp;B5&amp;"'!J66")),"",(INDIRECT("'"&amp;B5&amp;"'!J66")))</f>
        <v>1752.25</v>
      </c>
      <c r="J5" s="97">
        <f t="shared" ref="J5:J34" ca="1" si="5">IF(ISERROR(INDIRECT("'"&amp;B5&amp;"'!J67")),"",(INDIRECT("'"&amp;B5&amp;"'!J67")))</f>
        <v>695</v>
      </c>
      <c r="K5" s="97">
        <f t="shared" ref="K5:K34" ca="1" si="6">IF(ISERROR(INDIRECT("'"&amp;B5&amp;"'!J68")),"",(INDIRECT("'"&amp;B5&amp;"'!J68")))</f>
        <v>655</v>
      </c>
      <c r="L5" s="97">
        <f t="shared" ref="L5:L34" ca="1" si="7">IF(ISERROR(INDIRECT("'"&amp;B5&amp;"'!J69")),"",(INDIRECT("'"&amp;B5&amp;"'!J68")))</f>
        <v>655</v>
      </c>
      <c r="M5" s="97">
        <f t="shared" ref="M5:M34" ca="1" si="8">IF(ISERROR(INDIRECT("'"&amp;B5&amp;"'!J70")),"",(INDIRECT("'"&amp;B5&amp;"'!J70")))</f>
        <v>485.5</v>
      </c>
      <c r="N5" s="97"/>
      <c r="O5" s="97">
        <f t="shared" ref="O5:O34" ca="1" si="9">IF(ISERROR(INDIRECT("'"&amp;B5&amp;"'!J121")),"",(INDIRECT("'"&amp;B5&amp;"'!J121")))</f>
        <v>1592</v>
      </c>
      <c r="P5" s="97">
        <f t="shared" ref="P5:P34" ca="1" si="10">IF(ISERROR(INDIRECT("'"&amp;B5&amp;"'!J122")),"",(INDIRECT("'"&amp;B5&amp;"'!J122")))</f>
        <v>733.75</v>
      </c>
      <c r="Q5" s="97">
        <f t="shared" ref="Q5:Q34" ca="1" si="11">IF(ISERROR(INDIRECT("'"&amp;B5&amp;"'!J123")),"",(INDIRECT("'"&amp;B5&amp;"'!J123")))</f>
        <v>512</v>
      </c>
      <c r="R5" s="97">
        <f t="shared" ref="R5:R34" ca="1" si="12">IF(ISERROR(INDIRECT("'"&amp;B5&amp;"'!J124")),"",(INDIRECT("'"&amp;B5&amp;"'!J124")))</f>
        <v>334</v>
      </c>
      <c r="S5" s="97">
        <f t="shared" ref="S5:S34" ca="1" si="13">IF(ISERROR(INDIRECT("'"&amp;B5&amp;"'!J125")),"",(INDIRECT("'"&amp;B5&amp;"'!J125")))</f>
        <v>373</v>
      </c>
    </row>
    <row r="6" spans="2:19" x14ac:dyDescent="0.25">
      <c r="B6" s="98">
        <v>3</v>
      </c>
      <c r="C6" s="97">
        <f t="shared" ca="1" si="0"/>
        <v>1503.75</v>
      </c>
      <c r="D6" s="97">
        <f t="shared" ca="1" si="1"/>
        <v>642.75</v>
      </c>
      <c r="E6" s="97">
        <f t="shared" ref="E6:E34" ca="1" si="14">IF(ISERROR(INDIRECT("'"&amp;B6&amp;"'!J11")),"",(INDIRECT("'"&amp;B6&amp;"'!J11")))</f>
        <v>448</v>
      </c>
      <c r="F6" s="97">
        <f t="shared" ca="1" si="2"/>
        <v>362</v>
      </c>
      <c r="G6" s="97">
        <f t="shared" ca="1" si="3"/>
        <v>344.25</v>
      </c>
      <c r="H6" s="97"/>
      <c r="I6" s="97">
        <f t="shared" ca="1" si="4"/>
        <v>1647</v>
      </c>
      <c r="J6" s="97">
        <f t="shared" ca="1" si="5"/>
        <v>706.5</v>
      </c>
      <c r="K6" s="97">
        <f t="shared" ca="1" si="6"/>
        <v>606</v>
      </c>
      <c r="L6" s="97">
        <f t="shared" ca="1" si="7"/>
        <v>606</v>
      </c>
      <c r="M6" s="97">
        <f t="shared" ca="1" si="8"/>
        <v>432.5</v>
      </c>
      <c r="N6" s="97"/>
      <c r="O6" s="97">
        <f t="shared" ca="1" si="9"/>
        <v>1722.5</v>
      </c>
      <c r="P6" s="97">
        <f t="shared" ca="1" si="10"/>
        <v>762.75</v>
      </c>
      <c r="Q6" s="97">
        <f t="shared" ca="1" si="11"/>
        <v>476</v>
      </c>
      <c r="R6" s="97">
        <f t="shared" ca="1" si="12"/>
        <v>425</v>
      </c>
      <c r="S6" s="97">
        <f t="shared" ca="1" si="13"/>
        <v>395.75</v>
      </c>
    </row>
    <row r="7" spans="2:19" x14ac:dyDescent="0.25">
      <c r="B7" s="98">
        <v>4</v>
      </c>
      <c r="C7" s="97">
        <f t="shared" ca="1" si="0"/>
        <v>1666.5</v>
      </c>
      <c r="D7" s="97">
        <f t="shared" ca="1" si="1"/>
        <v>821</v>
      </c>
      <c r="E7" s="97">
        <f t="shared" ca="1" si="14"/>
        <v>711</v>
      </c>
      <c r="F7" s="97">
        <f t="shared" ca="1" si="2"/>
        <v>518</v>
      </c>
      <c r="G7" s="97">
        <f t="shared" ca="1" si="3"/>
        <v>509.75</v>
      </c>
      <c r="H7" s="97"/>
      <c r="I7" s="97">
        <f t="shared" ca="1" si="4"/>
        <v>1452</v>
      </c>
      <c r="J7" s="97">
        <f t="shared" ca="1" si="5"/>
        <v>729</v>
      </c>
      <c r="K7" s="97">
        <f t="shared" ca="1" si="6"/>
        <v>568</v>
      </c>
      <c r="L7" s="97">
        <f t="shared" ca="1" si="7"/>
        <v>568</v>
      </c>
      <c r="M7" s="97">
        <f t="shared" ca="1" si="8"/>
        <v>528</v>
      </c>
      <c r="N7" s="97"/>
      <c r="O7" s="97">
        <f t="shared" ca="1" si="9"/>
        <v>1449.5</v>
      </c>
      <c r="P7" s="97">
        <f t="shared" ca="1" si="10"/>
        <v>732.75</v>
      </c>
      <c r="Q7" s="97">
        <f t="shared" ca="1" si="11"/>
        <v>597</v>
      </c>
      <c r="R7" s="97">
        <f t="shared" ca="1" si="12"/>
        <v>449</v>
      </c>
      <c r="S7" s="97">
        <f t="shared" ca="1" si="13"/>
        <v>465.75</v>
      </c>
    </row>
    <row r="8" spans="2:19" x14ac:dyDescent="0.25">
      <c r="B8" s="98">
        <v>5</v>
      </c>
      <c r="C8" s="97">
        <f t="shared" ca="1" si="0"/>
        <v>1670.25</v>
      </c>
      <c r="D8" s="97">
        <f t="shared" ca="1" si="1"/>
        <v>669</v>
      </c>
      <c r="E8" s="97">
        <f t="shared" ca="1" si="14"/>
        <v>420</v>
      </c>
      <c r="F8" s="97">
        <f t="shared" ca="1" si="2"/>
        <v>341</v>
      </c>
      <c r="G8" s="97">
        <f t="shared" ca="1" si="3"/>
        <v>407</v>
      </c>
      <c r="H8" s="97"/>
      <c r="I8" s="97">
        <f t="shared" ca="1" si="4"/>
        <v>1383</v>
      </c>
      <c r="J8" s="97">
        <f t="shared" ca="1" si="5"/>
        <v>989.25</v>
      </c>
      <c r="K8" s="97">
        <f t="shared" ca="1" si="6"/>
        <v>718</v>
      </c>
      <c r="L8" s="97">
        <f t="shared" ca="1" si="7"/>
        <v>718</v>
      </c>
      <c r="M8" s="97">
        <f t="shared" ca="1" si="8"/>
        <v>682.25</v>
      </c>
      <c r="N8" s="97"/>
      <c r="O8" s="97">
        <f t="shared" ca="1" si="9"/>
        <v>1496</v>
      </c>
      <c r="P8" s="97">
        <f t="shared" ca="1" si="10"/>
        <v>819.5</v>
      </c>
      <c r="Q8" s="97">
        <f t="shared" ca="1" si="11"/>
        <v>697</v>
      </c>
      <c r="R8" s="97">
        <f t="shared" ca="1" si="12"/>
        <v>575</v>
      </c>
      <c r="S8" s="97">
        <f t="shared" ca="1" si="13"/>
        <v>597.75</v>
      </c>
    </row>
    <row r="9" spans="2:19" x14ac:dyDescent="0.25">
      <c r="B9" s="98">
        <v>6</v>
      </c>
      <c r="C9" s="97">
        <f t="shared" ca="1" si="0"/>
        <v>1172</v>
      </c>
      <c r="D9" s="97">
        <f t="shared" ca="1" si="1"/>
        <v>712.5</v>
      </c>
      <c r="E9" s="97">
        <f t="shared" ca="1" si="14"/>
        <v>547</v>
      </c>
      <c r="F9" s="97">
        <f t="shared" ca="1" si="2"/>
        <v>393</v>
      </c>
      <c r="G9" s="97">
        <f t="shared" ca="1" si="3"/>
        <v>396.75</v>
      </c>
      <c r="H9" s="97"/>
      <c r="I9" s="97">
        <f t="shared" ca="1" si="4"/>
        <v>1202.5</v>
      </c>
      <c r="J9" s="97">
        <f t="shared" ca="1" si="5"/>
        <v>747</v>
      </c>
      <c r="K9" s="97">
        <f t="shared" ca="1" si="6"/>
        <v>673</v>
      </c>
      <c r="L9" s="97">
        <f t="shared" ca="1" si="7"/>
        <v>673</v>
      </c>
      <c r="M9" s="97">
        <f t="shared" ca="1" si="8"/>
        <v>567.5</v>
      </c>
      <c r="N9" s="97"/>
      <c r="O9" s="97">
        <f t="shared" ca="1" si="9"/>
        <v>1451</v>
      </c>
      <c r="P9" s="97">
        <f t="shared" ca="1" si="10"/>
        <v>876</v>
      </c>
      <c r="Q9" s="97">
        <f t="shared" ca="1" si="11"/>
        <v>673</v>
      </c>
      <c r="R9" s="97">
        <f t="shared" ca="1" si="12"/>
        <v>560</v>
      </c>
      <c r="S9" s="97">
        <f t="shared" ca="1" si="13"/>
        <v>582.25</v>
      </c>
    </row>
    <row r="10" spans="2:19" x14ac:dyDescent="0.25">
      <c r="B10" s="98">
        <v>7</v>
      </c>
      <c r="C10" s="97" t="str">
        <f t="shared" ca="1" si="0"/>
        <v/>
      </c>
      <c r="D10" s="97" t="str">
        <f t="shared" ca="1" si="1"/>
        <v/>
      </c>
      <c r="E10" s="97" t="str">
        <f t="shared" ca="1" si="14"/>
        <v/>
      </c>
      <c r="F10" s="97" t="str">
        <f t="shared" ca="1" si="2"/>
        <v/>
      </c>
      <c r="G10" s="97" t="str">
        <f t="shared" ca="1" si="3"/>
        <v/>
      </c>
      <c r="H10" s="97"/>
      <c r="I10" s="97" t="str">
        <f t="shared" ca="1" si="4"/>
        <v/>
      </c>
      <c r="J10" s="97" t="str">
        <f t="shared" ca="1" si="5"/>
        <v/>
      </c>
      <c r="K10" s="97" t="str">
        <f t="shared" ca="1" si="6"/>
        <v/>
      </c>
      <c r="L10" s="97" t="str">
        <f t="shared" ca="1" si="7"/>
        <v/>
      </c>
      <c r="M10" s="97" t="str">
        <f t="shared" ca="1" si="8"/>
        <v/>
      </c>
      <c r="N10" s="97"/>
      <c r="O10" s="97" t="str">
        <f t="shared" ca="1" si="9"/>
        <v/>
      </c>
      <c r="P10" s="97" t="str">
        <f t="shared" ca="1" si="10"/>
        <v/>
      </c>
      <c r="Q10" s="97" t="str">
        <f t="shared" ca="1" si="11"/>
        <v/>
      </c>
      <c r="R10" s="97" t="str">
        <f t="shared" ca="1" si="12"/>
        <v/>
      </c>
      <c r="S10" s="97" t="str">
        <f t="shared" ca="1" si="13"/>
        <v/>
      </c>
    </row>
    <row r="11" spans="2:19" x14ac:dyDescent="0.25">
      <c r="B11" s="98">
        <v>8</v>
      </c>
      <c r="C11" s="97">
        <f t="shared" ca="1" si="0"/>
        <v>2236</v>
      </c>
      <c r="D11" s="97">
        <f t="shared" ca="1" si="1"/>
        <v>1076</v>
      </c>
      <c r="E11" s="97" t="str">
        <f t="shared" ca="1" si="14"/>
        <v/>
      </c>
      <c r="F11" s="97" t="str">
        <f t="shared" ca="1" si="2"/>
        <v/>
      </c>
      <c r="G11" s="97">
        <f t="shared" ca="1" si="3"/>
        <v>690</v>
      </c>
      <c r="H11" s="97"/>
      <c r="I11" s="97">
        <f t="shared" ca="1" si="4"/>
        <v>1109</v>
      </c>
      <c r="J11" s="97">
        <f t="shared" ca="1" si="5"/>
        <v>2086.5</v>
      </c>
      <c r="K11" s="97">
        <f t="shared" ca="1" si="6"/>
        <v>1642</v>
      </c>
      <c r="L11" s="97">
        <f t="shared" ca="1" si="7"/>
        <v>1642</v>
      </c>
      <c r="M11" s="97">
        <f t="shared" ca="1" si="8"/>
        <v>1000.25</v>
      </c>
      <c r="N11" s="97"/>
      <c r="O11" s="97">
        <f t="shared" ca="1" si="9"/>
        <v>1041</v>
      </c>
      <c r="P11" s="97">
        <f t="shared" ca="1" si="10"/>
        <v>1684.5</v>
      </c>
      <c r="Q11" s="97">
        <f t="shared" ca="1" si="11"/>
        <v>1413</v>
      </c>
      <c r="R11" s="97">
        <f t="shared" ca="1" si="12"/>
        <v>1109</v>
      </c>
      <c r="S11" s="97">
        <f t="shared" ca="1" si="13"/>
        <v>1122</v>
      </c>
    </row>
    <row r="12" spans="2:19" x14ac:dyDescent="0.25">
      <c r="B12" s="98">
        <v>9</v>
      </c>
      <c r="C12" s="97">
        <f t="shared" ca="1" si="0"/>
        <v>1260.75</v>
      </c>
      <c r="D12" s="97">
        <f t="shared" ca="1" si="1"/>
        <v>1083</v>
      </c>
      <c r="E12" s="97">
        <f t="shared" ca="1" si="14"/>
        <v>1161</v>
      </c>
      <c r="F12" s="97">
        <f t="shared" ca="1" si="2"/>
        <v>1175</v>
      </c>
      <c r="G12" s="97">
        <f t="shared" ca="1" si="3"/>
        <v>1087</v>
      </c>
      <c r="H12" s="97"/>
      <c r="I12" s="97">
        <f t="shared" ca="1" si="4"/>
        <v>1061.75</v>
      </c>
      <c r="J12" s="97">
        <f t="shared" ca="1" si="5"/>
        <v>959.5</v>
      </c>
      <c r="K12" s="97">
        <f t="shared" ca="1" si="6"/>
        <v>1022</v>
      </c>
      <c r="L12" s="97">
        <f t="shared" ca="1" si="7"/>
        <v>1022</v>
      </c>
      <c r="M12" s="97">
        <f t="shared" ca="1" si="8"/>
        <v>802</v>
      </c>
      <c r="N12" s="97"/>
      <c r="O12" s="97">
        <f t="shared" ca="1" si="9"/>
        <v>1299.75</v>
      </c>
      <c r="P12" s="97">
        <f t="shared" ca="1" si="10"/>
        <v>746.5</v>
      </c>
      <c r="Q12" s="97">
        <f t="shared" ca="1" si="11"/>
        <v>696</v>
      </c>
      <c r="R12" s="97">
        <f t="shared" ca="1" si="12"/>
        <v>564</v>
      </c>
      <c r="S12" s="97">
        <f t="shared" ca="1" si="13"/>
        <v>528.5</v>
      </c>
    </row>
    <row r="13" spans="2:19" x14ac:dyDescent="0.25">
      <c r="B13" s="98">
        <v>10</v>
      </c>
      <c r="C13" s="97">
        <f t="shared" ca="1" si="0"/>
        <v>1053.25</v>
      </c>
      <c r="D13" s="97">
        <f t="shared" ca="1" si="1"/>
        <v>834</v>
      </c>
      <c r="E13" s="97">
        <f t="shared" ca="1" si="14"/>
        <v>673</v>
      </c>
      <c r="F13" s="97">
        <f t="shared" ca="1" si="2"/>
        <v>496</v>
      </c>
      <c r="G13" s="97">
        <f t="shared" ca="1" si="3"/>
        <v>526.5</v>
      </c>
      <c r="H13" s="97"/>
      <c r="I13" s="97">
        <f t="shared" ca="1" si="4"/>
        <v>972</v>
      </c>
      <c r="J13" s="97">
        <f t="shared" ca="1" si="5"/>
        <v>716</v>
      </c>
      <c r="K13" s="97">
        <f t="shared" ca="1" si="6"/>
        <v>709</v>
      </c>
      <c r="L13" s="97">
        <f t="shared" ca="1" si="7"/>
        <v>709</v>
      </c>
      <c r="M13" s="97">
        <f t="shared" ca="1" si="8"/>
        <v>499.5</v>
      </c>
      <c r="N13" s="97"/>
      <c r="O13" s="97">
        <f t="shared" ca="1" si="9"/>
        <v>1195.5</v>
      </c>
      <c r="P13" s="97">
        <f t="shared" ca="1" si="10"/>
        <v>585.5</v>
      </c>
      <c r="Q13" s="97">
        <f t="shared" ca="1" si="11"/>
        <v>495</v>
      </c>
      <c r="R13" s="97">
        <f t="shared" ca="1" si="12"/>
        <v>344</v>
      </c>
      <c r="S13" s="97">
        <f t="shared" ca="1" si="13"/>
        <v>339.25</v>
      </c>
    </row>
    <row r="14" spans="2:19" x14ac:dyDescent="0.25">
      <c r="B14" s="98">
        <v>11</v>
      </c>
      <c r="C14" s="97">
        <f t="shared" ca="1" si="0"/>
        <v>1426.25</v>
      </c>
      <c r="D14" s="97">
        <f t="shared" ca="1" si="1"/>
        <v>693.25</v>
      </c>
      <c r="E14" s="97">
        <f t="shared" ca="1" si="14"/>
        <v>456</v>
      </c>
      <c r="F14" s="97">
        <f t="shared" ca="1" si="2"/>
        <v>249</v>
      </c>
      <c r="G14" s="97">
        <f t="shared" ca="1" si="3"/>
        <v>317.5</v>
      </c>
      <c r="H14" s="97"/>
      <c r="I14" s="97">
        <f t="shared" ca="1" si="4"/>
        <v>1257</v>
      </c>
      <c r="J14" s="97">
        <f t="shared" ca="1" si="5"/>
        <v>757</v>
      </c>
      <c r="K14" s="97">
        <f t="shared" ca="1" si="6"/>
        <v>597</v>
      </c>
      <c r="L14" s="97">
        <f t="shared" ca="1" si="7"/>
        <v>597</v>
      </c>
      <c r="M14" s="97">
        <f t="shared" ca="1" si="8"/>
        <v>413</v>
      </c>
      <c r="N14" s="97"/>
      <c r="O14" s="97">
        <f t="shared" ca="1" si="9"/>
        <v>1227.25</v>
      </c>
      <c r="P14" s="97">
        <f t="shared" ca="1" si="10"/>
        <v>505</v>
      </c>
      <c r="Q14" s="97">
        <f t="shared" ca="1" si="11"/>
        <v>511</v>
      </c>
      <c r="R14" s="97">
        <f t="shared" ca="1" si="12"/>
        <v>412</v>
      </c>
      <c r="S14" s="97">
        <f t="shared" ca="1" si="13"/>
        <v>328.5</v>
      </c>
    </row>
    <row r="15" spans="2:19" x14ac:dyDescent="0.25">
      <c r="B15" s="98">
        <v>12</v>
      </c>
      <c r="C15" s="97">
        <f t="shared" ca="1" si="0"/>
        <v>1262.25</v>
      </c>
      <c r="D15" s="97">
        <f t="shared" ca="1" si="1"/>
        <v>524</v>
      </c>
      <c r="E15" s="97">
        <f t="shared" ca="1" si="14"/>
        <v>323</v>
      </c>
      <c r="F15" s="97">
        <f t="shared" ca="1" si="2"/>
        <v>224</v>
      </c>
      <c r="G15" s="97">
        <f t="shared" ca="1" si="3"/>
        <v>233.25</v>
      </c>
      <c r="H15" s="97"/>
      <c r="I15" s="97">
        <f t="shared" ca="1" si="4"/>
        <v>1457.25</v>
      </c>
      <c r="J15" s="97">
        <f t="shared" ca="1" si="5"/>
        <v>675.25</v>
      </c>
      <c r="K15" s="97">
        <f t="shared" ca="1" si="6"/>
        <v>555</v>
      </c>
      <c r="L15" s="97">
        <f t="shared" ca="1" si="7"/>
        <v>555</v>
      </c>
      <c r="M15" s="97">
        <f t="shared" ca="1" si="8"/>
        <v>414</v>
      </c>
      <c r="N15" s="97"/>
      <c r="O15" s="97">
        <f t="shared" ca="1" si="9"/>
        <v>1272.75</v>
      </c>
      <c r="P15" s="97">
        <f t="shared" ca="1" si="10"/>
        <v>689</v>
      </c>
      <c r="Q15" s="97">
        <f t="shared" ca="1" si="11"/>
        <v>647</v>
      </c>
      <c r="R15" s="97">
        <f t="shared" ca="1" si="12"/>
        <v>512</v>
      </c>
      <c r="S15" s="97">
        <f t="shared" ca="1" si="13"/>
        <v>481.5</v>
      </c>
    </row>
    <row r="16" spans="2:19" x14ac:dyDescent="0.25">
      <c r="B16" s="98">
        <v>13</v>
      </c>
      <c r="C16" s="97">
        <f t="shared" ca="1" si="0"/>
        <v>1329.5</v>
      </c>
      <c r="D16" s="97">
        <f t="shared" ca="1" si="1"/>
        <v>672</v>
      </c>
      <c r="E16" s="97">
        <f t="shared" ca="1" si="14"/>
        <v>589</v>
      </c>
      <c r="F16" s="97">
        <f t="shared" ca="1" si="2"/>
        <v>479</v>
      </c>
      <c r="G16" s="97">
        <f t="shared" ca="1" si="3"/>
        <v>451</v>
      </c>
      <c r="H16" s="97"/>
      <c r="I16" s="97">
        <f t="shared" ca="1" si="4"/>
        <v>1319.25</v>
      </c>
      <c r="J16" s="97">
        <f t="shared" ca="1" si="5"/>
        <v>483.5</v>
      </c>
      <c r="K16" s="97">
        <f t="shared" ca="1" si="6"/>
        <v>414</v>
      </c>
      <c r="L16" s="97">
        <f t="shared" ca="1" si="7"/>
        <v>414</v>
      </c>
      <c r="M16" s="97">
        <f t="shared" ca="1" si="8"/>
        <v>390.75</v>
      </c>
      <c r="N16" s="97"/>
      <c r="O16" s="97">
        <f t="shared" ca="1" si="9"/>
        <v>1202.5</v>
      </c>
      <c r="P16" s="97">
        <f t="shared" ca="1" si="10"/>
        <v>492.5</v>
      </c>
      <c r="Q16" s="97">
        <f t="shared" ca="1" si="11"/>
        <v>358</v>
      </c>
      <c r="R16" s="97">
        <f t="shared" ca="1" si="12"/>
        <v>300</v>
      </c>
      <c r="S16" s="97">
        <f t="shared" ca="1" si="13"/>
        <v>313.25</v>
      </c>
    </row>
    <row r="17" spans="2:19" x14ac:dyDescent="0.25">
      <c r="B17" s="98">
        <v>14</v>
      </c>
      <c r="C17" s="97">
        <f t="shared" ca="1" si="0"/>
        <v>1180.5</v>
      </c>
      <c r="D17" s="97">
        <f t="shared" ca="1" si="1"/>
        <v>624</v>
      </c>
      <c r="E17" s="97">
        <f t="shared" ca="1" si="14"/>
        <v>460</v>
      </c>
      <c r="F17" s="97">
        <f t="shared" ca="1" si="2"/>
        <v>362</v>
      </c>
      <c r="G17" s="97">
        <f t="shared" ca="1" si="3"/>
        <v>347.75</v>
      </c>
      <c r="H17" s="97"/>
      <c r="I17" s="97">
        <f t="shared" ca="1" si="4"/>
        <v>1164.75</v>
      </c>
      <c r="J17" s="97">
        <f t="shared" ca="1" si="5"/>
        <v>454</v>
      </c>
      <c r="K17" s="97">
        <f t="shared" ca="1" si="6"/>
        <v>429</v>
      </c>
      <c r="L17" s="97">
        <f t="shared" ca="1" si="7"/>
        <v>429</v>
      </c>
      <c r="M17" s="97">
        <f t="shared" ca="1" si="8"/>
        <v>359.5</v>
      </c>
      <c r="N17" s="97"/>
      <c r="O17" s="97">
        <f t="shared" ca="1" si="9"/>
        <v>1154</v>
      </c>
      <c r="P17" s="97">
        <f t="shared" ca="1" si="10"/>
        <v>498.75</v>
      </c>
      <c r="Q17" s="97">
        <f t="shared" ca="1" si="11"/>
        <v>458</v>
      </c>
      <c r="R17" s="97">
        <f t="shared" ca="1" si="12"/>
        <v>376</v>
      </c>
      <c r="S17" s="97">
        <f t="shared" ca="1" si="13"/>
        <v>351.75</v>
      </c>
    </row>
    <row r="18" spans="2:19" x14ac:dyDescent="0.25">
      <c r="B18" s="98">
        <v>15</v>
      </c>
      <c r="C18" s="97">
        <f t="shared" ca="1" si="0"/>
        <v>1117.5</v>
      </c>
      <c r="D18" s="97">
        <f t="shared" ca="1" si="1"/>
        <v>579.5</v>
      </c>
      <c r="E18" s="97">
        <f t="shared" ca="1" si="14"/>
        <v>442</v>
      </c>
      <c r="F18" s="97">
        <f t="shared" ca="1" si="2"/>
        <v>351</v>
      </c>
      <c r="G18" s="97">
        <f t="shared" ca="1" si="3"/>
        <v>374</v>
      </c>
      <c r="H18" s="97"/>
      <c r="I18" s="97">
        <f t="shared" ca="1" si="4"/>
        <v>1052.75</v>
      </c>
      <c r="J18" s="97">
        <f t="shared" ca="1" si="5"/>
        <v>460.25</v>
      </c>
      <c r="K18" s="97">
        <f t="shared" ca="1" si="6"/>
        <v>443</v>
      </c>
      <c r="L18" s="97">
        <f t="shared" ca="1" si="7"/>
        <v>443</v>
      </c>
      <c r="M18" s="97">
        <f t="shared" ca="1" si="8"/>
        <v>345.5</v>
      </c>
      <c r="N18" s="97"/>
      <c r="O18" s="97">
        <f t="shared" ca="1" si="9"/>
        <v>1099.75</v>
      </c>
      <c r="P18" s="97">
        <f t="shared" ca="1" si="10"/>
        <v>490</v>
      </c>
      <c r="Q18" s="97">
        <f t="shared" ca="1" si="11"/>
        <v>463</v>
      </c>
      <c r="R18" s="97">
        <f t="shared" ca="1" si="12"/>
        <v>374</v>
      </c>
      <c r="S18" s="97">
        <f t="shared" ca="1" si="13"/>
        <v>355.75</v>
      </c>
    </row>
    <row r="19" spans="2:19" x14ac:dyDescent="0.25">
      <c r="B19" s="98">
        <v>16</v>
      </c>
      <c r="C19" s="97">
        <f t="shared" ca="1" si="0"/>
        <v>1115</v>
      </c>
      <c r="D19" s="97">
        <f t="shared" ca="1" si="1"/>
        <v>679.33333333333337</v>
      </c>
      <c r="E19" s="97">
        <f t="shared" ca="1" si="14"/>
        <v>735</v>
      </c>
      <c r="F19" s="97">
        <f t="shared" ca="1" si="2"/>
        <v>717</v>
      </c>
      <c r="G19" s="97">
        <f t="shared" ca="1" si="3"/>
        <v>637.66666666666663</v>
      </c>
      <c r="H19" s="97"/>
      <c r="I19" s="97">
        <f t="shared" ca="1" si="4"/>
        <v>1345.75</v>
      </c>
      <c r="J19" s="97">
        <f t="shared" ca="1" si="5"/>
        <v>455</v>
      </c>
      <c r="K19" s="97">
        <f t="shared" ca="1" si="6"/>
        <v>337</v>
      </c>
      <c r="L19" s="97">
        <f t="shared" ca="1" si="7"/>
        <v>337</v>
      </c>
      <c r="M19" s="97">
        <f t="shared" ca="1" si="8"/>
        <v>297.75</v>
      </c>
      <c r="N19" s="97"/>
      <c r="O19" s="97" t="str">
        <f t="shared" ca="1" si="9"/>
        <v/>
      </c>
      <c r="P19" s="97" t="str">
        <f t="shared" ca="1" si="10"/>
        <v/>
      </c>
      <c r="Q19" s="97" t="str">
        <f t="shared" ca="1" si="11"/>
        <v/>
      </c>
      <c r="R19" s="97" t="str">
        <f t="shared" ca="1" si="12"/>
        <v/>
      </c>
      <c r="S19" s="97" t="str">
        <f t="shared" ca="1" si="13"/>
        <v/>
      </c>
    </row>
    <row r="20" spans="2:19" x14ac:dyDescent="0.25">
      <c r="B20" s="98">
        <v>17</v>
      </c>
      <c r="C20" s="97">
        <f t="shared" ca="1" si="0"/>
        <v>1290</v>
      </c>
      <c r="D20" s="97">
        <f t="shared" ca="1" si="1"/>
        <v>613</v>
      </c>
      <c r="E20" s="97">
        <f t="shared" ca="1" si="14"/>
        <v>436</v>
      </c>
      <c r="F20" s="97">
        <f t="shared" ca="1" si="2"/>
        <v>405</v>
      </c>
      <c r="G20" s="97">
        <f t="shared" ca="1" si="3"/>
        <v>409</v>
      </c>
      <c r="H20" s="97"/>
      <c r="I20" s="97">
        <f t="shared" ca="1" si="4"/>
        <v>1212.25</v>
      </c>
      <c r="J20" s="97">
        <f t="shared" ca="1" si="5"/>
        <v>487.5</v>
      </c>
      <c r="K20" s="97">
        <f t="shared" ca="1" si="6"/>
        <v>526</v>
      </c>
      <c r="L20" s="97">
        <f t="shared" ca="1" si="7"/>
        <v>526</v>
      </c>
      <c r="M20" s="97">
        <f t="shared" ca="1" si="8"/>
        <v>317</v>
      </c>
      <c r="N20" s="97"/>
      <c r="O20" s="97">
        <f t="shared" ca="1" si="9"/>
        <v>1365.75</v>
      </c>
      <c r="P20" s="97">
        <f t="shared" ca="1" si="10"/>
        <v>525</v>
      </c>
      <c r="Q20" s="97">
        <f t="shared" ca="1" si="11"/>
        <v>315</v>
      </c>
      <c r="R20" s="97">
        <f t="shared" ca="1" si="12"/>
        <v>211</v>
      </c>
      <c r="S20" s="97">
        <f t="shared" ca="1" si="13"/>
        <v>207</v>
      </c>
    </row>
    <row r="21" spans="2:19" x14ac:dyDescent="0.25">
      <c r="B21" s="98">
        <v>18</v>
      </c>
      <c r="C21" s="97">
        <f t="shared" ca="1" si="0"/>
        <v>1376.75</v>
      </c>
      <c r="D21" s="97">
        <f t="shared" ca="1" si="1"/>
        <v>534</v>
      </c>
      <c r="E21" s="97">
        <f t="shared" ca="1" si="14"/>
        <v>321</v>
      </c>
      <c r="F21" s="97">
        <f t="shared" ca="1" si="2"/>
        <v>185</v>
      </c>
      <c r="G21" s="97">
        <f t="shared" ca="1" si="3"/>
        <v>186.25</v>
      </c>
      <c r="H21" s="97"/>
      <c r="I21" s="97">
        <f t="shared" ca="1" si="4"/>
        <v>1425</v>
      </c>
      <c r="J21" s="97">
        <f t="shared" ca="1" si="5"/>
        <v>720</v>
      </c>
      <c r="K21" s="97">
        <f t="shared" ca="1" si="6"/>
        <v>414</v>
      </c>
      <c r="L21" s="97">
        <f t="shared" ca="1" si="7"/>
        <v>414</v>
      </c>
      <c r="M21" s="97">
        <f t="shared" ca="1" si="8"/>
        <v>252.5</v>
      </c>
      <c r="N21" s="97"/>
      <c r="O21" s="97">
        <f t="shared" ca="1" si="9"/>
        <v>1257.75</v>
      </c>
      <c r="P21" s="97">
        <f t="shared" ca="1" si="10"/>
        <v>713</v>
      </c>
      <c r="Q21" s="97">
        <f t="shared" ca="1" si="11"/>
        <v>521</v>
      </c>
      <c r="R21" s="97">
        <f t="shared" ca="1" si="12"/>
        <v>289</v>
      </c>
      <c r="S21" s="97">
        <f t="shared" ca="1" si="13"/>
        <v>270</v>
      </c>
    </row>
    <row r="22" spans="2:19" x14ac:dyDescent="0.25">
      <c r="B22" s="98">
        <v>19</v>
      </c>
      <c r="C22" s="97">
        <f t="shared" ca="1" si="0"/>
        <v>1415.25</v>
      </c>
      <c r="D22" s="97">
        <f t="shared" ca="1" si="1"/>
        <v>610.5</v>
      </c>
      <c r="E22" s="97">
        <f t="shared" ca="1" si="14"/>
        <v>447</v>
      </c>
      <c r="F22" s="97">
        <f t="shared" ca="1" si="2"/>
        <v>230</v>
      </c>
      <c r="G22" s="97">
        <f t="shared" ca="1" si="3"/>
        <v>224.25</v>
      </c>
      <c r="H22" s="97"/>
      <c r="I22" s="97">
        <f t="shared" ca="1" si="4"/>
        <v>1491.5</v>
      </c>
      <c r="J22" s="97">
        <f t="shared" ca="1" si="5"/>
        <v>563.75</v>
      </c>
      <c r="K22" s="97">
        <f t="shared" ca="1" si="6"/>
        <v>299</v>
      </c>
      <c r="L22" s="97">
        <f t="shared" ca="1" si="7"/>
        <v>299</v>
      </c>
      <c r="M22" s="97">
        <f t="shared" ca="1" si="8"/>
        <v>201</v>
      </c>
      <c r="N22" s="97"/>
      <c r="O22" s="97">
        <f t="shared" ca="1" si="9"/>
        <v>1480.25</v>
      </c>
      <c r="P22" s="97">
        <f t="shared" ca="1" si="10"/>
        <v>606</v>
      </c>
      <c r="Q22" s="97">
        <f t="shared" ca="1" si="11"/>
        <v>388</v>
      </c>
      <c r="R22" s="97">
        <f t="shared" ca="1" si="12"/>
        <v>211</v>
      </c>
      <c r="S22" s="97">
        <f t="shared" ca="1" si="13"/>
        <v>220.75</v>
      </c>
    </row>
    <row r="23" spans="2:19" x14ac:dyDescent="0.25">
      <c r="B23" s="98">
        <v>20</v>
      </c>
      <c r="C23" s="97">
        <f t="shared" ca="1" si="0"/>
        <v>1467</v>
      </c>
      <c r="D23" s="97">
        <f t="shared" ca="1" si="1"/>
        <v>630.25</v>
      </c>
      <c r="E23" s="97">
        <f t="shared" ca="1" si="14"/>
        <v>380</v>
      </c>
      <c r="F23" s="97">
        <f t="shared" ca="1" si="2"/>
        <v>230</v>
      </c>
      <c r="G23" s="97">
        <f t="shared" ca="1" si="3"/>
        <v>260.5</v>
      </c>
      <c r="H23" s="97"/>
      <c r="I23" s="97">
        <f t="shared" ca="1" si="4"/>
        <v>1362.5</v>
      </c>
      <c r="J23" s="97">
        <f t="shared" ca="1" si="5"/>
        <v>724</v>
      </c>
      <c r="K23" s="97">
        <f t="shared" ca="1" si="6"/>
        <v>447</v>
      </c>
      <c r="L23" s="97">
        <f t="shared" ca="1" si="7"/>
        <v>447</v>
      </c>
      <c r="M23" s="97">
        <f t="shared" ca="1" si="8"/>
        <v>258.5</v>
      </c>
      <c r="N23" s="97"/>
      <c r="O23" s="97">
        <f t="shared" ca="1" si="9"/>
        <v>1271</v>
      </c>
      <c r="P23" s="97">
        <f t="shared" ca="1" si="10"/>
        <v>684.75</v>
      </c>
      <c r="Q23" s="97">
        <f t="shared" ca="1" si="11"/>
        <v>378</v>
      </c>
      <c r="R23" s="97">
        <f t="shared" ca="1" si="12"/>
        <v>253</v>
      </c>
      <c r="S23" s="97">
        <f t="shared" ca="1" si="13"/>
        <v>252</v>
      </c>
    </row>
    <row r="24" spans="2:19" x14ac:dyDescent="0.25">
      <c r="B24" s="98">
        <v>21</v>
      </c>
      <c r="C24" s="97">
        <f t="shared" ca="1" si="0"/>
        <v>1291.5</v>
      </c>
      <c r="D24" s="97">
        <f t="shared" ca="1" si="1"/>
        <v>653.5</v>
      </c>
      <c r="E24" s="97">
        <f t="shared" ca="1" si="14"/>
        <v>324</v>
      </c>
      <c r="F24" s="97">
        <f t="shared" ca="1" si="2"/>
        <v>222</v>
      </c>
      <c r="G24" s="97">
        <f t="shared" ca="1" si="3"/>
        <v>233.5</v>
      </c>
      <c r="H24" s="97"/>
      <c r="I24" s="97">
        <f t="shared" ca="1" si="4"/>
        <v>1288.75</v>
      </c>
      <c r="J24" s="97">
        <f t="shared" ca="1" si="5"/>
        <v>624.5</v>
      </c>
      <c r="K24" s="97">
        <f t="shared" ca="1" si="6"/>
        <v>339</v>
      </c>
      <c r="L24" s="97">
        <f t="shared" ca="1" si="7"/>
        <v>339</v>
      </c>
      <c r="M24" s="97">
        <f t="shared" ca="1" si="8"/>
        <v>269</v>
      </c>
      <c r="N24" s="97"/>
      <c r="O24" s="97">
        <f t="shared" ca="1" si="9"/>
        <v>1313.25</v>
      </c>
      <c r="P24" s="97">
        <f t="shared" ca="1" si="10"/>
        <v>658.75</v>
      </c>
      <c r="Q24" s="97">
        <f t="shared" ca="1" si="11"/>
        <v>326</v>
      </c>
      <c r="R24" s="97">
        <f t="shared" ca="1" si="12"/>
        <v>210</v>
      </c>
      <c r="S24" s="97">
        <f t="shared" ca="1" si="13"/>
        <v>224.25</v>
      </c>
    </row>
    <row r="25" spans="2:19" x14ac:dyDescent="0.25">
      <c r="B25" s="98">
        <v>22</v>
      </c>
      <c r="C25" s="97">
        <f t="shared" ca="1" si="0"/>
        <v>1247.75</v>
      </c>
      <c r="D25" s="97">
        <f t="shared" ca="1" si="1"/>
        <v>625</v>
      </c>
      <c r="E25" s="97">
        <f t="shared" ca="1" si="14"/>
        <v>368</v>
      </c>
      <c r="F25" s="97">
        <f t="shared" ca="1" si="2"/>
        <v>217</v>
      </c>
      <c r="G25" s="97">
        <f t="shared" ca="1" si="3"/>
        <v>240.5</v>
      </c>
      <c r="H25" s="97"/>
      <c r="I25" s="97">
        <f t="shared" ca="1" si="4"/>
        <v>1398.25</v>
      </c>
      <c r="J25" s="97">
        <f t="shared" ca="1" si="5"/>
        <v>611.75</v>
      </c>
      <c r="K25" s="97">
        <f t="shared" ca="1" si="6"/>
        <v>355</v>
      </c>
      <c r="L25" s="97">
        <f t="shared" ca="1" si="7"/>
        <v>355</v>
      </c>
      <c r="M25" s="97">
        <f t="shared" ca="1" si="8"/>
        <v>225.25</v>
      </c>
      <c r="N25" s="97"/>
      <c r="O25" s="97">
        <f t="shared" ca="1" si="9"/>
        <v>1335</v>
      </c>
      <c r="P25" s="97">
        <f t="shared" ca="1" si="10"/>
        <v>773</v>
      </c>
      <c r="Q25" s="97">
        <f t="shared" ca="1" si="11"/>
        <v>361</v>
      </c>
      <c r="R25" s="97">
        <f t="shared" ca="1" si="12"/>
        <v>222</v>
      </c>
      <c r="S25" s="97">
        <f t="shared" ca="1" si="13"/>
        <v>212</v>
      </c>
    </row>
    <row r="26" spans="2:19" x14ac:dyDescent="0.25">
      <c r="B26" s="98">
        <v>23</v>
      </c>
      <c r="C26" s="97">
        <f t="shared" ca="1" si="0"/>
        <v>1333.25</v>
      </c>
      <c r="D26" s="97">
        <f t="shared" ca="1" si="1"/>
        <v>907.75</v>
      </c>
      <c r="E26" s="97">
        <f t="shared" ca="1" si="14"/>
        <v>523</v>
      </c>
      <c r="F26" s="97">
        <f t="shared" ca="1" si="2"/>
        <v>323</v>
      </c>
      <c r="G26" s="97">
        <f t="shared" ca="1" si="3"/>
        <v>302</v>
      </c>
      <c r="H26" s="97"/>
      <c r="I26" s="97">
        <f t="shared" ca="1" si="4"/>
        <v>1327.5</v>
      </c>
      <c r="J26" s="97">
        <f t="shared" ca="1" si="5"/>
        <v>717.25</v>
      </c>
      <c r="K26" s="97">
        <f t="shared" ca="1" si="6"/>
        <v>426</v>
      </c>
      <c r="L26" s="97">
        <f t="shared" ca="1" si="7"/>
        <v>426</v>
      </c>
      <c r="M26" s="97">
        <f t="shared" ca="1" si="8"/>
        <v>294.75</v>
      </c>
      <c r="N26" s="97"/>
      <c r="O26" s="97">
        <f t="shared" ca="1" si="9"/>
        <v>1285.5</v>
      </c>
      <c r="P26" s="97">
        <f t="shared" ca="1" si="10"/>
        <v>659.5</v>
      </c>
      <c r="Q26" s="97">
        <f t="shared" ca="1" si="11"/>
        <v>407</v>
      </c>
      <c r="R26" s="97">
        <f t="shared" ca="1" si="12"/>
        <v>276</v>
      </c>
      <c r="S26" s="97">
        <f t="shared" ca="1" si="13"/>
        <v>281.25</v>
      </c>
    </row>
    <row r="27" spans="2:19" x14ac:dyDescent="0.25">
      <c r="B27" s="98">
        <v>24</v>
      </c>
      <c r="C27" s="97">
        <f t="shared" ca="1" si="0"/>
        <v>1363.75</v>
      </c>
      <c r="D27" s="97">
        <f t="shared" ca="1" si="1"/>
        <v>699.75</v>
      </c>
      <c r="E27" s="97">
        <f t="shared" ca="1" si="14"/>
        <v>439</v>
      </c>
      <c r="F27" s="97">
        <f t="shared" ca="1" si="2"/>
        <v>278</v>
      </c>
      <c r="G27" s="97">
        <f t="shared" ca="1" si="3"/>
        <v>309.25</v>
      </c>
      <c r="H27" s="97"/>
      <c r="I27" s="97">
        <f t="shared" ca="1" si="4"/>
        <v>1397</v>
      </c>
      <c r="J27" s="97">
        <f t="shared" ca="1" si="5"/>
        <v>667.75</v>
      </c>
      <c r="K27" s="97">
        <f t="shared" ca="1" si="6"/>
        <v>365</v>
      </c>
      <c r="L27" s="97">
        <f t="shared" ca="1" si="7"/>
        <v>365</v>
      </c>
      <c r="M27" s="97">
        <f t="shared" ca="1" si="8"/>
        <v>264.25</v>
      </c>
      <c r="N27" s="97"/>
      <c r="O27" s="97">
        <f t="shared" ca="1" si="9"/>
        <v>1431.5</v>
      </c>
      <c r="P27" s="97">
        <f t="shared" ca="1" si="10"/>
        <v>676.5</v>
      </c>
      <c r="Q27" s="97">
        <f t="shared" ca="1" si="11"/>
        <v>417</v>
      </c>
      <c r="R27" s="97">
        <f t="shared" ca="1" si="12"/>
        <v>242</v>
      </c>
      <c r="S27" s="97">
        <f t="shared" ca="1" si="13"/>
        <v>253</v>
      </c>
    </row>
    <row r="28" spans="2:19" x14ac:dyDescent="0.25">
      <c r="B28" s="98">
        <v>25</v>
      </c>
      <c r="C28" s="97">
        <f t="shared" ca="1" si="0"/>
        <v>1401</v>
      </c>
      <c r="D28" s="97">
        <f t="shared" ca="1" si="1"/>
        <v>823.75</v>
      </c>
      <c r="E28" s="97">
        <f t="shared" ca="1" si="14"/>
        <v>466</v>
      </c>
      <c r="F28" s="97">
        <f t="shared" ca="1" si="2"/>
        <v>288</v>
      </c>
      <c r="G28" s="97">
        <f t="shared" ca="1" si="3"/>
        <v>306.25</v>
      </c>
      <c r="H28" s="97"/>
      <c r="I28" s="97">
        <f t="shared" ca="1" si="4"/>
        <v>1407</v>
      </c>
      <c r="J28" s="97">
        <f t="shared" ca="1" si="5"/>
        <v>739.5</v>
      </c>
      <c r="K28" s="97">
        <f t="shared" ca="1" si="6"/>
        <v>464</v>
      </c>
      <c r="L28" s="97">
        <f t="shared" ca="1" si="7"/>
        <v>464</v>
      </c>
      <c r="M28" s="97">
        <f t="shared" ca="1" si="8"/>
        <v>294.5</v>
      </c>
      <c r="N28" s="97"/>
      <c r="O28" s="97">
        <f t="shared" ca="1" si="9"/>
        <v>1287.25</v>
      </c>
      <c r="P28" s="97">
        <f t="shared" ca="1" si="10"/>
        <v>748</v>
      </c>
      <c r="Q28" s="97">
        <f t="shared" ca="1" si="11"/>
        <v>441</v>
      </c>
      <c r="R28" s="97">
        <f t="shared" ca="1" si="12"/>
        <v>313</v>
      </c>
      <c r="S28" s="97">
        <f t="shared" ca="1" si="13"/>
        <v>303.5</v>
      </c>
    </row>
    <row r="29" spans="2:19" x14ac:dyDescent="0.25">
      <c r="B29" s="98">
        <v>26</v>
      </c>
      <c r="C29" s="97">
        <f t="shared" ca="1" si="0"/>
        <v>1448.75</v>
      </c>
      <c r="D29" s="97">
        <f t="shared" ca="1" si="1"/>
        <v>779</v>
      </c>
      <c r="E29" s="97">
        <f t="shared" ca="1" si="14"/>
        <v>466</v>
      </c>
      <c r="F29" s="97">
        <f t="shared" ca="1" si="2"/>
        <v>309</v>
      </c>
      <c r="G29" s="97">
        <f t="shared" ca="1" si="3"/>
        <v>317.25</v>
      </c>
      <c r="H29" s="97"/>
      <c r="I29" s="97">
        <f t="shared" ca="1" si="4"/>
        <v>1132</v>
      </c>
      <c r="J29" s="97">
        <f t="shared" ca="1" si="5"/>
        <v>721.5</v>
      </c>
      <c r="K29" s="97">
        <f t="shared" ca="1" si="6"/>
        <v>454</v>
      </c>
      <c r="L29" s="97">
        <f t="shared" ca="1" si="7"/>
        <v>454</v>
      </c>
      <c r="M29" s="97">
        <f t="shared" ca="1" si="8"/>
        <v>322</v>
      </c>
      <c r="N29" s="97"/>
      <c r="O29" s="97">
        <f t="shared" ca="1" si="9"/>
        <v>1229</v>
      </c>
      <c r="P29" s="97">
        <f t="shared" ca="1" si="10"/>
        <v>755.25</v>
      </c>
      <c r="Q29" s="97">
        <f t="shared" ca="1" si="11"/>
        <v>469</v>
      </c>
      <c r="R29" s="97">
        <f t="shared" ca="1" si="12"/>
        <v>329</v>
      </c>
      <c r="S29" s="97">
        <f t="shared" ca="1" si="13"/>
        <v>315.5</v>
      </c>
    </row>
    <row r="30" spans="2:19" x14ac:dyDescent="0.25">
      <c r="B30" s="98">
        <v>27</v>
      </c>
      <c r="C30" s="97">
        <f t="shared" ca="1" si="0"/>
        <v>1360.25</v>
      </c>
      <c r="D30" s="97">
        <f t="shared" ca="1" si="1"/>
        <v>739.25</v>
      </c>
      <c r="E30" s="97">
        <f t="shared" ca="1" si="14"/>
        <v>476</v>
      </c>
      <c r="F30" s="97">
        <f t="shared" ca="1" si="2"/>
        <v>302</v>
      </c>
      <c r="G30" s="97">
        <f t="shared" ca="1" si="3"/>
        <v>310.75</v>
      </c>
      <c r="H30" s="97"/>
      <c r="I30" s="97">
        <f t="shared" ca="1" si="4"/>
        <v>1397.75</v>
      </c>
      <c r="J30" s="97">
        <f t="shared" ca="1" si="5"/>
        <v>989.25</v>
      </c>
      <c r="K30" s="97">
        <f t="shared" ca="1" si="6"/>
        <v>621</v>
      </c>
      <c r="L30" s="97">
        <f t="shared" ca="1" si="7"/>
        <v>621</v>
      </c>
      <c r="M30" s="97">
        <f t="shared" ca="1" si="8"/>
        <v>376</v>
      </c>
      <c r="N30" s="97"/>
      <c r="O30" s="97">
        <f t="shared" ca="1" si="9"/>
        <v>1377</v>
      </c>
      <c r="P30" s="97">
        <f t="shared" ca="1" si="10"/>
        <v>865</v>
      </c>
      <c r="Q30" s="97">
        <f t="shared" ca="1" si="11"/>
        <v>638</v>
      </c>
      <c r="R30" s="97">
        <f t="shared" ca="1" si="12"/>
        <v>450</v>
      </c>
      <c r="S30" s="97">
        <f t="shared" ca="1" si="13"/>
        <v>445</v>
      </c>
    </row>
    <row r="31" spans="2:19" x14ac:dyDescent="0.25">
      <c r="B31" s="98">
        <v>28</v>
      </c>
      <c r="C31" s="97">
        <f t="shared" ca="1" si="0"/>
        <v>1370.5</v>
      </c>
      <c r="D31" s="97">
        <f t="shared" ca="1" si="1"/>
        <v>667.25</v>
      </c>
      <c r="E31" s="97">
        <f t="shared" ca="1" si="14"/>
        <v>513</v>
      </c>
      <c r="F31" s="97">
        <f t="shared" ca="1" si="2"/>
        <v>335</v>
      </c>
      <c r="G31" s="97">
        <f t="shared" ca="1" si="3"/>
        <v>325</v>
      </c>
      <c r="H31" s="97"/>
      <c r="I31" s="97">
        <f t="shared" ca="1" si="4"/>
        <v>1447.25</v>
      </c>
      <c r="J31" s="97">
        <f t="shared" ca="1" si="5"/>
        <v>673.5</v>
      </c>
      <c r="K31" s="97">
        <f t="shared" ca="1" si="6"/>
        <v>391</v>
      </c>
      <c r="L31" s="97">
        <f t="shared" ca="1" si="7"/>
        <v>391</v>
      </c>
      <c r="M31" s="97">
        <f t="shared" ca="1" si="8"/>
        <v>310.75</v>
      </c>
      <c r="N31" s="97"/>
      <c r="O31" s="97">
        <f t="shared" ca="1" si="9"/>
        <v>1501.75</v>
      </c>
      <c r="P31" s="97">
        <f t="shared" ca="1" si="10"/>
        <v>816</v>
      </c>
      <c r="Q31" s="97">
        <f t="shared" ca="1" si="11"/>
        <v>508</v>
      </c>
      <c r="R31" s="97">
        <f t="shared" ca="1" si="12"/>
        <v>348</v>
      </c>
      <c r="S31" s="97">
        <f t="shared" ca="1" si="13"/>
        <v>353.75</v>
      </c>
    </row>
    <row r="32" spans="2:19" x14ac:dyDescent="0.25">
      <c r="B32" s="98">
        <v>29</v>
      </c>
      <c r="C32" s="97">
        <f t="shared" ca="1" si="0"/>
        <v>1589</v>
      </c>
      <c r="D32" s="97">
        <f t="shared" ca="1" si="1"/>
        <v>684.25</v>
      </c>
      <c r="E32" s="97">
        <f t="shared" ca="1" si="14"/>
        <v>529</v>
      </c>
      <c r="F32" s="97">
        <f t="shared" ca="1" si="2"/>
        <v>351</v>
      </c>
      <c r="G32" s="97">
        <f t="shared" ca="1" si="3"/>
        <v>328.75</v>
      </c>
      <c r="H32" s="97"/>
      <c r="I32" s="97">
        <f t="shared" ca="1" si="4"/>
        <v>1388</v>
      </c>
      <c r="J32" s="97">
        <f t="shared" ca="1" si="5"/>
        <v>692.25</v>
      </c>
      <c r="K32" s="97">
        <f t="shared" ca="1" si="6"/>
        <v>433</v>
      </c>
      <c r="L32" s="97">
        <f t="shared" ca="1" si="7"/>
        <v>433</v>
      </c>
      <c r="M32" s="97">
        <f t="shared" ca="1" si="8"/>
        <v>328.5</v>
      </c>
      <c r="N32" s="97"/>
      <c r="O32" s="97">
        <f t="shared" ca="1" si="9"/>
        <v>1597.25</v>
      </c>
      <c r="P32" s="97">
        <f t="shared" ca="1" si="10"/>
        <v>760</v>
      </c>
      <c r="Q32" s="97">
        <f t="shared" ca="1" si="11"/>
        <v>601</v>
      </c>
      <c r="R32" s="97">
        <f t="shared" ca="1" si="12"/>
        <v>372</v>
      </c>
      <c r="S32" s="97">
        <f t="shared" ca="1" si="13"/>
        <v>370.5</v>
      </c>
    </row>
    <row r="33" spans="2:19" x14ac:dyDescent="0.25">
      <c r="B33" s="98">
        <v>30</v>
      </c>
      <c r="C33" s="97">
        <f t="shared" ca="1" si="0"/>
        <v>1533.75</v>
      </c>
      <c r="D33" s="97">
        <f t="shared" ca="1" si="1"/>
        <v>535.5</v>
      </c>
      <c r="E33" s="97">
        <f t="shared" ca="1" si="14"/>
        <v>412</v>
      </c>
      <c r="F33" s="97">
        <f t="shared" ca="1" si="2"/>
        <v>335</v>
      </c>
      <c r="G33" s="97">
        <f t="shared" ca="1" si="3"/>
        <v>326.75</v>
      </c>
      <c r="H33" s="97"/>
      <c r="I33" s="97">
        <f t="shared" ca="1" si="4"/>
        <v>1426</v>
      </c>
      <c r="J33" s="97">
        <f t="shared" ca="1" si="5"/>
        <v>584.5</v>
      </c>
      <c r="K33" s="97">
        <f t="shared" ca="1" si="6"/>
        <v>436</v>
      </c>
      <c r="L33" s="97">
        <f t="shared" ca="1" si="7"/>
        <v>436</v>
      </c>
      <c r="M33" s="97">
        <f t="shared" ca="1" si="8"/>
        <v>385.75</v>
      </c>
      <c r="N33" s="97"/>
      <c r="O33" s="97">
        <f t="shared" ca="1" si="9"/>
        <v>1366.5</v>
      </c>
      <c r="P33" s="97">
        <f t="shared" ca="1" si="10"/>
        <v>648.75</v>
      </c>
      <c r="Q33" s="97">
        <f t="shared" ca="1" si="11"/>
        <v>532</v>
      </c>
      <c r="R33" s="97">
        <f t="shared" ca="1" si="12"/>
        <v>419</v>
      </c>
      <c r="S33" s="97">
        <f t="shared" ca="1" si="13"/>
        <v>384</v>
      </c>
    </row>
    <row r="34" spans="2:19" x14ac:dyDescent="0.25">
      <c r="B34" s="98">
        <v>31</v>
      </c>
      <c r="C34" s="97">
        <f t="shared" ca="1" si="0"/>
        <v>1509</v>
      </c>
      <c r="D34" s="97">
        <f t="shared" ca="1" si="1"/>
        <v>546.25</v>
      </c>
      <c r="E34" s="97">
        <f t="shared" ca="1" si="14"/>
        <v>427</v>
      </c>
      <c r="F34" s="97">
        <f t="shared" ca="1" si="2"/>
        <v>378</v>
      </c>
      <c r="G34" s="97">
        <f t="shared" ca="1" si="3"/>
        <v>346</v>
      </c>
      <c r="H34" s="97"/>
      <c r="I34" s="97">
        <f t="shared" ca="1" si="4"/>
        <v>1455.25</v>
      </c>
      <c r="J34" s="97">
        <f t="shared" ca="1" si="5"/>
        <v>630.25</v>
      </c>
      <c r="K34" s="97">
        <f t="shared" ca="1" si="6"/>
        <v>497</v>
      </c>
      <c r="L34" s="97">
        <f t="shared" ca="1" si="7"/>
        <v>497</v>
      </c>
      <c r="M34" s="97">
        <f t="shared" ca="1" si="8"/>
        <v>426.25</v>
      </c>
      <c r="N34" s="97"/>
      <c r="O34" s="97">
        <f t="shared" ca="1" si="9"/>
        <v>1370</v>
      </c>
      <c r="P34" s="97">
        <f t="shared" ca="1" si="10"/>
        <v>601</v>
      </c>
      <c r="Q34" s="97">
        <f t="shared" ca="1" si="11"/>
        <v>539</v>
      </c>
      <c r="R34" s="97">
        <f t="shared" ca="1" si="12"/>
        <v>431</v>
      </c>
      <c r="S34" s="97">
        <f t="shared" ca="1" si="13"/>
        <v>374</v>
      </c>
    </row>
    <row r="35" spans="2:19" x14ac:dyDescent="0.25"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</sheetData>
  <mergeCells count="4">
    <mergeCell ref="C2:G2"/>
    <mergeCell ref="I2:M2"/>
    <mergeCell ref="O2:S2"/>
    <mergeCell ref="C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71"/>
  <sheetViews>
    <sheetView zoomScale="84" zoomScaleNormal="84" workbookViewId="0">
      <selection activeCell="R6" sqref="R6:S12"/>
    </sheetView>
  </sheetViews>
  <sheetFormatPr defaultRowHeight="15" x14ac:dyDescent="0.25"/>
  <cols>
    <col min="1" max="2" width="9.140625" style="1"/>
    <col min="3" max="3" width="17" style="1" customWidth="1"/>
    <col min="4" max="5" width="9.140625" style="1"/>
    <col min="6" max="11" width="11.85546875" style="1" customWidth="1"/>
    <col min="12" max="12" width="9.85546875" style="1" customWidth="1"/>
    <col min="13" max="13" width="15" style="1" customWidth="1"/>
    <col min="14" max="14" width="12.5703125" style="1" customWidth="1"/>
    <col min="15" max="15" width="13.42578125" style="1" customWidth="1"/>
    <col min="16" max="16" width="12.5703125" style="1" customWidth="1"/>
    <col min="17" max="17" width="9.140625" style="1" customWidth="1"/>
    <col min="18" max="16384" width="9.140625" style="1"/>
  </cols>
  <sheetData>
    <row r="1" spans="1:19" ht="15.75" thickBot="1" x14ac:dyDescent="0.3">
      <c r="A1" s="18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8"/>
      <c r="R1" s="18"/>
      <c r="S1" s="18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  <c r="Q2" s="18"/>
      <c r="R2" s="18"/>
      <c r="S2" s="18"/>
    </row>
    <row r="3" spans="1:19" x14ac:dyDescent="0.25">
      <c r="A3" s="17"/>
      <c r="B3" s="20"/>
      <c r="C3" s="66" t="s">
        <v>7</v>
      </c>
      <c r="D3" s="67"/>
      <c r="E3" s="83" t="s">
        <v>69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  <c r="Q3" s="18"/>
      <c r="R3" s="18"/>
      <c r="S3" s="18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  <c r="Q4" s="18"/>
      <c r="R4" s="18"/>
      <c r="S4" s="18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  <c r="Q5" s="18"/>
      <c r="R5" s="18"/>
      <c r="S5" s="18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9.6999999999999993</v>
      </c>
      <c r="O6" s="135"/>
      <c r="P6" s="17"/>
      <c r="Q6" s="18"/>
      <c r="R6" s="53" t="s">
        <v>0</v>
      </c>
      <c r="S6" s="53">
        <f>AVERAGE(J9,J66,J121)</f>
        <v>1717.5</v>
      </c>
    </row>
    <row r="7" spans="1:19" x14ac:dyDescent="0.25">
      <c r="A7" s="17"/>
      <c r="B7" s="20"/>
      <c r="C7" s="9" t="s">
        <v>17</v>
      </c>
      <c r="D7" s="47"/>
      <c r="E7" s="47"/>
      <c r="F7" s="43">
        <v>1420</v>
      </c>
      <c r="G7" s="48"/>
      <c r="H7" s="48"/>
      <c r="I7" s="48"/>
      <c r="J7" s="177">
        <f>AVERAGE(F7:I7)</f>
        <v>1420</v>
      </c>
      <c r="K7" s="178"/>
      <c r="L7" s="20"/>
      <c r="M7" s="16">
        <v>2</v>
      </c>
      <c r="N7" s="134">
        <v>9.4</v>
      </c>
      <c r="O7" s="135"/>
      <c r="P7" s="17"/>
      <c r="Q7" s="18"/>
      <c r="R7" s="53" t="s">
        <v>1</v>
      </c>
      <c r="S7" s="99">
        <f>AVERAGE(J10,J67,J122)</f>
        <v>771.33333333333337</v>
      </c>
    </row>
    <row r="8" spans="1:19" x14ac:dyDescent="0.25">
      <c r="A8" s="17"/>
      <c r="B8" s="20"/>
      <c r="C8" s="9" t="s">
        <v>18</v>
      </c>
      <c r="D8" s="47"/>
      <c r="E8" s="47"/>
      <c r="F8" s="43">
        <v>625</v>
      </c>
      <c r="G8" s="48"/>
      <c r="H8" s="48"/>
      <c r="I8" s="48"/>
      <c r="J8" s="177">
        <f t="shared" ref="J8:J13" si="0">AVERAGE(F8:I8)</f>
        <v>625</v>
      </c>
      <c r="K8" s="178"/>
      <c r="L8" s="20"/>
      <c r="M8" s="16">
        <v>3</v>
      </c>
      <c r="N8" s="134">
        <v>8.9</v>
      </c>
      <c r="O8" s="135"/>
      <c r="P8" s="17"/>
      <c r="Q8" s="18"/>
      <c r="R8" s="53" t="s">
        <v>2</v>
      </c>
      <c r="S8" s="100">
        <f>AVERAGE(J13,J70,J125)</f>
        <v>495.5</v>
      </c>
    </row>
    <row r="9" spans="1:19" x14ac:dyDescent="0.25">
      <c r="A9" s="17"/>
      <c r="B9" s="20"/>
      <c r="C9" s="9" t="s">
        <v>19</v>
      </c>
      <c r="D9" s="43">
        <v>59.58</v>
      </c>
      <c r="E9" s="43">
        <v>7.4</v>
      </c>
      <c r="F9" s="43">
        <v>1978</v>
      </c>
      <c r="G9" s="43">
        <v>2010</v>
      </c>
      <c r="H9" s="43">
        <v>1610</v>
      </c>
      <c r="I9" s="43">
        <v>1635</v>
      </c>
      <c r="J9" s="177">
        <f t="shared" si="0"/>
        <v>1808.25</v>
      </c>
      <c r="K9" s="178"/>
      <c r="L9" s="20"/>
      <c r="M9" s="16">
        <v>4</v>
      </c>
      <c r="N9" s="134">
        <v>7.9</v>
      </c>
      <c r="O9" s="135"/>
      <c r="P9" s="17"/>
      <c r="Q9" s="18"/>
      <c r="R9" s="101" t="s">
        <v>70</v>
      </c>
      <c r="S9" s="102">
        <f>S6-S8</f>
        <v>1222</v>
      </c>
    </row>
    <row r="10" spans="1:19" x14ac:dyDescent="0.25">
      <c r="A10" s="17"/>
      <c r="B10" s="20"/>
      <c r="C10" s="9" t="s">
        <v>20</v>
      </c>
      <c r="D10" s="43">
        <v>58.56</v>
      </c>
      <c r="E10" s="43">
        <v>7.4</v>
      </c>
      <c r="F10" s="43">
        <v>940</v>
      </c>
      <c r="G10" s="43">
        <v>979</v>
      </c>
      <c r="H10" s="43">
        <v>804</v>
      </c>
      <c r="I10" s="43">
        <v>818</v>
      </c>
      <c r="J10" s="177">
        <f t="shared" si="0"/>
        <v>885.25</v>
      </c>
      <c r="K10" s="178"/>
      <c r="L10" s="20"/>
      <c r="M10" s="16">
        <v>5</v>
      </c>
      <c r="N10" s="134">
        <v>8.1</v>
      </c>
      <c r="O10" s="135"/>
      <c r="P10" s="17"/>
      <c r="Q10" s="18"/>
      <c r="R10" s="101" t="s">
        <v>71</v>
      </c>
      <c r="S10" s="103">
        <f>S7-S8</f>
        <v>275.83333333333337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732</v>
      </c>
      <c r="G11" s="48"/>
      <c r="H11" s="48"/>
      <c r="I11" s="48"/>
      <c r="J11" s="177">
        <f t="shared" si="0"/>
        <v>732</v>
      </c>
      <c r="K11" s="178"/>
      <c r="L11" s="20"/>
      <c r="M11" s="19">
        <v>6</v>
      </c>
      <c r="N11" s="136">
        <v>7.4</v>
      </c>
      <c r="O11" s="137"/>
      <c r="P11" s="17"/>
      <c r="Q11" s="18"/>
      <c r="R11" s="104" t="s">
        <v>72</v>
      </c>
      <c r="S11" s="105">
        <f>S9/S6</f>
        <v>0.71149927219796216</v>
      </c>
    </row>
    <row r="12" spans="1:19" x14ac:dyDescent="0.25">
      <c r="A12" s="17"/>
      <c r="B12" s="20"/>
      <c r="C12" s="9" t="s">
        <v>22</v>
      </c>
      <c r="D12" s="43"/>
      <c r="E12" s="43"/>
      <c r="F12" s="43">
        <v>592</v>
      </c>
      <c r="G12" s="48"/>
      <c r="H12" s="48"/>
      <c r="I12" s="48"/>
      <c r="J12" s="177">
        <f t="shared" si="0"/>
        <v>592</v>
      </c>
      <c r="K12" s="178"/>
      <c r="L12" s="20"/>
      <c r="M12" s="20"/>
      <c r="N12" s="20"/>
      <c r="O12" s="20"/>
      <c r="P12" s="17"/>
      <c r="Q12" s="18"/>
      <c r="R12" s="106" t="s">
        <v>73</v>
      </c>
      <c r="S12" s="107">
        <f>S10/S7</f>
        <v>0.35760587726879867</v>
      </c>
    </row>
    <row r="13" spans="1:19" ht="15.75" thickBot="1" x14ac:dyDescent="0.3">
      <c r="A13" s="17"/>
      <c r="B13" s="20"/>
      <c r="C13" s="10" t="s">
        <v>23</v>
      </c>
      <c r="D13" s="45">
        <v>58.96</v>
      </c>
      <c r="E13" s="45">
        <v>7.3</v>
      </c>
      <c r="F13" s="45">
        <v>590</v>
      </c>
      <c r="G13" s="45">
        <v>595</v>
      </c>
      <c r="H13" s="45">
        <v>669</v>
      </c>
      <c r="I13" s="45">
        <v>658</v>
      </c>
      <c r="J13" s="179">
        <f t="shared" si="0"/>
        <v>628</v>
      </c>
      <c r="K13" s="180"/>
      <c r="L13" s="20"/>
      <c r="M13" s="20"/>
      <c r="N13" s="20"/>
      <c r="O13" s="20"/>
      <c r="P13" s="17"/>
      <c r="Q13" s="18"/>
      <c r="R13" s="18"/>
      <c r="S13" s="18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  <c r="Q14" s="18"/>
      <c r="R14" s="18"/>
      <c r="S14" s="18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  <c r="Q15" s="18"/>
      <c r="R15" s="18"/>
      <c r="S15" s="18"/>
    </row>
    <row r="16" spans="1:19" x14ac:dyDescent="0.25">
      <c r="A16" s="17"/>
      <c r="B16" s="20"/>
      <c r="C16" s="7" t="s">
        <v>27</v>
      </c>
      <c r="D16" s="43">
        <v>28.1</v>
      </c>
      <c r="E16" s="43">
        <v>9.1999999999999993</v>
      </c>
      <c r="F16" s="44">
        <v>1289</v>
      </c>
      <c r="G16" s="14"/>
      <c r="H16" s="12" t="s">
        <v>1</v>
      </c>
      <c r="I16" s="167">
        <v>7.51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  <c r="Q16" s="18"/>
      <c r="R16" s="18"/>
      <c r="S16" s="18"/>
    </row>
    <row r="17" spans="1:16" ht="15.75" thickBot="1" x14ac:dyDescent="0.3">
      <c r="A17" s="17"/>
      <c r="B17" s="20"/>
      <c r="C17" s="7" t="s">
        <v>30</v>
      </c>
      <c r="D17" s="43">
        <v>67.48</v>
      </c>
      <c r="E17" s="43"/>
      <c r="F17" s="44">
        <v>520</v>
      </c>
      <c r="G17" s="14"/>
      <c r="H17" s="11" t="s">
        <v>2</v>
      </c>
      <c r="I17" s="170">
        <v>7.18</v>
      </c>
      <c r="J17" s="171"/>
      <c r="K17" s="172"/>
      <c r="L17" s="20"/>
      <c r="M17" s="26">
        <v>7.1</v>
      </c>
      <c r="N17" s="42">
        <v>133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60.94</v>
      </c>
      <c r="E19" s="43"/>
      <c r="F19" s="44">
        <v>516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66.38</v>
      </c>
      <c r="E20" s="43"/>
      <c r="F20" s="44">
        <v>515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6.3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74.150000000000006</v>
      </c>
      <c r="E21" s="43"/>
      <c r="F21" s="44">
        <v>2198</v>
      </c>
      <c r="G21" s="14"/>
      <c r="H21" s="153">
        <v>10</v>
      </c>
      <c r="I21" s="155">
        <v>936</v>
      </c>
      <c r="J21" s="155">
        <v>665</v>
      </c>
      <c r="K21" s="159">
        <f>((I21-J21)/I21)</f>
        <v>0.28952991452991456</v>
      </c>
      <c r="L21" s="20"/>
      <c r="M21" s="19">
        <v>2</v>
      </c>
      <c r="N21" s="33">
        <v>6.4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69.88</v>
      </c>
      <c r="E22" s="43">
        <v>6.9</v>
      </c>
      <c r="F22" s="44">
        <v>611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597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73.47</v>
      </c>
      <c r="E24" s="43">
        <v>6.5</v>
      </c>
      <c r="F24" s="44">
        <v>998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75">
        <f>(J9-J10)/J9</f>
        <v>0.51043826904465639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985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75">
        <f>(J10-J11)/J10</f>
        <v>0.17311493928268851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75">
        <f>(J11-J12)/J11</f>
        <v>0.19125683060109289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75">
        <f>(J12-J13)/J12</f>
        <v>-6.0810810810810814E-2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91.25</v>
      </c>
      <c r="E28" s="31"/>
      <c r="F28" s="32"/>
      <c r="G28" s="81"/>
      <c r="H28" s="27" t="s">
        <v>1</v>
      </c>
      <c r="I28" s="31">
        <v>469</v>
      </c>
      <c r="J28" s="31">
        <v>418</v>
      </c>
      <c r="K28" s="32">
        <f>I28-J28</f>
        <v>51</v>
      </c>
      <c r="L28" s="20"/>
      <c r="M28" s="157" t="s">
        <v>74</v>
      </c>
      <c r="N28" s="158"/>
      <c r="O28" s="76">
        <f>(J9-J13)/J9</f>
        <v>0.65270288953407996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72.400000000000006</v>
      </c>
      <c r="E29" s="31">
        <v>67.67</v>
      </c>
      <c r="F29" s="32">
        <v>93.47</v>
      </c>
      <c r="G29" s="82">
        <v>5.4</v>
      </c>
      <c r="H29" s="26" t="s">
        <v>2</v>
      </c>
      <c r="I29" s="33">
        <v>301</v>
      </c>
      <c r="J29" s="33">
        <v>270</v>
      </c>
      <c r="K29" s="34">
        <f>I29-J29</f>
        <v>31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78.900000000000006</v>
      </c>
      <c r="E30" s="31">
        <v>65.650000000000006</v>
      </c>
      <c r="F30" s="32">
        <v>83.21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75.599999999999994</v>
      </c>
      <c r="E31" s="31">
        <v>54.2</v>
      </c>
      <c r="F31" s="32">
        <v>71.69</v>
      </c>
      <c r="G31" s="20"/>
      <c r="H31" s="18"/>
      <c r="I31" s="18"/>
      <c r="J31" s="18"/>
      <c r="K31" s="18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52.8</v>
      </c>
      <c r="E32" s="54"/>
      <c r="F32" s="32"/>
      <c r="G32" s="57"/>
      <c r="H32" s="18"/>
      <c r="I32" s="18"/>
      <c r="J32" s="18"/>
      <c r="K32" s="18"/>
      <c r="L32" s="18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</v>
      </c>
      <c r="E33" s="31"/>
      <c r="F33" s="63"/>
      <c r="G33" s="64" t="s">
        <v>63</v>
      </c>
      <c r="H33" s="18"/>
      <c r="I33" s="18"/>
      <c r="J33" s="18"/>
      <c r="K33" s="18"/>
      <c r="L33" s="18"/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H34" s="18"/>
      <c r="I34" s="18"/>
      <c r="J34" s="18"/>
      <c r="K34" s="18"/>
      <c r="L34" s="18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H35" s="18"/>
      <c r="I35" s="18"/>
      <c r="J35" s="18"/>
      <c r="K35" s="18"/>
      <c r="L35" s="1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I36" s="18"/>
      <c r="J36" s="18"/>
      <c r="K36" s="18"/>
      <c r="L36" s="18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92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93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94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95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96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8" spans="1:16" ht="15.75" thickBot="1" x14ac:dyDescent="0.3">
      <c r="A58" s="1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9.1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1477</v>
      </c>
      <c r="G64" s="48"/>
      <c r="H64" s="48"/>
      <c r="I64" s="48"/>
      <c r="J64" s="177">
        <f>AVERAGE(F64:I64)</f>
        <v>1477</v>
      </c>
      <c r="K64" s="178"/>
      <c r="L64" s="20"/>
      <c r="M64" s="16">
        <v>2</v>
      </c>
      <c r="N64" s="134">
        <v>8.6999999999999993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611</v>
      </c>
      <c r="G65" s="48"/>
      <c r="H65" s="48"/>
      <c r="I65" s="48"/>
      <c r="J65" s="177">
        <f t="shared" ref="J65:J70" si="1">AVERAGE(F65:I65)</f>
        <v>611</v>
      </c>
      <c r="K65" s="178"/>
      <c r="L65" s="20"/>
      <c r="M65" s="16">
        <v>3</v>
      </c>
      <c r="N65" s="134">
        <v>8.6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61.77</v>
      </c>
      <c r="E66" s="43">
        <v>7.1</v>
      </c>
      <c r="F66" s="43">
        <v>1744</v>
      </c>
      <c r="G66" s="43">
        <v>1725</v>
      </c>
      <c r="H66" s="43">
        <v>1780</v>
      </c>
      <c r="I66" s="43">
        <v>1760</v>
      </c>
      <c r="J66" s="177">
        <f t="shared" si="1"/>
        <v>1752.25</v>
      </c>
      <c r="K66" s="178"/>
      <c r="L66" s="20"/>
      <c r="M66" s="16">
        <v>4</v>
      </c>
      <c r="N66" s="134">
        <v>8.3000000000000007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58.77</v>
      </c>
      <c r="E67" s="43">
        <v>7.4</v>
      </c>
      <c r="F67" s="43">
        <v>709</v>
      </c>
      <c r="G67" s="43">
        <v>719</v>
      </c>
      <c r="H67" s="43">
        <v>690</v>
      </c>
      <c r="I67" s="43">
        <v>662</v>
      </c>
      <c r="J67" s="177">
        <f t="shared" si="1"/>
        <v>695</v>
      </c>
      <c r="K67" s="178"/>
      <c r="L67" s="20"/>
      <c r="M67" s="16">
        <v>5</v>
      </c>
      <c r="N67" s="134">
        <v>7.4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655</v>
      </c>
      <c r="G68" s="48"/>
      <c r="H68" s="48"/>
      <c r="I68" s="48"/>
      <c r="J68" s="177">
        <f t="shared" si="1"/>
        <v>655</v>
      </c>
      <c r="K68" s="178"/>
      <c r="L68" s="20"/>
      <c r="M68" s="19">
        <v>6</v>
      </c>
      <c r="N68" s="136">
        <v>7.1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581</v>
      </c>
      <c r="G69" s="48"/>
      <c r="H69" s="48"/>
      <c r="I69" s="48"/>
      <c r="J69" s="177">
        <f t="shared" si="1"/>
        <v>581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58.61</v>
      </c>
      <c r="E70" s="45">
        <v>7</v>
      </c>
      <c r="F70" s="45">
        <v>606</v>
      </c>
      <c r="G70" s="45">
        <v>555</v>
      </c>
      <c r="H70" s="45">
        <v>421</v>
      </c>
      <c r="I70" s="45">
        <v>360</v>
      </c>
      <c r="J70" s="179">
        <f t="shared" si="1"/>
        <v>485.5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 t="s">
        <v>97</v>
      </c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8.8699999999999992</v>
      </c>
      <c r="E73" s="43">
        <v>10.5</v>
      </c>
      <c r="F73" s="44">
        <v>1409</v>
      </c>
      <c r="G73" s="14"/>
      <c r="H73" s="12" t="s">
        <v>1</v>
      </c>
      <c r="I73" s="167">
        <v>7.06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67.22</v>
      </c>
      <c r="E74" s="43"/>
      <c r="F74" s="44">
        <v>566</v>
      </c>
      <c r="G74" s="14"/>
      <c r="H74" s="11" t="s">
        <v>2</v>
      </c>
      <c r="I74" s="170">
        <v>6.39</v>
      </c>
      <c r="J74" s="171"/>
      <c r="K74" s="172"/>
      <c r="L74" s="20"/>
      <c r="M74" s="26">
        <v>6.9</v>
      </c>
      <c r="N74" s="42">
        <v>124</v>
      </c>
      <c r="O74" s="41">
        <v>0.04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62.29</v>
      </c>
      <c r="E76" s="43"/>
      <c r="F76" s="44">
        <v>578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66.069999999999993</v>
      </c>
      <c r="E77" s="43"/>
      <c r="F77" s="44">
        <v>549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71.88</v>
      </c>
      <c r="E78" s="43"/>
      <c r="F78" s="44">
        <v>2288</v>
      </c>
      <c r="G78" s="14"/>
      <c r="H78" s="153">
        <v>3</v>
      </c>
      <c r="I78" s="155">
        <v>593</v>
      </c>
      <c r="J78" s="155">
        <v>460</v>
      </c>
      <c r="K78" s="159">
        <f>((I78-J78)/I78)</f>
        <v>0.22428330522765599</v>
      </c>
      <c r="L78" s="20"/>
      <c r="M78" s="19">
        <v>2</v>
      </c>
      <c r="N78" s="33">
        <v>6.2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73.33</v>
      </c>
      <c r="E79" s="43">
        <v>6.6</v>
      </c>
      <c r="F79" s="44">
        <v>788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771</v>
      </c>
      <c r="G80" s="14"/>
      <c r="H80" s="153">
        <v>5</v>
      </c>
      <c r="I80" s="155">
        <v>461</v>
      </c>
      <c r="J80" s="155">
        <v>355</v>
      </c>
      <c r="K80" s="159">
        <f>((I80-J80)/I80)</f>
        <v>0.2299349240780911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77.66</v>
      </c>
      <c r="E81" s="43">
        <v>6.4</v>
      </c>
      <c r="F81" s="44">
        <v>1378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75">
        <f>(J66-J67)/J66</f>
        <v>0.60336709944357259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1309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75">
        <f>(J67-J68)/J67</f>
        <v>5.7553956834532377E-2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75">
        <f>(J68-J69)/J68</f>
        <v>0.11297709923664122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75">
        <f>(J69-J70)/J69</f>
        <v>0.16437177280550774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91.06</v>
      </c>
      <c r="E85" s="31"/>
      <c r="F85" s="32"/>
      <c r="G85" s="81"/>
      <c r="H85" s="27" t="s">
        <v>1</v>
      </c>
      <c r="I85" s="31">
        <v>811</v>
      </c>
      <c r="J85" s="31">
        <v>744</v>
      </c>
      <c r="K85" s="32">
        <f>I85-J85</f>
        <v>67</v>
      </c>
      <c r="L85" s="20"/>
      <c r="M85" s="157" t="s">
        <v>74</v>
      </c>
      <c r="N85" s="158"/>
      <c r="O85" s="76">
        <f>(J66-J70)/J66</f>
        <v>0.72292766443144529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72.95</v>
      </c>
      <c r="E86" s="31">
        <v>68.38</v>
      </c>
      <c r="F86" s="32">
        <v>93.74</v>
      </c>
      <c r="G86" s="82">
        <v>5.0999999999999996</v>
      </c>
      <c r="H86" s="26" t="s">
        <v>2</v>
      </c>
      <c r="I86" s="33">
        <v>678</v>
      </c>
      <c r="J86" s="33">
        <v>650</v>
      </c>
      <c r="K86" s="34">
        <f>I86-J86</f>
        <v>28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78.849999999999994</v>
      </c>
      <c r="E87" s="31">
        <v>66.3</v>
      </c>
      <c r="F87" s="32">
        <v>84.09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72.95</v>
      </c>
      <c r="E88" s="31">
        <v>52.04</v>
      </c>
      <c r="F88" s="32">
        <v>71.33</v>
      </c>
      <c r="G88" s="20"/>
      <c r="H88" s="18"/>
      <c r="I88" s="18"/>
      <c r="J88" s="18"/>
      <c r="K88" s="18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55.05</v>
      </c>
      <c r="E89" s="54"/>
      <c r="F89" s="32"/>
      <c r="G89" s="57"/>
      <c r="H89" s="18"/>
      <c r="I89" s="18"/>
      <c r="J89" s="18"/>
      <c r="K89" s="18"/>
      <c r="L89" s="18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91.27</v>
      </c>
      <c r="E90" s="31"/>
      <c r="F90" s="63"/>
      <c r="G90" s="64" t="s">
        <v>63</v>
      </c>
      <c r="H90" s="18"/>
      <c r="I90" s="18"/>
      <c r="J90" s="18"/>
      <c r="K90" s="18"/>
      <c r="L90" s="18"/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H91" s="18"/>
      <c r="I91" s="18"/>
      <c r="J91" s="18"/>
      <c r="K91" s="18"/>
      <c r="L91" s="18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H92" s="18"/>
      <c r="I92" s="18"/>
      <c r="J92" s="18"/>
      <c r="K92" s="18"/>
      <c r="L92" s="18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I93" s="18"/>
      <c r="J93" s="18"/>
      <c r="K93" s="18"/>
      <c r="L93" s="18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98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99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100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101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102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103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104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A113" s="1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 t="s">
        <v>105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9.6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1419</v>
      </c>
      <c r="G119" s="48"/>
      <c r="H119" s="48"/>
      <c r="I119" s="48"/>
      <c r="J119" s="177">
        <f>AVERAGE(F119:I119)</f>
        <v>1419</v>
      </c>
      <c r="K119" s="178"/>
      <c r="L119" s="20"/>
      <c r="M119" s="16">
        <v>2</v>
      </c>
      <c r="N119" s="134">
        <v>9.3000000000000007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625</v>
      </c>
      <c r="G120" s="48"/>
      <c r="H120" s="48"/>
      <c r="I120" s="48"/>
      <c r="J120" s="177">
        <f t="shared" ref="J120:J125" si="2">AVERAGE(F120:I120)</f>
        <v>625</v>
      </c>
      <c r="K120" s="178"/>
      <c r="L120" s="20"/>
      <c r="M120" s="16">
        <v>3</v>
      </c>
      <c r="N120" s="134">
        <v>9.4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64.42</v>
      </c>
      <c r="E121" s="43">
        <v>8</v>
      </c>
      <c r="F121" s="43">
        <v>1763</v>
      </c>
      <c r="G121" s="43">
        <v>1511</v>
      </c>
      <c r="H121" s="43">
        <v>1501</v>
      </c>
      <c r="I121" s="43">
        <v>1593</v>
      </c>
      <c r="J121" s="177">
        <f t="shared" si="2"/>
        <v>1592</v>
      </c>
      <c r="K121" s="178"/>
      <c r="L121" s="20"/>
      <c r="M121" s="16">
        <v>4</v>
      </c>
      <c r="N121" s="134">
        <v>7.9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61.26</v>
      </c>
      <c r="E122" s="43">
        <v>7.8</v>
      </c>
      <c r="F122" s="43">
        <v>704</v>
      </c>
      <c r="G122" s="43">
        <v>767</v>
      </c>
      <c r="H122" s="43">
        <v>739</v>
      </c>
      <c r="I122" s="43">
        <v>725</v>
      </c>
      <c r="J122" s="177">
        <f t="shared" si="2"/>
        <v>733.75</v>
      </c>
      <c r="K122" s="178"/>
      <c r="L122" s="20"/>
      <c r="M122" s="16">
        <v>5</v>
      </c>
      <c r="N122" s="134">
        <v>8.1999999999999993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512</v>
      </c>
      <c r="G123" s="48"/>
      <c r="H123" s="48"/>
      <c r="I123" s="48"/>
      <c r="J123" s="177">
        <f t="shared" si="2"/>
        <v>512</v>
      </c>
      <c r="K123" s="178"/>
      <c r="L123" s="20"/>
      <c r="M123" s="19">
        <v>6</v>
      </c>
      <c r="N123" s="136">
        <v>7.5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334</v>
      </c>
      <c r="G124" s="48"/>
      <c r="H124" s="48"/>
      <c r="I124" s="48"/>
      <c r="J124" s="177">
        <f t="shared" si="2"/>
        <v>334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58.55</v>
      </c>
      <c r="E125" s="45">
        <v>7</v>
      </c>
      <c r="F125" s="45">
        <v>332</v>
      </c>
      <c r="G125" s="45">
        <v>377</v>
      </c>
      <c r="H125" s="45">
        <v>387</v>
      </c>
      <c r="I125" s="45">
        <v>396</v>
      </c>
      <c r="J125" s="179">
        <f t="shared" si="2"/>
        <v>373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17.97</v>
      </c>
      <c r="E128" s="43">
        <v>10.1</v>
      </c>
      <c r="F128" s="44">
        <v>1323</v>
      </c>
      <c r="G128" s="14"/>
      <c r="H128" s="12" t="s">
        <v>1</v>
      </c>
      <c r="I128" s="167">
        <v>6.11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64.3</v>
      </c>
      <c r="E129" s="43"/>
      <c r="F129" s="44">
        <v>333</v>
      </c>
      <c r="G129" s="14"/>
      <c r="H129" s="11" t="s">
        <v>2</v>
      </c>
      <c r="I129" s="170">
        <v>5.72</v>
      </c>
      <c r="J129" s="171"/>
      <c r="K129" s="172"/>
      <c r="L129" s="20"/>
      <c r="M129" s="26">
        <v>7.1</v>
      </c>
      <c r="N129" s="42">
        <v>75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61.68</v>
      </c>
      <c r="E131" s="43"/>
      <c r="F131" s="44">
        <v>336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64.41</v>
      </c>
      <c r="E132" s="43"/>
      <c r="F132" s="44">
        <v>331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6.1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77.27</v>
      </c>
      <c r="E133" s="43"/>
      <c r="F133" s="44">
        <v>1873</v>
      </c>
      <c r="G133" s="14"/>
      <c r="H133" s="153">
        <v>6</v>
      </c>
      <c r="I133" s="155">
        <v>549</v>
      </c>
      <c r="J133" s="155">
        <v>285</v>
      </c>
      <c r="K133" s="159">
        <f>((I133-J133)/I133)</f>
        <v>0.48087431693989069</v>
      </c>
      <c r="L133" s="20"/>
      <c r="M133" s="19">
        <v>2</v>
      </c>
      <c r="N133" s="33">
        <v>6.3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74.650000000000006</v>
      </c>
      <c r="E134" s="43">
        <v>7.3</v>
      </c>
      <c r="F134" s="44">
        <v>871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882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76.97</v>
      </c>
      <c r="E136" s="43">
        <v>6.9</v>
      </c>
      <c r="F136" s="44">
        <v>1507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75">
        <f>(J121-J122)/J121</f>
        <v>0.53910175879396982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1532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75">
        <f>(J122-J123)/J122</f>
        <v>0.30221465076660986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75">
        <f>(J123-J124)/J123</f>
        <v>0.34765625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75">
        <f>(J124-J125)/J124</f>
        <v>-0.11676646706586827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91.25</v>
      </c>
      <c r="E140" s="31"/>
      <c r="F140" s="32"/>
      <c r="G140" s="81"/>
      <c r="H140" s="27" t="s">
        <v>1</v>
      </c>
      <c r="I140" s="31">
        <v>389</v>
      </c>
      <c r="J140" s="31">
        <v>333</v>
      </c>
      <c r="K140" s="32">
        <f>I140-J140</f>
        <v>56</v>
      </c>
      <c r="L140" s="20"/>
      <c r="M140" s="157" t="s">
        <v>74</v>
      </c>
      <c r="N140" s="158"/>
      <c r="O140" s="76">
        <f>(J121-J125)/J121</f>
        <v>0.76570351758793975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72.55</v>
      </c>
      <c r="E141" s="31">
        <v>67.989999999999995</v>
      </c>
      <c r="F141" s="32">
        <v>93.72</v>
      </c>
      <c r="G141" s="82">
        <v>5.2</v>
      </c>
      <c r="H141" s="26" t="s">
        <v>2</v>
      </c>
      <c r="I141" s="33">
        <v>259</v>
      </c>
      <c r="J141" s="33">
        <v>238</v>
      </c>
      <c r="K141" s="34">
        <f>I141-J141</f>
        <v>21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</v>
      </c>
      <c r="E142" s="31">
        <v>65.69</v>
      </c>
      <c r="F142" s="32">
        <v>84.22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76.849999999999994</v>
      </c>
      <c r="E143" s="31">
        <v>55.05</v>
      </c>
      <c r="F143" s="32">
        <v>71.64</v>
      </c>
      <c r="G143" s="20"/>
      <c r="H143" s="18"/>
      <c r="I143" s="18"/>
      <c r="J143" s="18"/>
      <c r="K143" s="18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53.15</v>
      </c>
      <c r="E144" s="54"/>
      <c r="F144" s="32"/>
      <c r="G144" s="57"/>
      <c r="H144" s="18"/>
      <c r="I144" s="18"/>
      <c r="J144" s="18"/>
      <c r="K144" s="18"/>
      <c r="L144" s="18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91.9</v>
      </c>
      <c r="E145" s="31"/>
      <c r="F145" s="63"/>
      <c r="G145" s="64" t="s">
        <v>63</v>
      </c>
      <c r="H145" s="18"/>
      <c r="I145" s="18"/>
      <c r="J145" s="18"/>
      <c r="K145" s="18"/>
      <c r="L145" s="18"/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H146" s="18"/>
      <c r="I146" s="18"/>
      <c r="J146" s="18"/>
      <c r="K146" s="18"/>
      <c r="L146" s="18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H147" s="18"/>
      <c r="I147" s="18"/>
      <c r="J147" s="18"/>
      <c r="K147" s="18"/>
      <c r="L147" s="1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I148" s="18"/>
      <c r="J148" s="18"/>
      <c r="K148" s="18"/>
      <c r="L148" s="18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106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107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108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109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110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111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A168" s="18"/>
      <c r="B168" s="18"/>
      <c r="C168" s="2"/>
      <c r="D168" s="13" t="s">
        <v>9</v>
      </c>
      <c r="E168" s="13" t="s">
        <v>51</v>
      </c>
      <c r="F168" s="13" t="s">
        <v>52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 hidden="1" x14ac:dyDescent="0.25">
      <c r="A169" s="18"/>
      <c r="B169" s="18"/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 hidden="1" x14ac:dyDescent="0.25">
      <c r="A170" s="18"/>
      <c r="B170" s="18"/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hidden="1" x14ac:dyDescent="0.25">
      <c r="A171" s="18"/>
      <c r="B171" s="18"/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71"/>
  <sheetViews>
    <sheetView zoomScale="85" zoomScaleNormal="85" workbookViewId="0">
      <selection activeCell="P9" sqref="P9"/>
    </sheetView>
  </sheetViews>
  <sheetFormatPr defaultRowHeight="15" x14ac:dyDescent="0.25"/>
  <cols>
    <col min="1" max="2" width="9.140625" style="1"/>
    <col min="3" max="3" width="17" style="1" customWidth="1"/>
    <col min="4" max="5" width="9.140625" style="1"/>
    <col min="6" max="11" width="11.85546875" style="1" customWidth="1"/>
    <col min="12" max="12" width="9.85546875" style="1" customWidth="1"/>
    <col min="13" max="13" width="15" style="1" customWidth="1"/>
    <col min="14" max="14" width="12.5703125" style="1" customWidth="1"/>
    <col min="15" max="15" width="13.42578125" style="1" customWidth="1"/>
    <col min="16" max="16" width="12.5703125" style="1" customWidth="1"/>
    <col min="17" max="17" width="9.140625" style="1" customWidth="1"/>
    <col min="18" max="16384" width="9.140625" style="1"/>
  </cols>
  <sheetData>
    <row r="1" spans="1:19" ht="15.75" thickBot="1" x14ac:dyDescent="0.3">
      <c r="A1" s="18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8"/>
      <c r="R1" s="18"/>
      <c r="S1" s="18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  <c r="Q2" s="18"/>
      <c r="R2" s="18"/>
      <c r="S2" s="18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  <c r="Q3" s="18"/>
      <c r="R3" s="18"/>
      <c r="S3" s="18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  <c r="Q4" s="18"/>
      <c r="R4" s="18"/>
      <c r="S4" s="18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  <c r="Q5" s="18"/>
      <c r="R5" s="18"/>
      <c r="S5" s="18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9.9</v>
      </c>
      <c r="O6" s="135"/>
      <c r="P6" s="17"/>
      <c r="Q6" s="18"/>
      <c r="R6" s="53" t="s">
        <v>0</v>
      </c>
      <c r="S6" s="53">
        <f>AVERAGE(J9,J66,J121)</f>
        <v>1624.4166666666667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1444</v>
      </c>
      <c r="G7" s="48"/>
      <c r="H7" s="48"/>
      <c r="I7" s="48"/>
      <c r="J7" s="177">
        <f>AVERAGE(F7:I7)</f>
        <v>1444</v>
      </c>
      <c r="K7" s="178"/>
      <c r="L7" s="20"/>
      <c r="M7" s="16">
        <v>2</v>
      </c>
      <c r="N7" s="134">
        <v>9.1999999999999993</v>
      </c>
      <c r="O7" s="135"/>
      <c r="P7" s="17"/>
      <c r="Q7" s="18"/>
      <c r="R7" s="53" t="s">
        <v>1</v>
      </c>
      <c r="S7" s="99">
        <f>AVERAGE(J10,J67,J122)</f>
        <v>704</v>
      </c>
    </row>
    <row r="8" spans="1:19" x14ac:dyDescent="0.25">
      <c r="A8" s="17"/>
      <c r="B8" s="20"/>
      <c r="C8" s="9" t="s">
        <v>18</v>
      </c>
      <c r="D8" s="47"/>
      <c r="E8" s="47"/>
      <c r="F8" s="43">
        <v>609</v>
      </c>
      <c r="G8" s="48"/>
      <c r="H8" s="48"/>
      <c r="I8" s="48"/>
      <c r="J8" s="177">
        <f t="shared" ref="J8:J13" si="0">AVERAGE(F8:I8)</f>
        <v>609</v>
      </c>
      <c r="K8" s="178"/>
      <c r="L8" s="20"/>
      <c r="M8" s="16">
        <v>3</v>
      </c>
      <c r="N8" s="134">
        <v>8.8000000000000007</v>
      </c>
      <c r="O8" s="135"/>
      <c r="P8" s="17"/>
      <c r="Q8" s="18"/>
      <c r="R8" s="53" t="s">
        <v>2</v>
      </c>
      <c r="S8" s="100">
        <f>AVERAGE(J13,J70,J125)</f>
        <v>390.83333333333331</v>
      </c>
    </row>
    <row r="9" spans="1:19" x14ac:dyDescent="0.25">
      <c r="A9" s="17"/>
      <c r="B9" s="20"/>
      <c r="C9" s="9" t="s">
        <v>19</v>
      </c>
      <c r="D9" s="43">
        <v>61.07</v>
      </c>
      <c r="E9" s="43">
        <v>7.2</v>
      </c>
      <c r="F9" s="43">
        <v>1561</v>
      </c>
      <c r="G9" s="43">
        <v>1544</v>
      </c>
      <c r="H9" s="43">
        <v>1509</v>
      </c>
      <c r="I9" s="43">
        <v>1401</v>
      </c>
      <c r="J9" s="177">
        <f t="shared" si="0"/>
        <v>1503.75</v>
      </c>
      <c r="K9" s="178"/>
      <c r="L9" s="20"/>
      <c r="M9" s="16">
        <v>4</v>
      </c>
      <c r="N9" s="134">
        <v>7.5</v>
      </c>
      <c r="O9" s="135"/>
      <c r="P9" s="17"/>
      <c r="Q9" s="18"/>
      <c r="R9" s="101" t="s">
        <v>70</v>
      </c>
      <c r="S9" s="102">
        <f>S6-S8</f>
        <v>1233.5833333333335</v>
      </c>
    </row>
    <row r="10" spans="1:19" x14ac:dyDescent="0.25">
      <c r="A10" s="17"/>
      <c r="B10" s="20"/>
      <c r="C10" s="9" t="s">
        <v>20</v>
      </c>
      <c r="D10" s="43">
        <v>60.05</v>
      </c>
      <c r="E10" s="43">
        <v>7.4</v>
      </c>
      <c r="F10" s="43">
        <v>668</v>
      </c>
      <c r="G10" s="43">
        <v>660</v>
      </c>
      <c r="H10" s="43">
        <v>641</v>
      </c>
      <c r="I10" s="43">
        <v>602</v>
      </c>
      <c r="J10" s="177">
        <f t="shared" si="0"/>
        <v>642.75</v>
      </c>
      <c r="K10" s="178"/>
      <c r="L10" s="20"/>
      <c r="M10" s="16">
        <v>5</v>
      </c>
      <c r="N10" s="134">
        <v>8.1999999999999993</v>
      </c>
      <c r="O10" s="135"/>
      <c r="P10" s="17"/>
      <c r="Q10" s="18"/>
      <c r="R10" s="101" t="s">
        <v>71</v>
      </c>
      <c r="S10" s="103">
        <f>S7-S8</f>
        <v>313.16666666666669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448</v>
      </c>
      <c r="G11" s="48"/>
      <c r="H11" s="48"/>
      <c r="I11" s="48"/>
      <c r="J11" s="177">
        <f t="shared" si="0"/>
        <v>448</v>
      </c>
      <c r="K11" s="178"/>
      <c r="L11" s="20"/>
      <c r="M11" s="19">
        <v>6</v>
      </c>
      <c r="N11" s="136">
        <v>7.5</v>
      </c>
      <c r="O11" s="137"/>
      <c r="P11" s="17"/>
      <c r="Q11" s="18"/>
      <c r="R11" s="104" t="s">
        <v>72</v>
      </c>
      <c r="S11" s="105">
        <f>S9/S6</f>
        <v>0.75940081054737607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362</v>
      </c>
      <c r="G12" s="48"/>
      <c r="H12" s="48"/>
      <c r="I12" s="48"/>
      <c r="J12" s="177">
        <f t="shared" si="0"/>
        <v>362</v>
      </c>
      <c r="K12" s="178"/>
      <c r="L12" s="20"/>
      <c r="M12" s="20"/>
      <c r="N12" s="20"/>
      <c r="O12" s="20"/>
      <c r="P12" s="17"/>
      <c r="Q12" s="18"/>
      <c r="R12" s="106" t="s">
        <v>73</v>
      </c>
      <c r="S12" s="107">
        <f>S10/S7</f>
        <v>0.44483901515151519</v>
      </c>
    </row>
    <row r="13" spans="1:19" ht="15.75" thickBot="1" x14ac:dyDescent="0.3">
      <c r="A13" s="17"/>
      <c r="B13" s="20"/>
      <c r="C13" s="10" t="s">
        <v>23</v>
      </c>
      <c r="D13" s="45">
        <v>60.21</v>
      </c>
      <c r="E13" s="45">
        <v>7</v>
      </c>
      <c r="F13" s="45">
        <v>380</v>
      </c>
      <c r="G13" s="45">
        <v>377</v>
      </c>
      <c r="H13" s="45">
        <v>339</v>
      </c>
      <c r="I13" s="45">
        <v>281</v>
      </c>
      <c r="J13" s="179">
        <f t="shared" si="0"/>
        <v>344.25</v>
      </c>
      <c r="K13" s="180"/>
      <c r="L13" s="20"/>
      <c r="M13" s="20"/>
      <c r="N13" s="20"/>
      <c r="O13" s="20"/>
      <c r="P13" s="17"/>
      <c r="Q13" s="18"/>
      <c r="R13" s="18"/>
      <c r="S13" s="18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  <c r="Q14" s="18"/>
      <c r="R14" s="18"/>
      <c r="S14" s="18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  <c r="Q15" s="18"/>
      <c r="R15" s="18"/>
      <c r="S15" s="18"/>
    </row>
    <row r="16" spans="1:19" x14ac:dyDescent="0.25">
      <c r="A16" s="17"/>
      <c r="B16" s="20"/>
      <c r="C16" s="7" t="s">
        <v>27</v>
      </c>
      <c r="D16" s="43">
        <v>9.11</v>
      </c>
      <c r="E16" s="43">
        <v>9.6</v>
      </c>
      <c r="F16" s="44">
        <v>1497</v>
      </c>
      <c r="G16" s="14"/>
      <c r="H16" s="12" t="s">
        <v>1</v>
      </c>
      <c r="I16" s="167">
        <v>6.84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  <c r="Q16" s="18"/>
      <c r="R16" s="18"/>
      <c r="S16" s="18"/>
    </row>
    <row r="17" spans="1:16" ht="15.75" thickBot="1" x14ac:dyDescent="0.3">
      <c r="A17" s="17"/>
      <c r="B17" s="20"/>
      <c r="C17" s="7" t="s">
        <v>30</v>
      </c>
      <c r="D17" s="43">
        <v>66.78</v>
      </c>
      <c r="E17" s="43"/>
      <c r="F17" s="44">
        <v>344</v>
      </c>
      <c r="G17" s="14"/>
      <c r="H17" s="11" t="s">
        <v>2</v>
      </c>
      <c r="I17" s="170">
        <v>6.28</v>
      </c>
      <c r="J17" s="171"/>
      <c r="K17" s="172"/>
      <c r="L17" s="20"/>
      <c r="M17" s="26">
        <v>6.8</v>
      </c>
      <c r="N17" s="42">
        <v>121</v>
      </c>
      <c r="O17" s="41">
        <v>0.04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66.11</v>
      </c>
      <c r="E19" s="43"/>
      <c r="F19" s="44">
        <v>356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67.45</v>
      </c>
      <c r="E20" s="43"/>
      <c r="F20" s="44">
        <v>337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6.1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74.45</v>
      </c>
      <c r="E21" s="43"/>
      <c r="F21" s="44">
        <v>1992</v>
      </c>
      <c r="G21" s="14"/>
      <c r="H21" s="153">
        <v>7</v>
      </c>
      <c r="I21" s="155">
        <v>471</v>
      </c>
      <c r="J21" s="155">
        <v>286</v>
      </c>
      <c r="K21" s="159">
        <f>((I21-J21)/I21)</f>
        <v>0.39278131634819535</v>
      </c>
      <c r="L21" s="20"/>
      <c r="M21" s="19">
        <v>2</v>
      </c>
      <c r="N21" s="33">
        <v>6.2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75.05</v>
      </c>
      <c r="E22" s="43">
        <v>6.6</v>
      </c>
      <c r="F22" s="44">
        <v>727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711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77.56</v>
      </c>
      <c r="E24" s="43">
        <v>6.3</v>
      </c>
      <c r="F24" s="44">
        <v>1404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0.57256857855361598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1372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0.30299494360171142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0.19196428571428573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4.9033149171270718E-2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91.15</v>
      </c>
      <c r="E28" s="31"/>
      <c r="F28" s="32"/>
      <c r="G28" s="81"/>
      <c r="H28" s="27" t="s">
        <v>1</v>
      </c>
      <c r="I28" s="31">
        <v>778</v>
      </c>
      <c r="J28" s="31">
        <v>722</v>
      </c>
      <c r="K28" s="32">
        <f>I28-J28</f>
        <v>56</v>
      </c>
      <c r="L28" s="20"/>
      <c r="M28" s="157" t="s">
        <v>74</v>
      </c>
      <c r="N28" s="158"/>
      <c r="O28" s="76">
        <f>(J9-J13)/J9</f>
        <v>0.77107231920199504</v>
      </c>
      <c r="P28" s="17"/>
    </row>
    <row r="29" spans="1:16" ht="15.75" thickBot="1" x14ac:dyDescent="0.3">
      <c r="A29" s="17"/>
      <c r="B29" s="62"/>
      <c r="C29" s="59" t="s">
        <v>58</v>
      </c>
      <c r="D29" s="31">
        <v>73.150000000000006</v>
      </c>
      <c r="E29" s="31">
        <v>69.08</v>
      </c>
      <c r="F29" s="32">
        <v>94.44</v>
      </c>
      <c r="G29" s="82">
        <v>5.2</v>
      </c>
      <c r="H29" s="26" t="s">
        <v>2</v>
      </c>
      <c r="I29" s="33">
        <v>417</v>
      </c>
      <c r="J29" s="33">
        <v>388</v>
      </c>
      <c r="K29" s="34">
        <f>I29-J29</f>
        <v>29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79.25</v>
      </c>
      <c r="E30" s="31">
        <v>66.63</v>
      </c>
      <c r="F30" s="32">
        <v>84.07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72.55</v>
      </c>
      <c r="E31" s="31">
        <v>51.63</v>
      </c>
      <c r="F31" s="32">
        <v>71.17</v>
      </c>
      <c r="G31" s="20"/>
      <c r="H31" s="84"/>
      <c r="I31" s="18"/>
      <c r="J31" s="18"/>
      <c r="K31" s="18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54.47</v>
      </c>
      <c r="E32" s="54"/>
      <c r="F32" s="32"/>
      <c r="G32" s="57"/>
      <c r="H32" s="18"/>
      <c r="I32" s="18"/>
      <c r="J32" s="18"/>
      <c r="K32" s="18"/>
      <c r="L32" s="18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91.04</v>
      </c>
      <c r="E33" s="31"/>
      <c r="F33" s="63"/>
      <c r="G33" s="64" t="s">
        <v>63</v>
      </c>
      <c r="H33" s="18"/>
      <c r="I33" s="18"/>
      <c r="J33" s="18"/>
      <c r="K33" s="18"/>
      <c r="L33" s="18"/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H34" s="18"/>
      <c r="I34" s="18"/>
      <c r="J34" s="18"/>
      <c r="K34" s="18"/>
      <c r="L34" s="18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H35" s="18"/>
      <c r="I35" s="18"/>
      <c r="J35" s="18"/>
      <c r="K35" s="18"/>
      <c r="L35" s="1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I36" s="18"/>
      <c r="J36" s="18"/>
      <c r="K36" s="18"/>
      <c r="L36" s="18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112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113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114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115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 t="s">
        <v>116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 t="s">
        <v>117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8" spans="1:16" ht="15.75" thickBot="1" x14ac:dyDescent="0.3">
      <c r="A58" s="1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 t="s">
        <v>118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10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1743</v>
      </c>
      <c r="G64" s="48"/>
      <c r="H64" s="48"/>
      <c r="I64" s="48"/>
      <c r="J64" s="177">
        <f>AVERAGE(F64:I64)</f>
        <v>1743</v>
      </c>
      <c r="K64" s="178"/>
      <c r="L64" s="20"/>
      <c r="M64" s="16">
        <v>2</v>
      </c>
      <c r="N64" s="134">
        <v>9.1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586</v>
      </c>
      <c r="G65" s="48"/>
      <c r="H65" s="48"/>
      <c r="I65" s="48"/>
      <c r="J65" s="177">
        <f t="shared" ref="J65:J70" si="1">AVERAGE(F65:I65)</f>
        <v>586</v>
      </c>
      <c r="K65" s="178"/>
      <c r="L65" s="20"/>
      <c r="M65" s="16">
        <v>3</v>
      </c>
      <c r="N65" s="134">
        <v>8.6999999999999993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56.55</v>
      </c>
      <c r="E66" s="43">
        <v>7.9</v>
      </c>
      <c r="F66" s="43">
        <v>1743</v>
      </c>
      <c r="G66" s="43">
        <v>1612</v>
      </c>
      <c r="H66" s="43">
        <v>1537</v>
      </c>
      <c r="I66" s="43">
        <v>1696</v>
      </c>
      <c r="J66" s="177">
        <f t="shared" si="1"/>
        <v>1647</v>
      </c>
      <c r="K66" s="178"/>
      <c r="L66" s="20"/>
      <c r="M66" s="16">
        <v>4</v>
      </c>
      <c r="N66" s="134">
        <v>7.4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54.8</v>
      </c>
      <c r="E67" s="43">
        <v>7.2</v>
      </c>
      <c r="F67" s="43">
        <v>733</v>
      </c>
      <c r="G67" s="43">
        <v>739</v>
      </c>
      <c r="H67" s="43">
        <v>680</v>
      </c>
      <c r="I67" s="43">
        <v>674</v>
      </c>
      <c r="J67" s="177">
        <f t="shared" si="1"/>
        <v>706.5</v>
      </c>
      <c r="K67" s="178"/>
      <c r="L67" s="20"/>
      <c r="M67" s="16">
        <v>5</v>
      </c>
      <c r="N67" s="134">
        <v>8.1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606</v>
      </c>
      <c r="G68" s="48"/>
      <c r="H68" s="48"/>
      <c r="I68" s="48"/>
      <c r="J68" s="177">
        <f t="shared" si="1"/>
        <v>606</v>
      </c>
      <c r="K68" s="178"/>
      <c r="L68" s="20"/>
      <c r="M68" s="19">
        <v>6</v>
      </c>
      <c r="N68" s="136">
        <v>7.4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503</v>
      </c>
      <c r="G69" s="48"/>
      <c r="H69" s="48"/>
      <c r="I69" s="48"/>
      <c r="J69" s="177">
        <f t="shared" si="1"/>
        <v>503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57.95</v>
      </c>
      <c r="E70" s="45">
        <v>7</v>
      </c>
      <c r="F70" s="45">
        <v>397</v>
      </c>
      <c r="G70" s="45">
        <v>406</v>
      </c>
      <c r="H70" s="45">
        <v>504</v>
      </c>
      <c r="I70" s="45">
        <v>423</v>
      </c>
      <c r="J70" s="179">
        <f t="shared" si="1"/>
        <v>432.5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5.0999999999999996</v>
      </c>
      <c r="E73" s="43">
        <v>10.3</v>
      </c>
      <c r="F73" s="44">
        <v>1266</v>
      </c>
      <c r="G73" s="14"/>
      <c r="H73" s="12" t="s">
        <v>1</v>
      </c>
      <c r="I73" s="167">
        <v>6.86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71.19</v>
      </c>
      <c r="E74" s="43"/>
      <c r="F74" s="44">
        <v>410</v>
      </c>
      <c r="G74" s="14"/>
      <c r="H74" s="11" t="s">
        <v>2</v>
      </c>
      <c r="I74" s="170">
        <v>6.26</v>
      </c>
      <c r="J74" s="171"/>
      <c r="K74" s="172"/>
      <c r="L74" s="20"/>
      <c r="M74" s="26">
        <v>6.2</v>
      </c>
      <c r="N74" s="42">
        <v>68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68.42</v>
      </c>
      <c r="E76" s="43"/>
      <c r="F76" s="44">
        <v>405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65.540000000000006</v>
      </c>
      <c r="E77" s="43"/>
      <c r="F77" s="44">
        <v>401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73.510000000000005</v>
      </c>
      <c r="E78" s="43"/>
      <c r="F78" s="44">
        <v>1984</v>
      </c>
      <c r="G78" s="14"/>
      <c r="H78" s="153">
        <v>8</v>
      </c>
      <c r="I78" s="155">
        <v>629</v>
      </c>
      <c r="J78" s="155">
        <v>470</v>
      </c>
      <c r="K78" s="159">
        <f>((I78-J78)/I78)</f>
        <v>0.25278219395866453</v>
      </c>
      <c r="L78" s="20"/>
      <c r="M78" s="19">
        <v>2</v>
      </c>
      <c r="N78" s="33">
        <v>6.2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75.349999999999994</v>
      </c>
      <c r="E79" s="43">
        <v>6.5</v>
      </c>
      <c r="F79" s="44">
        <v>686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657</v>
      </c>
      <c r="G80" s="14"/>
      <c r="H80" s="153">
        <v>9</v>
      </c>
      <c r="I80" s="155">
        <v>693</v>
      </c>
      <c r="J80" s="155">
        <v>408</v>
      </c>
      <c r="K80" s="159">
        <f>((I80-J80)/I80)</f>
        <v>0.41125541125541126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77.27</v>
      </c>
      <c r="E81" s="43">
        <v>6.1</v>
      </c>
      <c r="F81" s="44">
        <v>1388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0.57103825136612019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1364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0.14225053078556263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0.16996699669966997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0.14015904572564614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91.44</v>
      </c>
      <c r="E85" s="31"/>
      <c r="F85" s="32"/>
      <c r="G85" s="81"/>
      <c r="H85" s="27" t="s">
        <v>1</v>
      </c>
      <c r="I85" s="31">
        <v>746</v>
      </c>
      <c r="J85" s="31">
        <v>676</v>
      </c>
      <c r="K85" s="32">
        <f>I85-J85</f>
        <v>70</v>
      </c>
      <c r="L85" s="20"/>
      <c r="M85" s="157" t="s">
        <v>74</v>
      </c>
      <c r="N85" s="158"/>
      <c r="O85" s="76">
        <f>(J66-J70)/J66</f>
        <v>0.73740133576199152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72.8</v>
      </c>
      <c r="E86" s="31">
        <v>69.95</v>
      </c>
      <c r="F86" s="32">
        <v>93.35</v>
      </c>
      <c r="G86" s="82"/>
      <c r="H86" s="26" t="s">
        <v>2</v>
      </c>
      <c r="I86" s="33">
        <v>420</v>
      </c>
      <c r="J86" s="33">
        <v>375</v>
      </c>
      <c r="K86" s="34">
        <f>I86-J86</f>
        <v>45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79.45</v>
      </c>
      <c r="E87" s="31">
        <v>66.34</v>
      </c>
      <c r="F87" s="32">
        <v>83.51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74.5</v>
      </c>
      <c r="E88" s="31">
        <v>53.15</v>
      </c>
      <c r="F88" s="32">
        <v>71.349999999999994</v>
      </c>
      <c r="G88" s="20"/>
      <c r="H88" s="18"/>
      <c r="I88" s="18"/>
      <c r="J88" s="18"/>
      <c r="K88" s="18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53.71</v>
      </c>
      <c r="E89" s="54"/>
      <c r="F89" s="32"/>
      <c r="G89" s="57"/>
      <c r="H89" s="18"/>
      <c r="I89" s="18"/>
      <c r="J89" s="18"/>
      <c r="K89" s="18"/>
      <c r="L89" s="18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91.44</v>
      </c>
      <c r="E90" s="31"/>
      <c r="F90" s="63"/>
      <c r="G90" s="64" t="s">
        <v>63</v>
      </c>
      <c r="H90" s="18"/>
      <c r="I90" s="18"/>
      <c r="J90" s="18"/>
      <c r="K90" s="18"/>
      <c r="L90" s="18"/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H91" s="18"/>
      <c r="I91" s="18"/>
      <c r="J91" s="18"/>
      <c r="K91" s="18"/>
      <c r="L91" s="18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H92" s="18"/>
      <c r="I92" s="18"/>
      <c r="J92" s="18"/>
      <c r="K92" s="18"/>
      <c r="L92" s="18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I93" s="18"/>
      <c r="J93" s="18"/>
      <c r="K93" s="18"/>
      <c r="L93" s="18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119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120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121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122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123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124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A113" s="1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 t="s">
        <v>105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9.6999999999999993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1669</v>
      </c>
      <c r="G119" s="48"/>
      <c r="H119" s="48"/>
      <c r="I119" s="48"/>
      <c r="J119" s="177">
        <f>AVERAGE(F119:I119)</f>
        <v>1669</v>
      </c>
      <c r="K119" s="178"/>
      <c r="L119" s="20"/>
      <c r="M119" s="16">
        <v>2</v>
      </c>
      <c r="N119" s="134">
        <v>8.3000000000000007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689</v>
      </c>
      <c r="G120" s="48"/>
      <c r="H120" s="48"/>
      <c r="I120" s="48"/>
      <c r="J120" s="177">
        <f t="shared" ref="J120:J125" si="2">AVERAGE(F120:I120)</f>
        <v>689</v>
      </c>
      <c r="K120" s="178"/>
      <c r="L120" s="20"/>
      <c r="M120" s="16">
        <v>3</v>
      </c>
      <c r="N120" s="134">
        <v>8.9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61.79</v>
      </c>
      <c r="E121" s="43">
        <v>7.7</v>
      </c>
      <c r="F121" s="43">
        <v>1860</v>
      </c>
      <c r="G121" s="43">
        <v>1746</v>
      </c>
      <c r="H121" s="43">
        <v>1602</v>
      </c>
      <c r="I121" s="43">
        <v>1682</v>
      </c>
      <c r="J121" s="177">
        <f t="shared" si="2"/>
        <v>1722.5</v>
      </c>
      <c r="K121" s="178"/>
      <c r="L121" s="20"/>
      <c r="M121" s="16">
        <v>4</v>
      </c>
      <c r="N121" s="134">
        <v>7.5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56.78</v>
      </c>
      <c r="E122" s="43">
        <v>7.3</v>
      </c>
      <c r="F122" s="43">
        <v>676</v>
      </c>
      <c r="G122" s="43">
        <v>728</v>
      </c>
      <c r="H122" s="43">
        <v>809</v>
      </c>
      <c r="I122" s="43">
        <v>838</v>
      </c>
      <c r="J122" s="177">
        <f t="shared" si="2"/>
        <v>762.75</v>
      </c>
      <c r="K122" s="178"/>
      <c r="L122" s="20"/>
      <c r="M122" s="16">
        <v>5</v>
      </c>
      <c r="N122" s="134">
        <v>8.3000000000000007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476</v>
      </c>
      <c r="G123" s="48"/>
      <c r="H123" s="48"/>
      <c r="I123" s="48"/>
      <c r="J123" s="177">
        <f t="shared" si="2"/>
        <v>476</v>
      </c>
      <c r="K123" s="178"/>
      <c r="L123" s="20"/>
      <c r="M123" s="19">
        <v>6</v>
      </c>
      <c r="N123" s="136">
        <v>7.6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425</v>
      </c>
      <c r="G124" s="48"/>
      <c r="H124" s="48"/>
      <c r="I124" s="48"/>
      <c r="J124" s="177">
        <f t="shared" si="2"/>
        <v>425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55.61</v>
      </c>
      <c r="E125" s="45">
        <v>7</v>
      </c>
      <c r="F125" s="45">
        <v>441</v>
      </c>
      <c r="G125" s="45">
        <v>396</v>
      </c>
      <c r="H125" s="45">
        <v>357</v>
      </c>
      <c r="I125" s="45">
        <v>389</v>
      </c>
      <c r="J125" s="179">
        <f t="shared" si="2"/>
        <v>395.75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30.4</v>
      </c>
      <c r="E128" s="43">
        <v>9.1999999999999993</v>
      </c>
      <c r="F128" s="44">
        <v>1456</v>
      </c>
      <c r="G128" s="14"/>
      <c r="H128" s="12" t="s">
        <v>1</v>
      </c>
      <c r="I128" s="167">
        <v>6.02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66.25</v>
      </c>
      <c r="E129" s="43"/>
      <c r="F129" s="44">
        <v>442</v>
      </c>
      <c r="G129" s="14"/>
      <c r="H129" s="11" t="s">
        <v>2</v>
      </c>
      <c r="I129" s="170">
        <v>5.63</v>
      </c>
      <c r="J129" s="171"/>
      <c r="K129" s="172"/>
      <c r="L129" s="20"/>
      <c r="M129" s="26">
        <v>7.1</v>
      </c>
      <c r="N129" s="42">
        <v>79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62.37</v>
      </c>
      <c r="E131" s="43"/>
      <c r="F131" s="44">
        <v>429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63.61</v>
      </c>
      <c r="E132" s="43"/>
      <c r="F132" s="44">
        <v>437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6.1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77.08</v>
      </c>
      <c r="E133" s="43"/>
      <c r="F133" s="44">
        <v>2188</v>
      </c>
      <c r="G133" s="14"/>
      <c r="H133" s="153">
        <v>11</v>
      </c>
      <c r="I133" s="155">
        <v>695</v>
      </c>
      <c r="J133" s="155">
        <v>628</v>
      </c>
      <c r="K133" s="159">
        <f>((I133-J133)/I133)</f>
        <v>9.6402877697841727E-2</v>
      </c>
      <c r="L133" s="20"/>
      <c r="M133" s="19">
        <v>2</v>
      </c>
      <c r="N133" s="33">
        <v>6.2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74.790000000000006</v>
      </c>
      <c r="E134" s="43">
        <v>6.4</v>
      </c>
      <c r="F134" s="44">
        <v>759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784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77.010000000000005</v>
      </c>
      <c r="E136" s="43">
        <v>6.3</v>
      </c>
      <c r="F136" s="44">
        <v>1147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0.55718432510885341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1256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0.37594231399541134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0.10714285714285714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6.88235294117647E-2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91.75</v>
      </c>
      <c r="E140" s="31"/>
      <c r="F140" s="32"/>
      <c r="G140" s="81"/>
      <c r="H140" s="27" t="s">
        <v>1</v>
      </c>
      <c r="I140" s="31">
        <v>386</v>
      </c>
      <c r="J140" s="31">
        <v>328</v>
      </c>
      <c r="K140" s="32">
        <f>I140-J140</f>
        <v>58</v>
      </c>
      <c r="L140" s="20"/>
      <c r="M140" s="157" t="s">
        <v>74</v>
      </c>
      <c r="N140" s="158"/>
      <c r="O140" s="76">
        <f>(J121-J125)/J121</f>
        <v>0.77024673439767777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73.150000000000006</v>
      </c>
      <c r="E141" s="31">
        <v>68.599999999999994</v>
      </c>
      <c r="F141" s="32">
        <v>93.78</v>
      </c>
      <c r="G141" s="82">
        <v>5.4</v>
      </c>
      <c r="H141" s="26" t="s">
        <v>2</v>
      </c>
      <c r="I141" s="33">
        <v>289</v>
      </c>
      <c r="J141" s="33">
        <v>273</v>
      </c>
      <c r="K141" s="34">
        <f>I141-J141</f>
        <v>16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77.95</v>
      </c>
      <c r="E142" s="31">
        <v>65.59</v>
      </c>
      <c r="F142" s="32">
        <v>84.15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76.55</v>
      </c>
      <c r="E143" s="31">
        <v>54.83</v>
      </c>
      <c r="F143" s="32">
        <v>71.62</v>
      </c>
      <c r="G143" s="20"/>
      <c r="H143" s="18"/>
      <c r="I143" s="18"/>
      <c r="J143" s="18"/>
      <c r="K143" s="18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52.5</v>
      </c>
      <c r="E144" s="54"/>
      <c r="F144" s="32"/>
      <c r="G144" s="57"/>
      <c r="H144" s="18"/>
      <c r="I144" s="18"/>
      <c r="J144" s="18"/>
      <c r="K144" s="18"/>
      <c r="L144" s="18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91.45</v>
      </c>
      <c r="E145" s="31"/>
      <c r="F145" s="63"/>
      <c r="G145" s="64" t="s">
        <v>63</v>
      </c>
      <c r="H145" s="18"/>
      <c r="I145" s="18"/>
      <c r="J145" s="18"/>
      <c r="K145" s="18"/>
      <c r="L145" s="18"/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H146" s="18"/>
      <c r="I146" s="18"/>
      <c r="J146" s="18"/>
      <c r="K146" s="18"/>
      <c r="L146" s="18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H147" s="18"/>
      <c r="I147" s="18"/>
      <c r="J147" s="18"/>
      <c r="K147" s="18"/>
      <c r="L147" s="1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I148" s="18"/>
      <c r="J148" s="18"/>
      <c r="K148" s="18"/>
      <c r="L148" s="18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125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126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127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128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129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A168" s="18"/>
      <c r="B168" s="18"/>
      <c r="C168" s="2"/>
      <c r="D168" s="13" t="s">
        <v>9</v>
      </c>
      <c r="E168" s="13" t="s">
        <v>51</v>
      </c>
      <c r="F168" s="13" t="s">
        <v>52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spans="1:16" hidden="1" x14ac:dyDescent="0.25">
      <c r="A169" s="18"/>
      <c r="B169" s="18"/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 hidden="1" x14ac:dyDescent="0.25">
      <c r="A170" s="18"/>
      <c r="B170" s="18"/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 hidden="1" x14ac:dyDescent="0.25">
      <c r="A171" s="18"/>
      <c r="B171" s="18"/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9.6999999999999993</v>
      </c>
      <c r="O6" s="135"/>
      <c r="P6" s="17"/>
      <c r="R6" s="53" t="s">
        <v>0</v>
      </c>
      <c r="S6" s="53">
        <f>AVERAGE(J9,J66,J121)</f>
        <v>1522.6666666666667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1689</v>
      </c>
      <c r="G7" s="48"/>
      <c r="H7" s="48"/>
      <c r="I7" s="48"/>
      <c r="J7" s="177">
        <f>AVERAGE(F7:I7)</f>
        <v>1689</v>
      </c>
      <c r="K7" s="178"/>
      <c r="L7" s="20"/>
      <c r="M7" s="16">
        <v>2</v>
      </c>
      <c r="N7" s="134">
        <v>8.5</v>
      </c>
      <c r="O7" s="135"/>
      <c r="P7" s="17"/>
      <c r="R7" s="53" t="s">
        <v>1</v>
      </c>
      <c r="S7" s="99">
        <f>AVERAGE(J10,J67,J122)</f>
        <v>760.91666666666663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671</v>
      </c>
      <c r="G8" s="48"/>
      <c r="H8" s="48"/>
      <c r="I8" s="48"/>
      <c r="J8" s="177">
        <f t="shared" ref="J8:J13" si="0">AVERAGE(F8:I8)</f>
        <v>671</v>
      </c>
      <c r="K8" s="178"/>
      <c r="L8" s="20"/>
      <c r="M8" s="16">
        <v>3</v>
      </c>
      <c r="N8" s="134">
        <v>9.1999999999999993</v>
      </c>
      <c r="O8" s="135"/>
      <c r="P8" s="17"/>
      <c r="R8" s="53" t="s">
        <v>2</v>
      </c>
      <c r="S8" s="100">
        <f>AVERAGE(J13,J70,J125)</f>
        <v>501.16666666666669</v>
      </c>
    </row>
    <row r="9" spans="1:19" x14ac:dyDescent="0.25">
      <c r="A9" s="17"/>
      <c r="B9" s="20"/>
      <c r="C9" s="9" t="s">
        <v>19</v>
      </c>
      <c r="D9" s="43">
        <v>67.819999999999993</v>
      </c>
      <c r="E9" s="43">
        <v>7.2</v>
      </c>
      <c r="F9" s="43">
        <v>1754</v>
      </c>
      <c r="G9" s="43">
        <v>1595</v>
      </c>
      <c r="H9" s="43">
        <v>1620</v>
      </c>
      <c r="I9" s="43">
        <v>1697</v>
      </c>
      <c r="J9" s="177">
        <f t="shared" si="0"/>
        <v>1666.5</v>
      </c>
      <c r="K9" s="178"/>
      <c r="L9" s="20"/>
      <c r="M9" s="16">
        <v>4</v>
      </c>
      <c r="N9" s="134">
        <v>7.4</v>
      </c>
      <c r="O9" s="135"/>
      <c r="P9" s="17"/>
      <c r="R9" s="101" t="s">
        <v>70</v>
      </c>
      <c r="S9" s="102">
        <f>S6-S8</f>
        <v>1021.5</v>
      </c>
    </row>
    <row r="10" spans="1:19" x14ac:dyDescent="0.25">
      <c r="A10" s="17"/>
      <c r="B10" s="20"/>
      <c r="C10" s="9" t="s">
        <v>20</v>
      </c>
      <c r="D10" s="43">
        <v>60.02</v>
      </c>
      <c r="E10" s="43">
        <v>7.1</v>
      </c>
      <c r="F10" s="43">
        <v>817</v>
      </c>
      <c r="G10" s="43">
        <v>835</v>
      </c>
      <c r="H10" s="43">
        <v>807</v>
      </c>
      <c r="I10" s="43">
        <v>825</v>
      </c>
      <c r="J10" s="177">
        <f t="shared" si="0"/>
        <v>821</v>
      </c>
      <c r="K10" s="178"/>
      <c r="L10" s="20"/>
      <c r="M10" s="16">
        <v>5</v>
      </c>
      <c r="N10" s="134">
        <v>7.9</v>
      </c>
      <c r="O10" s="135"/>
      <c r="P10" s="17"/>
      <c r="R10" s="101" t="s">
        <v>71</v>
      </c>
      <c r="S10" s="103">
        <f>S7-S8</f>
        <v>259.74999999999994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711</v>
      </c>
      <c r="G11" s="48"/>
      <c r="H11" s="48"/>
      <c r="I11" s="48"/>
      <c r="J11" s="177">
        <f t="shared" si="0"/>
        <v>711</v>
      </c>
      <c r="K11" s="178"/>
      <c r="L11" s="20"/>
      <c r="M11" s="19">
        <v>6</v>
      </c>
      <c r="N11" s="136">
        <v>7.4</v>
      </c>
      <c r="O11" s="137"/>
      <c r="P11" s="17"/>
      <c r="R11" s="104" t="s">
        <v>72</v>
      </c>
      <c r="S11" s="105">
        <f>S9/S6</f>
        <v>0.67086252189141848</v>
      </c>
    </row>
    <row r="12" spans="1:19" x14ac:dyDescent="0.25">
      <c r="A12" s="17"/>
      <c r="B12" s="20"/>
      <c r="C12" s="9" t="s">
        <v>22</v>
      </c>
      <c r="D12" s="43"/>
      <c r="E12" s="43"/>
      <c r="F12" s="43">
        <v>518</v>
      </c>
      <c r="G12" s="48"/>
      <c r="H12" s="48"/>
      <c r="I12" s="48"/>
      <c r="J12" s="177">
        <f t="shared" si="0"/>
        <v>518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0.34136458219253091</v>
      </c>
    </row>
    <row r="13" spans="1:19" ht="15.75" thickBot="1" x14ac:dyDescent="0.3">
      <c r="A13" s="17"/>
      <c r="B13" s="20"/>
      <c r="C13" s="10" t="s">
        <v>23</v>
      </c>
      <c r="D13" s="45">
        <v>59.6</v>
      </c>
      <c r="E13" s="45">
        <v>7</v>
      </c>
      <c r="F13" s="45">
        <v>506</v>
      </c>
      <c r="G13" s="45">
        <v>510</v>
      </c>
      <c r="H13" s="45">
        <v>502</v>
      </c>
      <c r="I13" s="45">
        <v>521</v>
      </c>
      <c r="J13" s="179">
        <f t="shared" si="0"/>
        <v>509.75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20.89</v>
      </c>
      <c r="E16" s="43">
        <v>10</v>
      </c>
      <c r="F16" s="44">
        <v>1329</v>
      </c>
      <c r="G16" s="14"/>
      <c r="H16" s="12" t="s">
        <v>1</v>
      </c>
      <c r="I16" s="167">
        <v>7.29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68.58</v>
      </c>
      <c r="E17" s="43"/>
      <c r="F17" s="44">
        <v>455</v>
      </c>
      <c r="G17" s="14"/>
      <c r="H17" s="11" t="s">
        <v>2</v>
      </c>
      <c r="I17" s="170">
        <v>6.95</v>
      </c>
      <c r="J17" s="171"/>
      <c r="K17" s="172"/>
      <c r="L17" s="20"/>
      <c r="M17" s="26">
        <v>6.9</v>
      </c>
      <c r="N17" s="42">
        <v>131</v>
      </c>
      <c r="O17" s="41">
        <v>0.05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66.14</v>
      </c>
      <c r="E19" s="43"/>
      <c r="F19" s="44">
        <v>451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64.819999999999993</v>
      </c>
      <c r="E20" s="43"/>
      <c r="F20" s="44">
        <v>450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6.3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76.400000000000006</v>
      </c>
      <c r="E21" s="43"/>
      <c r="F21" s="44">
        <v>2220</v>
      </c>
      <c r="G21" s="14"/>
      <c r="H21" s="153">
        <v>1</v>
      </c>
      <c r="I21" s="155">
        <v>809</v>
      </c>
      <c r="J21" s="155">
        <v>680</v>
      </c>
      <c r="K21" s="159">
        <f>((I21-J21)/I21)</f>
        <v>0.15945611866501855</v>
      </c>
      <c r="L21" s="20"/>
      <c r="M21" s="19">
        <v>2</v>
      </c>
      <c r="N21" s="33">
        <v>6.1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74.47</v>
      </c>
      <c r="E22" s="43">
        <v>6.6</v>
      </c>
      <c r="F22" s="44">
        <v>779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761</v>
      </c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76.56</v>
      </c>
      <c r="E24" s="43">
        <v>6.4</v>
      </c>
      <c r="F24" s="44">
        <v>1177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75">
        <f>(J9-J10)/J9</f>
        <v>0.50735073507350736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1160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75">
        <f>(J10-J11)/J10</f>
        <v>0.13398294762484775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75">
        <f>(J11-J12)/J11</f>
        <v>0.27144866385372712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75">
        <f>(J12-J13)/J12</f>
        <v>1.5926640926640926E-2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91.55</v>
      </c>
      <c r="E28" s="31"/>
      <c r="F28" s="32"/>
      <c r="G28" s="81"/>
      <c r="H28" s="27" t="s">
        <v>1</v>
      </c>
      <c r="I28" s="31">
        <v>459</v>
      </c>
      <c r="J28" s="31">
        <v>394</v>
      </c>
      <c r="K28" s="32">
        <f>I28-J28</f>
        <v>65</v>
      </c>
      <c r="L28" s="20"/>
      <c r="M28" s="157" t="s">
        <v>74</v>
      </c>
      <c r="N28" s="158"/>
      <c r="O28" s="76">
        <f>(J9-J13)/J9</f>
        <v>0.69411941194119409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72.8</v>
      </c>
      <c r="E29" s="31">
        <v>68.569999999999993</v>
      </c>
      <c r="F29" s="32">
        <v>94.19</v>
      </c>
      <c r="G29" s="82">
        <v>5.2</v>
      </c>
      <c r="H29" s="26" t="s">
        <v>2</v>
      </c>
      <c r="I29" s="33">
        <v>339</v>
      </c>
      <c r="J29" s="33">
        <v>300</v>
      </c>
      <c r="K29" s="34">
        <f>I29-J29</f>
        <v>39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78.3</v>
      </c>
      <c r="E30" s="31">
        <v>65.72</v>
      </c>
      <c r="F30" s="32">
        <v>83.93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75.45</v>
      </c>
      <c r="E31" s="31">
        <v>54.25</v>
      </c>
      <c r="F31" s="32">
        <v>71.91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52.85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130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131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132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133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134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 t="s">
        <v>135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9.8000000000000007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1680</v>
      </c>
      <c r="G64" s="48"/>
      <c r="H64" s="48"/>
      <c r="I64" s="48"/>
      <c r="J64" s="177">
        <f>AVERAGE(F64:I64)</f>
        <v>1680</v>
      </c>
      <c r="K64" s="178"/>
      <c r="L64" s="20"/>
      <c r="M64" s="16">
        <v>2</v>
      </c>
      <c r="N64" s="134">
        <v>8.4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667</v>
      </c>
      <c r="G65" s="48"/>
      <c r="H65" s="48"/>
      <c r="I65" s="48"/>
      <c r="J65" s="177">
        <f t="shared" ref="J65:J70" si="1">AVERAGE(F65:I65)</f>
        <v>667</v>
      </c>
      <c r="K65" s="178"/>
      <c r="L65" s="20"/>
      <c r="M65" s="16">
        <v>3</v>
      </c>
      <c r="N65" s="134">
        <v>9.1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63.27</v>
      </c>
      <c r="E66" s="43">
        <v>7.3</v>
      </c>
      <c r="F66" s="43">
        <v>1607</v>
      </c>
      <c r="G66" s="43">
        <v>1387</v>
      </c>
      <c r="H66" s="43">
        <v>1327</v>
      </c>
      <c r="I66" s="43">
        <v>1487</v>
      </c>
      <c r="J66" s="177">
        <f t="shared" si="1"/>
        <v>1452</v>
      </c>
      <c r="K66" s="178"/>
      <c r="L66" s="20"/>
      <c r="M66" s="16">
        <v>4</v>
      </c>
      <c r="N66" s="134">
        <v>7.4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60.04</v>
      </c>
      <c r="E67" s="43">
        <v>7.2</v>
      </c>
      <c r="F67" s="43">
        <v>693</v>
      </c>
      <c r="G67" s="43">
        <v>712</v>
      </c>
      <c r="H67" s="43">
        <v>783</v>
      </c>
      <c r="I67" s="43">
        <v>728</v>
      </c>
      <c r="J67" s="177">
        <f t="shared" si="1"/>
        <v>729</v>
      </c>
      <c r="K67" s="178"/>
      <c r="L67" s="20"/>
      <c r="M67" s="16">
        <v>5</v>
      </c>
      <c r="N67" s="134">
        <v>7.8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568</v>
      </c>
      <c r="G68" s="48"/>
      <c r="H68" s="48"/>
      <c r="I68" s="48"/>
      <c r="J68" s="177">
        <f t="shared" si="1"/>
        <v>568</v>
      </c>
      <c r="K68" s="178"/>
      <c r="L68" s="20"/>
      <c r="M68" s="19">
        <v>6</v>
      </c>
      <c r="N68" s="136">
        <v>7.3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561</v>
      </c>
      <c r="G69" s="48"/>
      <c r="H69" s="48"/>
      <c r="I69" s="48"/>
      <c r="J69" s="177">
        <f t="shared" si="1"/>
        <v>561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61.01</v>
      </c>
      <c r="E70" s="45">
        <v>7</v>
      </c>
      <c r="F70" s="45">
        <v>595</v>
      </c>
      <c r="G70" s="45">
        <v>561</v>
      </c>
      <c r="H70" s="45">
        <v>449</v>
      </c>
      <c r="I70" s="45">
        <v>507</v>
      </c>
      <c r="J70" s="179">
        <f t="shared" si="1"/>
        <v>528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10.48</v>
      </c>
      <c r="E73" s="43">
        <v>11.1</v>
      </c>
      <c r="F73" s="44">
        <v>1468</v>
      </c>
      <c r="G73" s="14"/>
      <c r="H73" s="12" t="s">
        <v>1</v>
      </c>
      <c r="I73" s="167">
        <v>6.86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70.55</v>
      </c>
      <c r="E74" s="43"/>
      <c r="F74" s="44">
        <v>572</v>
      </c>
      <c r="G74" s="14"/>
      <c r="H74" s="11" t="s">
        <v>2</v>
      </c>
      <c r="I74" s="170">
        <v>6.36</v>
      </c>
      <c r="J74" s="171"/>
      <c r="K74" s="172"/>
      <c r="L74" s="20"/>
      <c r="M74" s="26">
        <v>6.3</v>
      </c>
      <c r="N74" s="42">
        <v>77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67.430000000000007</v>
      </c>
      <c r="E76" s="43"/>
      <c r="F76" s="44">
        <v>567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65.849999999999994</v>
      </c>
      <c r="E77" s="43"/>
      <c r="F77" s="44">
        <v>564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75.349999999999994</v>
      </c>
      <c r="E78" s="43"/>
      <c r="F78" s="44">
        <v>2194</v>
      </c>
      <c r="G78" s="14"/>
      <c r="H78" s="153">
        <v>5</v>
      </c>
      <c r="I78" s="155">
        <v>554</v>
      </c>
      <c r="J78" s="155">
        <v>444</v>
      </c>
      <c r="K78" s="159">
        <f>((I78-J78)/I78)</f>
        <v>0.19855595667870035</v>
      </c>
      <c r="L78" s="20"/>
      <c r="M78" s="19">
        <v>2</v>
      </c>
      <c r="N78" s="33">
        <v>6.1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74.650000000000006</v>
      </c>
      <c r="E79" s="43">
        <v>6.5</v>
      </c>
      <c r="F79" s="44">
        <v>750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726</v>
      </c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76.84</v>
      </c>
      <c r="E81" s="43">
        <v>6.3</v>
      </c>
      <c r="F81" s="44">
        <v>1148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0.49793388429752067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1102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0.22085048010973937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1.232394366197183E-2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5.8823529411764705E-2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91.42</v>
      </c>
      <c r="E85" s="31"/>
      <c r="F85" s="32"/>
      <c r="G85" s="81"/>
      <c r="H85" s="27" t="s">
        <v>1</v>
      </c>
      <c r="I85" s="31">
        <v>712</v>
      </c>
      <c r="J85" s="31">
        <v>626</v>
      </c>
      <c r="K85" s="32">
        <f>I85-J85</f>
        <v>86</v>
      </c>
      <c r="L85" s="20"/>
      <c r="M85" s="157" t="s">
        <v>74</v>
      </c>
      <c r="N85" s="158"/>
      <c r="O85" s="76">
        <f>(J66-J70)/J66</f>
        <v>0.63636363636363635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73.55</v>
      </c>
      <c r="E86" s="31">
        <v>69.33</v>
      </c>
      <c r="F86" s="32">
        <v>94.27</v>
      </c>
      <c r="G86" s="82">
        <v>5.0999999999999996</v>
      </c>
      <c r="H86" s="26" t="s">
        <v>2</v>
      </c>
      <c r="I86" s="33">
        <v>612</v>
      </c>
      <c r="J86" s="33">
        <v>546</v>
      </c>
      <c r="K86" s="34">
        <f>I86-J86</f>
        <v>66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78.45</v>
      </c>
      <c r="E87" s="31">
        <v>64.83</v>
      </c>
      <c r="F87" s="32">
        <v>82.65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76.349999999999994</v>
      </c>
      <c r="E88" s="31">
        <v>54.6</v>
      </c>
      <c r="F88" s="32">
        <v>71.52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53.25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91.72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>
        <v>94.3</v>
      </c>
      <c r="E91" s="31">
        <v>67.489999999999995</v>
      </c>
      <c r="F91" s="31">
        <v>71.569999999999993</v>
      </c>
      <c r="G91" s="69">
        <v>425</v>
      </c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>
        <v>81.75</v>
      </c>
      <c r="E92" s="70">
        <v>51.01</v>
      </c>
      <c r="F92" s="70">
        <v>62.4</v>
      </c>
      <c r="G92" s="71">
        <v>416</v>
      </c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136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137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138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139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140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141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9.1999999999999993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1623</v>
      </c>
      <c r="G119" s="48"/>
      <c r="H119" s="48"/>
      <c r="I119" s="48"/>
      <c r="J119" s="177">
        <f>AVERAGE(F119:I119)</f>
        <v>1623</v>
      </c>
      <c r="K119" s="178"/>
      <c r="L119" s="20"/>
      <c r="M119" s="16">
        <v>2</v>
      </c>
      <c r="N119" s="134">
        <v>8.6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693</v>
      </c>
      <c r="G120" s="48"/>
      <c r="H120" s="48"/>
      <c r="I120" s="48"/>
      <c r="J120" s="177">
        <f t="shared" ref="J120:J125" si="2">AVERAGE(F120:I120)</f>
        <v>693</v>
      </c>
      <c r="K120" s="178"/>
      <c r="L120" s="20"/>
      <c r="M120" s="16">
        <v>3</v>
      </c>
      <c r="N120" s="134">
        <v>9.9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63.51</v>
      </c>
      <c r="E121" s="43">
        <v>7</v>
      </c>
      <c r="F121" s="43">
        <v>1485</v>
      </c>
      <c r="G121" s="43">
        <v>1522</v>
      </c>
      <c r="H121" s="43">
        <v>1413</v>
      </c>
      <c r="I121" s="43">
        <v>1378</v>
      </c>
      <c r="J121" s="177">
        <f t="shared" si="2"/>
        <v>1449.5</v>
      </c>
      <c r="K121" s="178"/>
      <c r="L121" s="20"/>
      <c r="M121" s="16">
        <v>4</v>
      </c>
      <c r="N121" s="134">
        <v>7.7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61.28</v>
      </c>
      <c r="E122" s="43">
        <v>7.7</v>
      </c>
      <c r="F122" s="43">
        <v>726</v>
      </c>
      <c r="G122" s="43">
        <v>701</v>
      </c>
      <c r="H122" s="43">
        <v>771</v>
      </c>
      <c r="I122" s="43">
        <v>733</v>
      </c>
      <c r="J122" s="177">
        <f t="shared" si="2"/>
        <v>732.75</v>
      </c>
      <c r="K122" s="178"/>
      <c r="L122" s="20"/>
      <c r="M122" s="16">
        <v>5</v>
      </c>
      <c r="N122" s="134">
        <v>8.1999999999999993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597</v>
      </c>
      <c r="G123" s="48"/>
      <c r="H123" s="48"/>
      <c r="I123" s="48"/>
      <c r="J123" s="177">
        <f t="shared" si="2"/>
        <v>597</v>
      </c>
      <c r="K123" s="178"/>
      <c r="L123" s="20"/>
      <c r="M123" s="19">
        <v>6</v>
      </c>
      <c r="N123" s="136">
        <v>7.6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449</v>
      </c>
      <c r="G124" s="48"/>
      <c r="H124" s="48"/>
      <c r="I124" s="48"/>
      <c r="J124" s="177">
        <f t="shared" si="2"/>
        <v>449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60.76</v>
      </c>
      <c r="E125" s="45">
        <v>6.9</v>
      </c>
      <c r="F125" s="45">
        <v>456</v>
      </c>
      <c r="G125" s="45">
        <v>432</v>
      </c>
      <c r="H125" s="45">
        <v>505</v>
      </c>
      <c r="I125" s="45">
        <v>470</v>
      </c>
      <c r="J125" s="179">
        <f t="shared" si="2"/>
        <v>465.75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6.96</v>
      </c>
      <c r="E128" s="43">
        <v>10.5</v>
      </c>
      <c r="F128" s="44">
        <v>1236</v>
      </c>
      <c r="G128" s="14"/>
      <c r="H128" s="12" t="s">
        <v>1</v>
      </c>
      <c r="I128" s="167">
        <v>5.68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66.540000000000006</v>
      </c>
      <c r="E129" s="43"/>
      <c r="F129" s="44">
        <v>478</v>
      </c>
      <c r="G129" s="14"/>
      <c r="H129" s="11" t="s">
        <v>2</v>
      </c>
      <c r="I129" s="170">
        <v>5.29</v>
      </c>
      <c r="J129" s="171"/>
      <c r="K129" s="172"/>
      <c r="L129" s="20"/>
      <c r="M129" s="26">
        <v>7.1</v>
      </c>
      <c r="N129" s="42">
        <v>84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62.86</v>
      </c>
      <c r="E131" s="43"/>
      <c r="F131" s="44">
        <v>456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66.05</v>
      </c>
      <c r="E132" s="43"/>
      <c r="F132" s="44">
        <v>460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6.1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77.349999999999994</v>
      </c>
      <c r="E133" s="43"/>
      <c r="F133" s="44">
        <v>2301</v>
      </c>
      <c r="G133" s="14"/>
      <c r="H133" s="153">
        <v>3</v>
      </c>
      <c r="I133" s="155">
        <v>772</v>
      </c>
      <c r="J133" s="155">
        <v>602</v>
      </c>
      <c r="K133" s="159">
        <f>((I133-J133)/I133)</f>
        <v>0.22020725388601037</v>
      </c>
      <c r="L133" s="20"/>
      <c r="M133" s="19">
        <v>2</v>
      </c>
      <c r="N133" s="33">
        <v>5.9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71.42</v>
      </c>
      <c r="E134" s="43">
        <v>6.7</v>
      </c>
      <c r="F134" s="44">
        <v>833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856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76.38</v>
      </c>
      <c r="E136" s="43">
        <v>6.3</v>
      </c>
      <c r="F136" s="44">
        <v>1393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0.49448085546740256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1427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0.18526100307062435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0.24790619765494137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-3.7305122494432075E-2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91.25</v>
      </c>
      <c r="E140" s="31"/>
      <c r="F140" s="32"/>
      <c r="G140" s="81"/>
      <c r="H140" s="27" t="s">
        <v>1</v>
      </c>
      <c r="I140" s="31">
        <v>412</v>
      </c>
      <c r="J140" s="31">
        <v>350</v>
      </c>
      <c r="K140" s="32">
        <f>I140-J140</f>
        <v>62</v>
      </c>
      <c r="L140" s="20"/>
      <c r="M140" s="157" t="s">
        <v>74</v>
      </c>
      <c r="N140" s="158"/>
      <c r="O140" s="76">
        <f>(J121-J125)/J121</f>
        <v>0.67868230424284237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73.099999999999994</v>
      </c>
      <c r="E141" s="31">
        <v>68.900000000000006</v>
      </c>
      <c r="F141" s="32">
        <v>94.26</v>
      </c>
      <c r="G141" s="82">
        <v>5.2</v>
      </c>
      <c r="H141" s="26" t="s">
        <v>2</v>
      </c>
      <c r="I141" s="33">
        <v>329</v>
      </c>
      <c r="J141" s="33">
        <v>301</v>
      </c>
      <c r="K141" s="34">
        <f>I141-J141</f>
        <v>28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78.55</v>
      </c>
      <c r="E142" s="31">
        <v>66.48</v>
      </c>
      <c r="F142" s="32">
        <v>84.64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77.25</v>
      </c>
      <c r="E143" s="31">
        <v>55.48</v>
      </c>
      <c r="F143" s="32">
        <v>71.819999999999993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52.3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91.75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142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143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144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 t="s">
        <v>145</v>
      </c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 t="s">
        <v>146</v>
      </c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 t="s">
        <v>147</v>
      </c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>
        <f>IFERROR((AVERAGE(D34,D91,D146))," ")</f>
        <v>94.3</v>
      </c>
      <c r="E169" s="73">
        <f t="shared" ref="E169:F169" si="3">IFERROR((AVERAGE(E34,E91,E146))," ")</f>
        <v>67.489999999999995</v>
      </c>
      <c r="F169" s="73">
        <f t="shared" si="3"/>
        <v>71.569999999999993</v>
      </c>
    </row>
    <row r="170" spans="1:16" hidden="1" x14ac:dyDescent="0.25">
      <c r="C170" s="72" t="s">
        <v>65</v>
      </c>
      <c r="D170" s="73">
        <f t="shared" ref="D170:F171" si="4">IFERROR((AVERAGE(D35,D92,D147))," ")</f>
        <v>81.75</v>
      </c>
      <c r="E170" s="73">
        <f t="shared" si="4"/>
        <v>51.01</v>
      </c>
      <c r="F170" s="73">
        <f t="shared" si="4"/>
        <v>62.4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 t="s">
        <v>148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9.6</v>
      </c>
      <c r="O6" s="135"/>
      <c r="P6" s="17"/>
      <c r="R6" s="53" t="s">
        <v>0</v>
      </c>
      <c r="S6" s="53">
        <f>AVERAGE(J9,J66,J121)</f>
        <v>1516.4166666666667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1598</v>
      </c>
      <c r="G7" s="48"/>
      <c r="H7" s="48"/>
      <c r="I7" s="48"/>
      <c r="J7" s="177">
        <f>AVERAGE(F7:I7)</f>
        <v>1598</v>
      </c>
      <c r="K7" s="178"/>
      <c r="L7" s="20"/>
      <c r="M7" s="16">
        <v>2</v>
      </c>
      <c r="N7" s="134">
        <v>8.4</v>
      </c>
      <c r="O7" s="135"/>
      <c r="P7" s="17"/>
      <c r="R7" s="53" t="s">
        <v>1</v>
      </c>
      <c r="S7" s="99">
        <f>AVERAGE(J10,J67,J122)</f>
        <v>825.91666666666663</v>
      </c>
    </row>
    <row r="8" spans="1:19" x14ac:dyDescent="0.25">
      <c r="A8" s="17"/>
      <c r="B8" s="20"/>
      <c r="C8" s="9" t="s">
        <v>18</v>
      </c>
      <c r="D8" s="47"/>
      <c r="E8" s="47"/>
      <c r="F8" s="43">
        <v>670</v>
      </c>
      <c r="G8" s="48"/>
      <c r="H8" s="48"/>
      <c r="I8" s="48"/>
      <c r="J8" s="177">
        <f t="shared" ref="J8:J13" si="0">AVERAGE(F8:I8)</f>
        <v>670</v>
      </c>
      <c r="K8" s="178"/>
      <c r="L8" s="20"/>
      <c r="M8" s="16">
        <v>3</v>
      </c>
      <c r="N8" s="134">
        <v>8.3000000000000007</v>
      </c>
      <c r="O8" s="135"/>
      <c r="P8" s="17"/>
      <c r="R8" s="53" t="s">
        <v>2</v>
      </c>
      <c r="S8" s="100">
        <f>AVERAGE(J13,J70,J125)</f>
        <v>562.33333333333337</v>
      </c>
    </row>
    <row r="9" spans="1:19" x14ac:dyDescent="0.25">
      <c r="A9" s="17"/>
      <c r="B9" s="20"/>
      <c r="C9" s="9" t="s">
        <v>19</v>
      </c>
      <c r="D9" s="43">
        <v>63.58</v>
      </c>
      <c r="E9" s="43">
        <v>7.8</v>
      </c>
      <c r="F9" s="43">
        <v>1746</v>
      </c>
      <c r="G9" s="43">
        <v>1788</v>
      </c>
      <c r="H9" s="43">
        <v>1558</v>
      </c>
      <c r="I9" s="43">
        <v>1589</v>
      </c>
      <c r="J9" s="177">
        <f t="shared" si="0"/>
        <v>1670.25</v>
      </c>
      <c r="K9" s="178"/>
      <c r="L9" s="20"/>
      <c r="M9" s="16">
        <v>4</v>
      </c>
      <c r="N9" s="134">
        <v>7.8</v>
      </c>
      <c r="O9" s="135"/>
      <c r="P9" s="17"/>
      <c r="R9" s="101" t="s">
        <v>70</v>
      </c>
      <c r="S9" s="102">
        <f>S6-S8</f>
        <v>954.08333333333337</v>
      </c>
    </row>
    <row r="10" spans="1:19" x14ac:dyDescent="0.25">
      <c r="A10" s="17"/>
      <c r="B10" s="20"/>
      <c r="C10" s="9" t="s">
        <v>20</v>
      </c>
      <c r="D10" s="43">
        <v>62.17</v>
      </c>
      <c r="E10" s="43">
        <v>7.8</v>
      </c>
      <c r="F10" s="43">
        <v>636</v>
      </c>
      <c r="G10" s="43">
        <v>659</v>
      </c>
      <c r="H10" s="43">
        <v>685</v>
      </c>
      <c r="I10" s="43">
        <v>696</v>
      </c>
      <c r="J10" s="177">
        <f t="shared" si="0"/>
        <v>669</v>
      </c>
      <c r="K10" s="178"/>
      <c r="L10" s="20"/>
      <c r="M10" s="16">
        <v>5</v>
      </c>
      <c r="N10" s="134">
        <v>8.8000000000000007</v>
      </c>
      <c r="O10" s="135"/>
      <c r="P10" s="17"/>
      <c r="R10" s="101" t="s">
        <v>71</v>
      </c>
      <c r="S10" s="103">
        <f>S7-S8</f>
        <v>263.58333333333326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420</v>
      </c>
      <c r="G11" s="48"/>
      <c r="H11" s="48"/>
      <c r="I11" s="48"/>
      <c r="J11" s="177">
        <f t="shared" si="0"/>
        <v>420</v>
      </c>
      <c r="K11" s="178"/>
      <c r="L11" s="20"/>
      <c r="M11" s="19">
        <v>6</v>
      </c>
      <c r="N11" s="136">
        <v>8.1</v>
      </c>
      <c r="O11" s="137"/>
      <c r="P11" s="17"/>
      <c r="R11" s="104" t="s">
        <v>72</v>
      </c>
      <c r="S11" s="105">
        <f>S9/S6</f>
        <v>0.62916964334780456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341</v>
      </c>
      <c r="G12" s="48"/>
      <c r="H12" s="48"/>
      <c r="I12" s="48"/>
      <c r="J12" s="177">
        <f t="shared" si="0"/>
        <v>341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0.31914034910705269</v>
      </c>
    </row>
    <row r="13" spans="1:19" ht="15.75" thickBot="1" x14ac:dyDescent="0.3">
      <c r="A13" s="17"/>
      <c r="B13" s="20"/>
      <c r="C13" s="10" t="s">
        <v>23</v>
      </c>
      <c r="D13" s="45">
        <v>62.34</v>
      </c>
      <c r="E13" s="45">
        <v>7</v>
      </c>
      <c r="F13" s="45">
        <v>384</v>
      </c>
      <c r="G13" s="45">
        <v>377</v>
      </c>
      <c r="H13" s="45">
        <v>443</v>
      </c>
      <c r="I13" s="45">
        <v>424</v>
      </c>
      <c r="J13" s="179">
        <f t="shared" si="0"/>
        <v>407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8.39</v>
      </c>
      <c r="E16" s="43">
        <v>10.5</v>
      </c>
      <c r="F16" s="44">
        <v>1170</v>
      </c>
      <c r="G16" s="14"/>
      <c r="H16" s="12" t="s">
        <v>1</v>
      </c>
      <c r="I16" s="167">
        <v>6.5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70.19</v>
      </c>
      <c r="E17" s="43"/>
      <c r="F17" s="44">
        <v>410</v>
      </c>
      <c r="G17" s="14"/>
      <c r="H17" s="11" t="s">
        <v>2</v>
      </c>
      <c r="I17" s="170">
        <v>6.17</v>
      </c>
      <c r="J17" s="171"/>
      <c r="K17" s="172"/>
      <c r="L17" s="20"/>
      <c r="M17" s="26">
        <v>7</v>
      </c>
      <c r="N17" s="42">
        <v>134</v>
      </c>
      <c r="O17" s="41">
        <v>0.05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68.64</v>
      </c>
      <c r="E19" s="43"/>
      <c r="F19" s="44">
        <v>407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67.790000000000006</v>
      </c>
      <c r="E20" s="43"/>
      <c r="F20" s="44">
        <v>405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75.849999999999994</v>
      </c>
      <c r="E21" s="43"/>
      <c r="F21" s="44">
        <v>2282</v>
      </c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>
        <v>6.3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72.400000000000006</v>
      </c>
      <c r="E22" s="43">
        <v>6.8</v>
      </c>
      <c r="F22" s="44">
        <v>798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781</v>
      </c>
      <c r="G23" s="14"/>
      <c r="H23" s="153">
        <v>6</v>
      </c>
      <c r="I23" s="155">
        <v>482</v>
      </c>
      <c r="J23" s="155">
        <v>337</v>
      </c>
      <c r="K23" s="159">
        <f>((I23-J23)/I23)</f>
        <v>0.30082987551867219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76.86</v>
      </c>
      <c r="E24" s="43">
        <v>6.5</v>
      </c>
      <c r="F24" s="44">
        <v>1335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0.59946115850920523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1319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0.37219730941704038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0.18809523809523809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-0.19354838709677419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91.4</v>
      </c>
      <c r="E28" s="31"/>
      <c r="F28" s="32"/>
      <c r="G28" s="81"/>
      <c r="H28" s="27" t="s">
        <v>1</v>
      </c>
      <c r="I28" s="31">
        <v>428</v>
      </c>
      <c r="J28" s="31">
        <v>389</v>
      </c>
      <c r="K28" s="32">
        <f>I28-J28</f>
        <v>39</v>
      </c>
      <c r="L28" s="20"/>
      <c r="M28" s="157" t="s">
        <v>74</v>
      </c>
      <c r="N28" s="158"/>
      <c r="O28" s="76">
        <f>(J9-J13)/J9</f>
        <v>0.75632390360724444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72.7</v>
      </c>
      <c r="E29" s="31">
        <v>68.63</v>
      </c>
      <c r="F29" s="32">
        <v>94.4</v>
      </c>
      <c r="G29" s="82">
        <v>5.0999999999999996</v>
      </c>
      <c r="H29" s="26" t="s">
        <v>2</v>
      </c>
      <c r="I29" s="33">
        <v>298</v>
      </c>
      <c r="J29" s="33">
        <v>267</v>
      </c>
      <c r="K29" s="34">
        <f>I29-J29</f>
        <v>31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78.900000000000006</v>
      </c>
      <c r="E30" s="31">
        <v>66.55</v>
      </c>
      <c r="F30" s="32">
        <v>84.35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75.849999999999994</v>
      </c>
      <c r="E31" s="31">
        <v>54.74</v>
      </c>
      <c r="F31" s="32">
        <v>72.17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51.95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91.3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149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150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151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152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153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>
      <c r="H56" s="86">
        <v>43893</v>
      </c>
    </row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 t="s">
        <v>135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9.5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1267</v>
      </c>
      <c r="G64" s="48"/>
      <c r="H64" s="48"/>
      <c r="I64" s="48"/>
      <c r="J64" s="177">
        <f>AVERAGE(F64:I64)</f>
        <v>1267</v>
      </c>
      <c r="K64" s="178"/>
      <c r="L64" s="20"/>
      <c r="M64" s="16">
        <v>2</v>
      </c>
      <c r="N64" s="134">
        <v>8.4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566</v>
      </c>
      <c r="G65" s="48"/>
      <c r="H65" s="48"/>
      <c r="I65" s="48"/>
      <c r="J65" s="177">
        <f t="shared" ref="J65:J70" si="1">AVERAGE(F65:I65)</f>
        <v>566</v>
      </c>
      <c r="K65" s="178"/>
      <c r="L65" s="20"/>
      <c r="M65" s="16">
        <v>3</v>
      </c>
      <c r="N65" s="134">
        <v>9.3000000000000007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64.47</v>
      </c>
      <c r="E66" s="43">
        <v>7.9</v>
      </c>
      <c r="F66" s="43">
        <v>1501</v>
      </c>
      <c r="G66" s="43">
        <v>1438</v>
      </c>
      <c r="H66" s="43">
        <v>1408</v>
      </c>
      <c r="I66" s="43">
        <v>1185</v>
      </c>
      <c r="J66" s="177">
        <f t="shared" si="1"/>
        <v>1383</v>
      </c>
      <c r="K66" s="178"/>
      <c r="L66" s="20"/>
      <c r="M66" s="16">
        <v>4</v>
      </c>
      <c r="N66" s="134">
        <v>8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62.35</v>
      </c>
      <c r="E67" s="43">
        <v>8.6</v>
      </c>
      <c r="F67" s="43">
        <v>957</v>
      </c>
      <c r="G67" s="43">
        <v>1121</v>
      </c>
      <c r="H67" s="43">
        <v>1037</v>
      </c>
      <c r="I67" s="43">
        <v>842</v>
      </c>
      <c r="J67" s="177">
        <f t="shared" si="1"/>
        <v>989.25</v>
      </c>
      <c r="K67" s="178"/>
      <c r="L67" s="20"/>
      <c r="M67" s="16">
        <v>5</v>
      </c>
      <c r="N67" s="134">
        <v>9.6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718</v>
      </c>
      <c r="G68" s="48"/>
      <c r="H68" s="48"/>
      <c r="I68" s="48"/>
      <c r="J68" s="177">
        <f t="shared" si="1"/>
        <v>718</v>
      </c>
      <c r="K68" s="178"/>
      <c r="L68" s="20"/>
      <c r="M68" s="19">
        <v>6</v>
      </c>
      <c r="N68" s="136">
        <v>8.4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527</v>
      </c>
      <c r="G69" s="48"/>
      <c r="H69" s="48"/>
      <c r="I69" s="48"/>
      <c r="J69" s="177">
        <f t="shared" si="1"/>
        <v>527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61.61</v>
      </c>
      <c r="E70" s="45">
        <v>7.2</v>
      </c>
      <c r="F70" s="45">
        <v>528</v>
      </c>
      <c r="G70" s="45">
        <v>692</v>
      </c>
      <c r="H70" s="45">
        <v>775</v>
      </c>
      <c r="I70" s="45">
        <v>734</v>
      </c>
      <c r="J70" s="179">
        <f t="shared" si="1"/>
        <v>682.25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14.03</v>
      </c>
      <c r="E73" s="43">
        <v>10.4</v>
      </c>
      <c r="F73" s="44">
        <v>1202</v>
      </c>
      <c r="G73" s="14"/>
      <c r="H73" s="12" t="s">
        <v>1</v>
      </c>
      <c r="I73" s="167">
        <v>6.52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71.23</v>
      </c>
      <c r="E74" s="43"/>
      <c r="F74" s="44">
        <v>529</v>
      </c>
      <c r="G74" s="14"/>
      <c r="H74" s="11" t="s">
        <v>2</v>
      </c>
      <c r="I74" s="170">
        <v>6.13</v>
      </c>
      <c r="J74" s="171"/>
      <c r="K74" s="172"/>
      <c r="L74" s="20"/>
      <c r="M74" s="26">
        <v>7</v>
      </c>
      <c r="N74" s="42">
        <v>82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68.52</v>
      </c>
      <c r="E76" s="43"/>
      <c r="F76" s="44">
        <v>535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66.540000000000006</v>
      </c>
      <c r="E77" s="43"/>
      <c r="F77" s="44">
        <v>541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76.58</v>
      </c>
      <c r="E78" s="43"/>
      <c r="F78" s="44">
        <v>2351</v>
      </c>
      <c r="G78" s="14"/>
      <c r="H78" s="153">
        <v>9</v>
      </c>
      <c r="I78" s="155">
        <v>1072</v>
      </c>
      <c r="J78" s="155">
        <v>490</v>
      </c>
      <c r="K78" s="159">
        <f>((I78-J78)/I78)</f>
        <v>0.54291044776119401</v>
      </c>
      <c r="L78" s="20"/>
      <c r="M78" s="19">
        <v>2</v>
      </c>
      <c r="N78" s="33">
        <v>6.2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78.25</v>
      </c>
      <c r="E79" s="43">
        <v>6.6</v>
      </c>
      <c r="F79" s="44">
        <v>824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806</v>
      </c>
      <c r="G80" s="14"/>
      <c r="H80" s="153">
        <v>7</v>
      </c>
      <c r="I80" s="155">
        <v>780</v>
      </c>
      <c r="J80" s="155">
        <v>770</v>
      </c>
      <c r="K80" s="159">
        <f>((I80-J80)/I80)</f>
        <v>1.282051282051282E-2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77.290000000000006</v>
      </c>
      <c r="E81" s="43">
        <v>6.4</v>
      </c>
      <c r="F81" s="44">
        <v>1368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0.28470715835140997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1348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0.27419762446297702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0.26601671309192199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-0.29459203036053133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456</v>
      </c>
      <c r="J85" s="31">
        <v>385</v>
      </c>
      <c r="K85" s="32">
        <f>I85-J85</f>
        <v>71</v>
      </c>
      <c r="L85" s="20"/>
      <c r="M85" s="157" t="s">
        <v>74</v>
      </c>
      <c r="N85" s="158"/>
      <c r="O85" s="76">
        <f>(J66-J70)/J66</f>
        <v>0.50668835864063633</v>
      </c>
      <c r="P85" s="17"/>
    </row>
    <row r="86" spans="1:16" ht="15.75" thickBot="1" x14ac:dyDescent="0.3">
      <c r="A86" s="17"/>
      <c r="B86" s="62"/>
      <c r="C86" s="59" t="s">
        <v>58</v>
      </c>
      <c r="D86" s="31">
        <v>73.150000000000006</v>
      </c>
      <c r="E86" s="31">
        <v>68.94</v>
      </c>
      <c r="F86" s="32">
        <v>94.25</v>
      </c>
      <c r="G86" s="82">
        <v>5.0999999999999996</v>
      </c>
      <c r="H86" s="26" t="s">
        <v>2</v>
      </c>
      <c r="I86" s="33">
        <v>337</v>
      </c>
      <c r="J86" s="33">
        <v>315</v>
      </c>
      <c r="K86" s="34">
        <f>I86-J86</f>
        <v>22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77.95</v>
      </c>
      <c r="E87" s="31">
        <v>65.53</v>
      </c>
      <c r="F87" s="32">
        <v>84.07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76.650000000000006</v>
      </c>
      <c r="E88" s="31">
        <v>55.14</v>
      </c>
      <c r="F88" s="32">
        <v>71.94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52.15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91.55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154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155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156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157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158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 t="s">
        <v>159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 t="s">
        <v>160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 t="s">
        <v>161</v>
      </c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 t="s">
        <v>162</v>
      </c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 t="s">
        <v>163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9.9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1246</v>
      </c>
      <c r="G119" s="48"/>
      <c r="H119" s="48"/>
      <c r="I119" s="48"/>
      <c r="J119" s="177">
        <f>AVERAGE(F119:I119)</f>
        <v>1246</v>
      </c>
      <c r="K119" s="178"/>
      <c r="L119" s="20"/>
      <c r="M119" s="16">
        <v>2</v>
      </c>
      <c r="N119" s="134">
        <v>8.8000000000000007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548</v>
      </c>
      <c r="G120" s="48"/>
      <c r="H120" s="48"/>
      <c r="I120" s="48"/>
      <c r="J120" s="177">
        <f t="shared" ref="J120:J125" si="2">AVERAGE(F120:I120)</f>
        <v>548</v>
      </c>
      <c r="K120" s="178"/>
      <c r="L120" s="20"/>
      <c r="M120" s="16">
        <v>3</v>
      </c>
      <c r="N120" s="134">
        <v>9.1999999999999993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63.6</v>
      </c>
      <c r="E121" s="43">
        <v>6.6</v>
      </c>
      <c r="F121" s="43"/>
      <c r="G121" s="43">
        <v>1674</v>
      </c>
      <c r="H121" s="43">
        <v>1298</v>
      </c>
      <c r="I121" s="43">
        <v>1516</v>
      </c>
      <c r="J121" s="177">
        <f t="shared" si="2"/>
        <v>1496</v>
      </c>
      <c r="K121" s="178"/>
      <c r="L121" s="20"/>
      <c r="M121" s="16">
        <v>4</v>
      </c>
      <c r="N121" s="134">
        <v>8.1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61.98</v>
      </c>
      <c r="E122" s="43">
        <v>7.8</v>
      </c>
      <c r="F122" s="43">
        <v>923</v>
      </c>
      <c r="G122" s="43">
        <v>929</v>
      </c>
      <c r="H122" s="43">
        <v>784</v>
      </c>
      <c r="I122" s="43">
        <v>642</v>
      </c>
      <c r="J122" s="177">
        <f t="shared" si="2"/>
        <v>819.5</v>
      </c>
      <c r="K122" s="178"/>
      <c r="L122" s="20"/>
      <c r="M122" s="16">
        <v>5</v>
      </c>
      <c r="N122" s="134">
        <v>9.5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697</v>
      </c>
      <c r="G123" s="48"/>
      <c r="H123" s="48"/>
      <c r="I123" s="48"/>
      <c r="J123" s="177">
        <f t="shared" si="2"/>
        <v>697</v>
      </c>
      <c r="K123" s="178"/>
      <c r="L123" s="20"/>
      <c r="M123" s="19">
        <v>6</v>
      </c>
      <c r="N123" s="136">
        <v>8.3000000000000007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575</v>
      </c>
      <c r="G124" s="48"/>
      <c r="H124" s="48"/>
      <c r="I124" s="48"/>
      <c r="J124" s="177">
        <f t="shared" si="2"/>
        <v>575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62.54</v>
      </c>
      <c r="E125" s="45">
        <v>7.4</v>
      </c>
      <c r="F125" s="45">
        <v>624</v>
      </c>
      <c r="G125" s="45">
        <v>607</v>
      </c>
      <c r="H125" s="45">
        <v>687</v>
      </c>
      <c r="I125" s="45">
        <v>473</v>
      </c>
      <c r="J125" s="179">
        <f t="shared" si="2"/>
        <v>597.75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12.11</v>
      </c>
      <c r="E128" s="43">
        <v>10.6</v>
      </c>
      <c r="F128" s="44">
        <v>1134</v>
      </c>
      <c r="G128" s="14"/>
      <c r="H128" s="12" t="s">
        <v>1</v>
      </c>
      <c r="I128" s="187">
        <v>7.88</v>
      </c>
      <c r="J128" s="188"/>
      <c r="K128" s="18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68.87</v>
      </c>
      <c r="E129" s="43"/>
      <c r="F129" s="44">
        <v>609</v>
      </c>
      <c r="G129" s="14"/>
      <c r="H129" s="11" t="s">
        <v>2</v>
      </c>
      <c r="I129" s="190">
        <v>5.48</v>
      </c>
      <c r="J129" s="191"/>
      <c r="K129" s="192"/>
      <c r="L129" s="20"/>
      <c r="M129" s="26">
        <v>6.6</v>
      </c>
      <c r="N129" s="42">
        <v>78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67.010000000000005</v>
      </c>
      <c r="E131" s="43"/>
      <c r="F131" s="44">
        <v>605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65.540000000000006</v>
      </c>
      <c r="E132" s="43"/>
      <c r="F132" s="44">
        <v>601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73.510000000000005</v>
      </c>
      <c r="E133" s="43"/>
      <c r="F133" s="44">
        <v>2327</v>
      </c>
      <c r="G133" s="14"/>
      <c r="H133" s="153">
        <v>13</v>
      </c>
      <c r="I133" s="155">
        <v>634</v>
      </c>
      <c r="J133" s="155">
        <v>522</v>
      </c>
      <c r="K133" s="159">
        <v>0.18</v>
      </c>
      <c r="L133" s="20"/>
      <c r="M133" s="19">
        <v>2</v>
      </c>
      <c r="N133" s="33">
        <v>6.1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74.92</v>
      </c>
      <c r="E134" s="43">
        <v>6.8</v>
      </c>
      <c r="F134" s="44">
        <v>1112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1062</v>
      </c>
      <c r="G135" s="14"/>
      <c r="H135" s="153">
        <v>11</v>
      </c>
      <c r="I135" s="155">
        <v>881</v>
      </c>
      <c r="J135" s="155">
        <v>753</v>
      </c>
      <c r="K135" s="159">
        <v>0.14000000000000001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76.92</v>
      </c>
      <c r="E136" s="43">
        <v>6.7</v>
      </c>
      <c r="F136" s="44">
        <v>1631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0.45220588235294118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1588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0.14948139109212935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0.17503586800573889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-3.956521739130435E-2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91.43</v>
      </c>
      <c r="E140" s="31"/>
      <c r="F140" s="32"/>
      <c r="G140" s="81"/>
      <c r="H140" s="27" t="s">
        <v>1</v>
      </c>
      <c r="I140" s="31">
        <v>950</v>
      </c>
      <c r="J140" s="31">
        <v>872</v>
      </c>
      <c r="K140" s="32">
        <f>I140-J140</f>
        <v>78</v>
      </c>
      <c r="L140" s="20"/>
      <c r="M140" s="157" t="s">
        <v>74</v>
      </c>
      <c r="N140" s="158"/>
      <c r="O140" s="76">
        <f>(J121-J125)/J121</f>
        <v>0.60043449197860965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73.25</v>
      </c>
      <c r="E141" s="31">
        <v>69.38</v>
      </c>
      <c r="F141" s="32">
        <v>94.72</v>
      </c>
      <c r="G141" s="82">
        <v>5.2</v>
      </c>
      <c r="H141" s="26" t="s">
        <v>2</v>
      </c>
      <c r="I141" s="33">
        <v>641</v>
      </c>
      <c r="J141" s="33">
        <v>592</v>
      </c>
      <c r="K141" s="34">
        <f>I141-J141</f>
        <v>49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78.45</v>
      </c>
      <c r="E142" s="31">
        <v>65.680000000000007</v>
      </c>
      <c r="F142" s="32">
        <v>83.73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76.25</v>
      </c>
      <c r="E143" s="31">
        <v>54.63</v>
      </c>
      <c r="F143" s="32">
        <v>71.650000000000006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53.66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91.39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164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 t="s">
        <v>165</v>
      </c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166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167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168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>
        <v>9.1999999999999993</v>
      </c>
      <c r="O6" s="135"/>
      <c r="P6" s="17"/>
      <c r="R6" s="53" t="s">
        <v>0</v>
      </c>
      <c r="S6" s="53">
        <f>AVERAGE(J9,J66,J121)</f>
        <v>1275.1666666666667</v>
      </c>
    </row>
    <row r="7" spans="1:19" x14ac:dyDescent="0.25">
      <c r="A7" s="17"/>
      <c r="B7" s="20"/>
      <c r="C7" s="9" t="s">
        <v>17</v>
      </c>
      <c r="D7" s="47"/>
      <c r="E7" s="47"/>
      <c r="F7" s="43">
        <v>1302</v>
      </c>
      <c r="G7" s="48"/>
      <c r="H7" s="48"/>
      <c r="I7" s="48"/>
      <c r="J7" s="177">
        <f>AVERAGE(F7:I7)</f>
        <v>1302</v>
      </c>
      <c r="K7" s="178"/>
      <c r="L7" s="20"/>
      <c r="M7" s="16">
        <v>2</v>
      </c>
      <c r="N7" s="134">
        <v>7.6</v>
      </c>
      <c r="O7" s="135"/>
      <c r="P7" s="17"/>
      <c r="R7" s="53" t="s">
        <v>1</v>
      </c>
      <c r="S7" s="99">
        <f>AVERAGE(J10,J67,J122)</f>
        <v>778.5</v>
      </c>
    </row>
    <row r="8" spans="1:19" x14ac:dyDescent="0.25">
      <c r="A8" s="17"/>
      <c r="B8" s="20"/>
      <c r="C8" s="9" t="s">
        <v>18</v>
      </c>
      <c r="D8" s="47"/>
      <c r="E8" s="47"/>
      <c r="F8" s="43">
        <v>571</v>
      </c>
      <c r="G8" s="48"/>
      <c r="H8" s="48"/>
      <c r="I8" s="48"/>
      <c r="J8" s="177">
        <f t="shared" ref="J8:J13" si="0">AVERAGE(F8:I8)</f>
        <v>571</v>
      </c>
      <c r="K8" s="178"/>
      <c r="L8" s="20"/>
      <c r="M8" s="16">
        <v>3</v>
      </c>
      <c r="N8" s="134">
        <v>8.3000000000000007</v>
      </c>
      <c r="O8" s="135"/>
      <c r="P8" s="17"/>
      <c r="R8" s="53" t="s">
        <v>2</v>
      </c>
      <c r="S8" s="100">
        <f>AVERAGE(J13,J70,J125)</f>
        <v>515.5</v>
      </c>
    </row>
    <row r="9" spans="1:19" x14ac:dyDescent="0.25">
      <c r="A9" s="17"/>
      <c r="B9" s="20"/>
      <c r="C9" s="9" t="s">
        <v>19</v>
      </c>
      <c r="D9" s="43">
        <v>61.93</v>
      </c>
      <c r="E9" s="43">
        <v>7.7</v>
      </c>
      <c r="F9" s="43">
        <v>1182</v>
      </c>
      <c r="G9" s="43">
        <v>1168</v>
      </c>
      <c r="H9" s="43">
        <v>1140</v>
      </c>
      <c r="I9" s="43">
        <v>1198</v>
      </c>
      <c r="J9" s="177">
        <f t="shared" si="0"/>
        <v>1172</v>
      </c>
      <c r="K9" s="178"/>
      <c r="L9" s="20"/>
      <c r="M9" s="16">
        <v>4</v>
      </c>
      <c r="N9" s="134">
        <v>7.5</v>
      </c>
      <c r="O9" s="135"/>
      <c r="P9" s="17"/>
      <c r="R9" s="101" t="s">
        <v>70</v>
      </c>
      <c r="S9" s="102">
        <f>S6-S8</f>
        <v>759.66666666666674</v>
      </c>
    </row>
    <row r="10" spans="1:19" x14ac:dyDescent="0.25">
      <c r="A10" s="17"/>
      <c r="B10" s="20"/>
      <c r="C10" s="9" t="s">
        <v>20</v>
      </c>
      <c r="D10" s="43">
        <v>60.78</v>
      </c>
      <c r="E10" s="43">
        <v>7.2</v>
      </c>
      <c r="F10" s="43">
        <v>712</v>
      </c>
      <c r="G10" s="43">
        <v>727</v>
      </c>
      <c r="H10" s="43">
        <v>702</v>
      </c>
      <c r="I10" s="43">
        <v>709</v>
      </c>
      <c r="J10" s="177">
        <f t="shared" si="0"/>
        <v>712.5</v>
      </c>
      <c r="K10" s="178"/>
      <c r="L10" s="20"/>
      <c r="M10" s="16">
        <v>5</v>
      </c>
      <c r="N10" s="134">
        <v>7.7</v>
      </c>
      <c r="O10" s="135"/>
      <c r="P10" s="17"/>
      <c r="R10" s="101" t="s">
        <v>71</v>
      </c>
      <c r="S10" s="103">
        <f>S7-S8</f>
        <v>263</v>
      </c>
    </row>
    <row r="11" spans="1:19" ht="15.75" thickBot="1" x14ac:dyDescent="0.3">
      <c r="A11" s="17"/>
      <c r="B11" s="20"/>
      <c r="C11" s="9" t="s">
        <v>21</v>
      </c>
      <c r="D11" s="43"/>
      <c r="E11" s="43"/>
      <c r="F11" s="43">
        <v>547</v>
      </c>
      <c r="G11" s="48"/>
      <c r="H11" s="48"/>
      <c r="I11" s="48"/>
      <c r="J11" s="177">
        <f t="shared" si="0"/>
        <v>547</v>
      </c>
      <c r="K11" s="178"/>
      <c r="L11" s="20"/>
      <c r="M11" s="19">
        <v>6</v>
      </c>
      <c r="N11" s="136">
        <v>7.3</v>
      </c>
      <c r="O11" s="137"/>
      <c r="P11" s="17"/>
      <c r="R11" s="104" t="s">
        <v>72</v>
      </c>
      <c r="S11" s="105">
        <f>S9/S6</f>
        <v>0.59573911906940269</v>
      </c>
    </row>
    <row r="12" spans="1:19" x14ac:dyDescent="0.25">
      <c r="A12" s="17"/>
      <c r="B12" s="20"/>
      <c r="C12" s="9" t="s">
        <v>22</v>
      </c>
      <c r="D12" s="43"/>
      <c r="E12" s="43"/>
      <c r="F12" s="43">
        <v>393</v>
      </c>
      <c r="G12" s="48"/>
      <c r="H12" s="48"/>
      <c r="I12" s="48"/>
      <c r="J12" s="177">
        <f t="shared" si="0"/>
        <v>393</v>
      </c>
      <c r="K12" s="178"/>
      <c r="L12" s="20"/>
      <c r="M12" s="20"/>
      <c r="N12" s="20"/>
      <c r="O12" s="20"/>
      <c r="P12" s="17"/>
      <c r="R12" s="106" t="s">
        <v>73</v>
      </c>
      <c r="S12" s="107">
        <f>S10/S7</f>
        <v>0.33782915863840718</v>
      </c>
    </row>
    <row r="13" spans="1:19" ht="15.75" thickBot="1" x14ac:dyDescent="0.3">
      <c r="A13" s="17"/>
      <c r="B13" s="20"/>
      <c r="C13" s="10" t="s">
        <v>23</v>
      </c>
      <c r="D13" s="45">
        <v>60</v>
      </c>
      <c r="E13" s="45">
        <v>7.3</v>
      </c>
      <c r="F13" s="45">
        <v>414</v>
      </c>
      <c r="G13" s="45">
        <v>396</v>
      </c>
      <c r="H13" s="45">
        <v>390</v>
      </c>
      <c r="I13" s="45">
        <v>387</v>
      </c>
      <c r="J13" s="179">
        <f t="shared" si="0"/>
        <v>396.75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>
        <v>11.28</v>
      </c>
      <c r="E16" s="43">
        <v>9.9</v>
      </c>
      <c r="F16" s="44">
        <v>1020</v>
      </c>
      <c r="G16" s="14"/>
      <c r="H16" s="12" t="s">
        <v>1</v>
      </c>
      <c r="I16" s="167">
        <v>6.73</v>
      </c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>
        <v>68.180000000000007</v>
      </c>
      <c r="E17" s="43"/>
      <c r="F17" s="44">
        <v>435</v>
      </c>
      <c r="G17" s="14"/>
      <c r="H17" s="11" t="s">
        <v>2</v>
      </c>
      <c r="I17" s="170">
        <v>6.28</v>
      </c>
      <c r="J17" s="171"/>
      <c r="K17" s="172"/>
      <c r="L17" s="20"/>
      <c r="M17" s="26">
        <v>7.1</v>
      </c>
      <c r="N17" s="42">
        <v>130</v>
      </c>
      <c r="O17" s="41">
        <v>0.05</v>
      </c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>
        <v>67.05</v>
      </c>
      <c r="E19" s="43"/>
      <c r="F19" s="44">
        <v>431</v>
      </c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>
        <v>65.959999999999994</v>
      </c>
      <c r="E20" s="43"/>
      <c r="F20" s="44">
        <v>429</v>
      </c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>
        <v>6.2</v>
      </c>
      <c r="O20" s="32">
        <v>80</v>
      </c>
      <c r="P20" s="17"/>
    </row>
    <row r="21" spans="1:16" ht="15.75" thickBot="1" x14ac:dyDescent="0.3">
      <c r="A21" s="17"/>
      <c r="B21" s="20"/>
      <c r="C21" s="7" t="s">
        <v>41</v>
      </c>
      <c r="D21" s="43">
        <v>74.150000000000006</v>
      </c>
      <c r="E21" s="43"/>
      <c r="F21" s="44">
        <v>2475</v>
      </c>
      <c r="G21" s="14"/>
      <c r="H21" s="153">
        <v>1</v>
      </c>
      <c r="I21" s="155">
        <v>719</v>
      </c>
      <c r="J21" s="155">
        <v>518</v>
      </c>
      <c r="K21" s="159">
        <f>((I21-J21)/I21)</f>
        <v>0.27955493741307369</v>
      </c>
      <c r="L21" s="20"/>
      <c r="M21" s="19">
        <v>2</v>
      </c>
      <c r="N21" s="33">
        <v>6.3</v>
      </c>
      <c r="O21" s="34">
        <v>80</v>
      </c>
      <c r="P21" s="17"/>
    </row>
    <row r="22" spans="1:16" ht="15.75" customHeight="1" thickBot="1" x14ac:dyDescent="0.3">
      <c r="A22" s="17"/>
      <c r="B22" s="20"/>
      <c r="C22" s="7" t="s">
        <v>42</v>
      </c>
      <c r="D22" s="43">
        <v>75.19</v>
      </c>
      <c r="E22" s="43">
        <v>6.7</v>
      </c>
      <c r="F22" s="44">
        <v>1035</v>
      </c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>
        <v>1019</v>
      </c>
      <c r="G23" s="14"/>
      <c r="H23" s="153">
        <v>8</v>
      </c>
      <c r="I23" s="155">
        <v>565</v>
      </c>
      <c r="J23" s="155">
        <v>345</v>
      </c>
      <c r="K23" s="159">
        <f>((I23-J23)/I23)</f>
        <v>0.38938053097345132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>
        <v>76.459999999999994</v>
      </c>
      <c r="E24" s="43">
        <v>6.5</v>
      </c>
      <c r="F24" s="44">
        <v>1610</v>
      </c>
      <c r="G24" s="14"/>
      <c r="H24" s="154"/>
      <c r="I24" s="156"/>
      <c r="J24" s="156"/>
      <c r="K24" s="160"/>
      <c r="L24" s="20"/>
      <c r="M24" s="151" t="s">
        <v>46</v>
      </c>
      <c r="N24" s="152"/>
      <c r="O24" s="85">
        <f>(J9-J10)/J9</f>
        <v>0.39206484641638223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>
        <v>1596</v>
      </c>
      <c r="G25" s="14"/>
      <c r="H25" s="20"/>
      <c r="I25" s="20"/>
      <c r="J25" s="20"/>
      <c r="K25" s="20"/>
      <c r="L25" s="20"/>
      <c r="M25" s="151" t="s">
        <v>48</v>
      </c>
      <c r="N25" s="152"/>
      <c r="O25" s="85">
        <f>(J10-J11)/J10</f>
        <v>0.23228070175438598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>
        <f>(J11-J12)/J11</f>
        <v>0.28153564899451555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>
        <f>(J12-J13)/J12</f>
        <v>-9.5419847328244278E-3</v>
      </c>
      <c r="P27" s="17"/>
    </row>
    <row r="28" spans="1:16" ht="15" customHeight="1" thickBot="1" x14ac:dyDescent="0.3">
      <c r="A28" s="17"/>
      <c r="B28" s="62"/>
      <c r="C28" s="59" t="s">
        <v>57</v>
      </c>
      <c r="D28" s="31">
        <v>91.3</v>
      </c>
      <c r="E28" s="31"/>
      <c r="F28" s="32"/>
      <c r="G28" s="81"/>
      <c r="H28" s="27" t="s">
        <v>1</v>
      </c>
      <c r="I28" s="31">
        <v>418</v>
      </c>
      <c r="J28" s="31">
        <v>380</v>
      </c>
      <c r="K28" s="32">
        <f>I28-J28</f>
        <v>38</v>
      </c>
      <c r="L28" s="20"/>
      <c r="M28" s="157" t="s">
        <v>74</v>
      </c>
      <c r="N28" s="158"/>
      <c r="O28" s="76">
        <f>(J9-J13)/J9</f>
        <v>0.66147610921501709</v>
      </c>
      <c r="P28" s="17"/>
    </row>
    <row r="29" spans="1:16" ht="15.75" thickBot="1" x14ac:dyDescent="0.3">
      <c r="A29" s="17"/>
      <c r="B29" s="62"/>
      <c r="C29" s="59" t="s">
        <v>58</v>
      </c>
      <c r="D29" s="31">
        <v>72.8</v>
      </c>
      <c r="E29" s="31">
        <v>68.86</v>
      </c>
      <c r="F29" s="32">
        <v>94.59</v>
      </c>
      <c r="G29" s="82">
        <v>5.4</v>
      </c>
      <c r="H29" s="26" t="s">
        <v>2</v>
      </c>
      <c r="I29" s="33">
        <v>298</v>
      </c>
      <c r="J29" s="33">
        <v>270</v>
      </c>
      <c r="K29" s="34">
        <f>I29-J29</f>
        <v>28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>
        <v>77.900000000000006</v>
      </c>
      <c r="E30" s="31">
        <v>65.42</v>
      </c>
      <c r="F30" s="32">
        <v>83.98</v>
      </c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>
        <v>75.7</v>
      </c>
      <c r="E31" s="31">
        <v>54.45</v>
      </c>
      <c r="F31" s="32">
        <v>71.930000000000007</v>
      </c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>
        <v>52.4</v>
      </c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>
        <v>91.4</v>
      </c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 t="s">
        <v>169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 t="s">
        <v>170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 t="s">
        <v>171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 t="s">
        <v>172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 t="s">
        <v>173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>
        <v>8.9</v>
      </c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>
        <v>1286</v>
      </c>
      <c r="G64" s="48"/>
      <c r="H64" s="48"/>
      <c r="I64" s="48"/>
      <c r="J64" s="177">
        <f>AVERAGE(F64:I64)</f>
        <v>1286</v>
      </c>
      <c r="K64" s="178"/>
      <c r="L64" s="20"/>
      <c r="M64" s="16">
        <v>2</v>
      </c>
      <c r="N64" s="134">
        <v>8.6999999999999993</v>
      </c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>
        <v>563</v>
      </c>
      <c r="G65" s="48"/>
      <c r="H65" s="48"/>
      <c r="I65" s="48"/>
      <c r="J65" s="177">
        <f t="shared" ref="J65:J70" si="1">AVERAGE(F65:I65)</f>
        <v>563</v>
      </c>
      <c r="K65" s="178"/>
      <c r="L65" s="20"/>
      <c r="M65" s="16">
        <v>3</v>
      </c>
      <c r="N65" s="134">
        <v>9.1999999999999993</v>
      </c>
      <c r="O65" s="135"/>
      <c r="P65" s="17"/>
    </row>
    <row r="66" spans="1:16" ht="15" customHeight="1" x14ac:dyDescent="0.25">
      <c r="A66" s="17"/>
      <c r="B66" s="20"/>
      <c r="C66" s="9" t="s">
        <v>19</v>
      </c>
      <c r="D66" s="43">
        <v>66.37</v>
      </c>
      <c r="E66" s="43">
        <v>6.7</v>
      </c>
      <c r="F66" s="43">
        <v>1141</v>
      </c>
      <c r="G66" s="43">
        <v>1206</v>
      </c>
      <c r="H66" s="43">
        <v>1222</v>
      </c>
      <c r="I66" s="43">
        <v>1241</v>
      </c>
      <c r="J66" s="177">
        <f t="shared" si="1"/>
        <v>1202.5</v>
      </c>
      <c r="K66" s="178"/>
      <c r="L66" s="20"/>
      <c r="M66" s="16">
        <v>4</v>
      </c>
      <c r="N66" s="134">
        <v>7.5</v>
      </c>
      <c r="O66" s="135"/>
      <c r="P66" s="17"/>
    </row>
    <row r="67" spans="1:16" ht="15" customHeight="1" x14ac:dyDescent="0.25">
      <c r="A67" s="17"/>
      <c r="B67" s="20"/>
      <c r="C67" s="9" t="s">
        <v>20</v>
      </c>
      <c r="D67" s="43">
        <v>61.01</v>
      </c>
      <c r="E67" s="43">
        <v>6.8</v>
      </c>
      <c r="F67" s="43">
        <v>737</v>
      </c>
      <c r="G67" s="43">
        <v>712</v>
      </c>
      <c r="H67" s="43">
        <v>756</v>
      </c>
      <c r="I67" s="43">
        <v>783</v>
      </c>
      <c r="J67" s="177">
        <f t="shared" si="1"/>
        <v>747</v>
      </c>
      <c r="K67" s="178"/>
      <c r="L67" s="20"/>
      <c r="M67" s="16">
        <v>5</v>
      </c>
      <c r="N67" s="134">
        <v>7.2</v>
      </c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>
        <v>673</v>
      </c>
      <c r="G68" s="48"/>
      <c r="H68" s="48"/>
      <c r="I68" s="48"/>
      <c r="J68" s="177">
        <f t="shared" si="1"/>
        <v>673</v>
      </c>
      <c r="K68" s="178"/>
      <c r="L68" s="20"/>
      <c r="M68" s="19">
        <v>6</v>
      </c>
      <c r="N68" s="136">
        <v>7.2</v>
      </c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>
        <v>558</v>
      </c>
      <c r="G69" s="48"/>
      <c r="H69" s="48"/>
      <c r="I69" s="48"/>
      <c r="J69" s="177">
        <f t="shared" si="1"/>
        <v>558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>
        <v>60.05</v>
      </c>
      <c r="E70" s="45">
        <v>6.9</v>
      </c>
      <c r="F70" s="45">
        <v>545</v>
      </c>
      <c r="G70" s="45">
        <v>573</v>
      </c>
      <c r="H70" s="45">
        <v>582</v>
      </c>
      <c r="I70" s="45">
        <v>570</v>
      </c>
      <c r="J70" s="179">
        <f t="shared" si="1"/>
        <v>567.5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>
        <v>11.85</v>
      </c>
      <c r="E73" s="43">
        <v>10.1</v>
      </c>
      <c r="F73" s="44">
        <v>1321</v>
      </c>
      <c r="G73" s="14"/>
      <c r="H73" s="12" t="s">
        <v>1</v>
      </c>
      <c r="I73" s="167">
        <v>6.25</v>
      </c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>
        <v>67</v>
      </c>
      <c r="E74" s="43"/>
      <c r="F74" s="44">
        <v>516</v>
      </c>
      <c r="G74" s="14"/>
      <c r="H74" s="11" t="s">
        <v>2</v>
      </c>
      <c r="I74" s="170">
        <v>5.86</v>
      </c>
      <c r="J74" s="171"/>
      <c r="K74" s="172"/>
      <c r="L74" s="20"/>
      <c r="M74" s="26">
        <v>7.1</v>
      </c>
      <c r="N74" s="42">
        <v>96</v>
      </c>
      <c r="O74" s="41">
        <v>0.03</v>
      </c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>
        <v>61.28</v>
      </c>
      <c r="E76" s="43"/>
      <c r="F76" s="44">
        <v>526</v>
      </c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>
        <v>61.47</v>
      </c>
      <c r="E77" s="43"/>
      <c r="F77" s="44">
        <v>529</v>
      </c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>
        <v>6.1</v>
      </c>
      <c r="O77" s="32">
        <v>80</v>
      </c>
      <c r="P77" s="17"/>
    </row>
    <row r="78" spans="1:16" ht="15.75" thickBot="1" x14ac:dyDescent="0.3">
      <c r="A78" s="17"/>
      <c r="B78" s="20"/>
      <c r="C78" s="7" t="s">
        <v>41</v>
      </c>
      <c r="D78" s="43">
        <v>77.260000000000005</v>
      </c>
      <c r="E78" s="43"/>
      <c r="F78" s="44">
        <v>2317</v>
      </c>
      <c r="G78" s="14"/>
      <c r="H78" s="153">
        <v>2</v>
      </c>
      <c r="I78" s="155">
        <v>728</v>
      </c>
      <c r="J78" s="155">
        <v>620</v>
      </c>
      <c r="K78" s="159">
        <f>((I78-J78)/I78)</f>
        <v>0.14835164835164835</v>
      </c>
      <c r="L78" s="20"/>
      <c r="M78" s="19">
        <v>2</v>
      </c>
      <c r="N78" s="33">
        <v>6.2</v>
      </c>
      <c r="O78" s="34">
        <v>80</v>
      </c>
      <c r="P78" s="17"/>
    </row>
    <row r="79" spans="1:16" ht="15.75" thickBot="1" x14ac:dyDescent="0.3">
      <c r="A79" s="17"/>
      <c r="B79" s="20"/>
      <c r="C79" s="7" t="s">
        <v>42</v>
      </c>
      <c r="D79" s="43">
        <v>74.319999999999993</v>
      </c>
      <c r="E79" s="43">
        <v>7.4</v>
      </c>
      <c r="F79" s="44">
        <v>837</v>
      </c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>
        <v>866</v>
      </c>
      <c r="G80" s="14"/>
      <c r="H80" s="153">
        <v>12</v>
      </c>
      <c r="I80" s="155">
        <v>659</v>
      </c>
      <c r="J80" s="155">
        <v>589</v>
      </c>
      <c r="K80" s="159">
        <f>((I80-J80)/I80)</f>
        <v>0.1062215477996965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>
        <v>77.39</v>
      </c>
      <c r="E81" s="43">
        <v>7.1</v>
      </c>
      <c r="F81" s="44">
        <v>1375</v>
      </c>
      <c r="G81" s="14"/>
      <c r="H81" s="154"/>
      <c r="I81" s="156"/>
      <c r="J81" s="156"/>
      <c r="K81" s="160"/>
      <c r="L81" s="20"/>
      <c r="M81" s="151" t="s">
        <v>46</v>
      </c>
      <c r="N81" s="152"/>
      <c r="O81" s="85">
        <f>(J66-J67)/J66</f>
        <v>0.37879417879417882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>
        <v>1320</v>
      </c>
      <c r="G82" s="14"/>
      <c r="H82" s="20"/>
      <c r="I82" s="20"/>
      <c r="J82" s="20"/>
      <c r="K82" s="20"/>
      <c r="L82" s="20"/>
      <c r="M82" s="151" t="s">
        <v>48</v>
      </c>
      <c r="N82" s="152"/>
      <c r="O82" s="85">
        <f>(J67-J68)/J67</f>
        <v>9.906291834002677E-2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>
        <f>(J68-J69)/J68</f>
        <v>0.17087667161961367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>
        <f>(J69-J70)/J69</f>
        <v>-1.7025089605734768E-2</v>
      </c>
      <c r="P84" s="17"/>
    </row>
    <row r="85" spans="1:16" ht="15.75" thickBot="1" x14ac:dyDescent="0.3">
      <c r="A85" s="17"/>
      <c r="B85" s="62"/>
      <c r="C85" s="59" t="s">
        <v>57</v>
      </c>
      <c r="D85" s="31">
        <v>91.45</v>
      </c>
      <c r="E85" s="31"/>
      <c r="F85" s="32"/>
      <c r="G85" s="81"/>
      <c r="H85" s="27" t="s">
        <v>1</v>
      </c>
      <c r="I85" s="31">
        <v>422</v>
      </c>
      <c r="J85" s="31">
        <v>374</v>
      </c>
      <c r="K85" s="32">
        <f>I85-J85</f>
        <v>48</v>
      </c>
      <c r="L85" s="20"/>
      <c r="M85" s="157" t="s">
        <v>74</v>
      </c>
      <c r="N85" s="158"/>
      <c r="O85" s="76">
        <f>(J66-J70)/J66</f>
        <v>0.5280665280665281</v>
      </c>
      <c r="P85" s="17"/>
    </row>
    <row r="86" spans="1:16" ht="15.75" thickBot="1" x14ac:dyDescent="0.3">
      <c r="A86" s="17"/>
      <c r="B86" s="62"/>
      <c r="C86" s="59" t="s">
        <v>58</v>
      </c>
      <c r="D86" s="31">
        <v>72.849999999999994</v>
      </c>
      <c r="E86" s="31">
        <v>68.31</v>
      </c>
      <c r="F86" s="32">
        <v>93.77</v>
      </c>
      <c r="G86" s="82">
        <v>5.2</v>
      </c>
      <c r="H86" s="26" t="s">
        <v>2</v>
      </c>
      <c r="I86" s="33">
        <v>329</v>
      </c>
      <c r="J86" s="33">
        <v>306</v>
      </c>
      <c r="K86" s="34">
        <f>I86-J86</f>
        <v>23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>
        <v>77.55</v>
      </c>
      <c r="E87" s="31">
        <v>65.349999999999994</v>
      </c>
      <c r="F87" s="32">
        <v>84.27</v>
      </c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>
        <v>77.05</v>
      </c>
      <c r="E88" s="31">
        <v>55.35</v>
      </c>
      <c r="F88" s="32">
        <v>71.84</v>
      </c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>
        <v>52.5</v>
      </c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>
        <v>91.25</v>
      </c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174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 t="s">
        <v>175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 t="s">
        <v>176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 t="s">
        <v>177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 t="s">
        <v>178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 t="s">
        <v>179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9.8000000000000007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>
        <v>1311</v>
      </c>
      <c r="G119" s="48"/>
      <c r="H119" s="48"/>
      <c r="I119" s="48"/>
      <c r="J119" s="177">
        <f>AVERAGE(F119:I119)</f>
        <v>1311</v>
      </c>
      <c r="K119" s="178"/>
      <c r="L119" s="20"/>
      <c r="M119" s="16">
        <v>2</v>
      </c>
      <c r="N119" s="134">
        <v>9.8000000000000007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>
        <v>571</v>
      </c>
      <c r="G120" s="48"/>
      <c r="H120" s="48"/>
      <c r="I120" s="48"/>
      <c r="J120" s="177">
        <f t="shared" ref="J120:J125" si="2">AVERAGE(F120:I120)</f>
        <v>571</v>
      </c>
      <c r="K120" s="178"/>
      <c r="L120" s="20"/>
      <c r="M120" s="16">
        <v>3</v>
      </c>
      <c r="N120" s="134">
        <v>8.9</v>
      </c>
      <c r="O120" s="135"/>
      <c r="P120" s="17"/>
    </row>
    <row r="121" spans="1:16" x14ac:dyDescent="0.25">
      <c r="A121" s="17"/>
      <c r="B121" s="20"/>
      <c r="C121" s="9" t="s">
        <v>19</v>
      </c>
      <c r="D121" s="43">
        <v>57.11</v>
      </c>
      <c r="E121" s="43">
        <v>8.4</v>
      </c>
      <c r="F121" s="43">
        <v>1425</v>
      </c>
      <c r="G121" s="43">
        <v>1477</v>
      </c>
      <c r="H121" s="43"/>
      <c r="I121" s="43"/>
      <c r="J121" s="177">
        <f t="shared" si="2"/>
        <v>1451</v>
      </c>
      <c r="K121" s="178"/>
      <c r="L121" s="20"/>
      <c r="M121" s="16">
        <v>4</v>
      </c>
      <c r="N121" s="134">
        <v>8.4</v>
      </c>
      <c r="O121" s="135"/>
      <c r="P121" s="17"/>
    </row>
    <row r="122" spans="1:16" x14ac:dyDescent="0.25">
      <c r="A122" s="17"/>
      <c r="B122" s="20"/>
      <c r="C122" s="9" t="s">
        <v>20</v>
      </c>
      <c r="D122" s="43">
        <v>60.02</v>
      </c>
      <c r="E122" s="43">
        <v>8.5</v>
      </c>
      <c r="F122" s="43">
        <v>877</v>
      </c>
      <c r="G122" s="43">
        <v>889</v>
      </c>
      <c r="H122" s="43">
        <v>862</v>
      </c>
      <c r="I122" s="43"/>
      <c r="J122" s="177">
        <f t="shared" si="2"/>
        <v>876</v>
      </c>
      <c r="K122" s="178"/>
      <c r="L122" s="20"/>
      <c r="M122" s="16">
        <v>5</v>
      </c>
      <c r="N122" s="134">
        <v>7.8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>
        <v>673</v>
      </c>
      <c r="G123" s="48"/>
      <c r="H123" s="48"/>
      <c r="I123" s="48"/>
      <c r="J123" s="177">
        <f t="shared" si="2"/>
        <v>673</v>
      </c>
      <c r="K123" s="178"/>
      <c r="L123" s="20"/>
      <c r="M123" s="19">
        <v>6</v>
      </c>
      <c r="N123" s="136">
        <v>7.4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>
        <v>560</v>
      </c>
      <c r="G124" s="48"/>
      <c r="H124" s="48"/>
      <c r="I124" s="48"/>
      <c r="J124" s="177">
        <f t="shared" si="2"/>
        <v>560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>
        <v>60.12</v>
      </c>
      <c r="E125" s="45">
        <v>7.4</v>
      </c>
      <c r="F125" s="45">
        <v>574</v>
      </c>
      <c r="G125" s="45">
        <v>581</v>
      </c>
      <c r="H125" s="45">
        <v>567</v>
      </c>
      <c r="I125" s="45">
        <v>607</v>
      </c>
      <c r="J125" s="179">
        <f t="shared" si="2"/>
        <v>582.25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>
        <v>9.11</v>
      </c>
      <c r="E128" s="43">
        <v>9.6</v>
      </c>
      <c r="F128" s="44">
        <v>1449</v>
      </c>
      <c r="G128" s="14"/>
      <c r="H128" s="12" t="s">
        <v>1</v>
      </c>
      <c r="I128" s="167">
        <v>6.39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>
        <v>68.05</v>
      </c>
      <c r="E129" s="43"/>
      <c r="F129" s="44">
        <v>544</v>
      </c>
      <c r="G129" s="14"/>
      <c r="H129" s="11" t="s">
        <v>2</v>
      </c>
      <c r="I129" s="170">
        <v>5.94</v>
      </c>
      <c r="J129" s="171"/>
      <c r="K129" s="172"/>
      <c r="L129" s="20"/>
      <c r="M129" s="26">
        <v>6.9</v>
      </c>
      <c r="N129" s="42">
        <v>96</v>
      </c>
      <c r="O129" s="41">
        <v>0.04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>
        <v>66.09</v>
      </c>
      <c r="E131" s="43"/>
      <c r="F131" s="44">
        <v>557</v>
      </c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>
        <v>67.11</v>
      </c>
      <c r="E132" s="43"/>
      <c r="F132" s="44">
        <v>540</v>
      </c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6.1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>
        <v>74.349999999999994</v>
      </c>
      <c r="E133" s="43"/>
      <c r="F133" s="44">
        <v>2556</v>
      </c>
      <c r="G133" s="14"/>
      <c r="H133" s="153"/>
      <c r="I133" s="155"/>
      <c r="J133" s="155"/>
      <c r="K133" s="159" t="e">
        <f>((I133-J133)/I133)</f>
        <v>#DIV/0!</v>
      </c>
      <c r="L133" s="20"/>
      <c r="M133" s="19">
        <v>2</v>
      </c>
      <c r="N133" s="33">
        <v>6.2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>
        <v>72.55</v>
      </c>
      <c r="E134" s="43">
        <v>7.1</v>
      </c>
      <c r="F134" s="44">
        <v>808</v>
      </c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>
        <v>819</v>
      </c>
      <c r="G135" s="14"/>
      <c r="H135" s="153"/>
      <c r="I135" s="155"/>
      <c r="J135" s="155"/>
      <c r="K135" s="159" t="e">
        <f>((I135-J135)/I135)</f>
        <v>#DIV/0!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>
        <v>75.59</v>
      </c>
      <c r="E136" s="43">
        <v>6.9</v>
      </c>
      <c r="F136" s="44">
        <v>1313</v>
      </c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>
        <f>(J121-J122)/J121</f>
        <v>0.39627842866988283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>
        <v>1290</v>
      </c>
      <c r="G137" s="14"/>
      <c r="H137" s="20"/>
      <c r="I137" s="20"/>
      <c r="J137" s="20"/>
      <c r="K137" s="20"/>
      <c r="L137" s="20"/>
      <c r="M137" s="151" t="s">
        <v>48</v>
      </c>
      <c r="N137" s="152"/>
      <c r="O137" s="85">
        <f>(J122-J123)/J122</f>
        <v>0.2317351598173516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>
        <f>(J123-J124)/J123</f>
        <v>0.16790490341753342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>
        <f>(J124-J125)/J124</f>
        <v>-3.9732142857142855E-2</v>
      </c>
      <c r="P139" s="17"/>
    </row>
    <row r="140" spans="1:16" ht="15.75" thickBot="1" x14ac:dyDescent="0.3">
      <c r="A140" s="17"/>
      <c r="B140" s="62"/>
      <c r="C140" s="59" t="s">
        <v>57</v>
      </c>
      <c r="D140" s="31">
        <v>91.08</v>
      </c>
      <c r="E140" s="31"/>
      <c r="F140" s="32"/>
      <c r="G140" s="81"/>
      <c r="H140" s="27" t="s">
        <v>1</v>
      </c>
      <c r="I140" s="31">
        <v>971</v>
      </c>
      <c r="J140" s="31">
        <v>904</v>
      </c>
      <c r="K140" s="32">
        <f>I140-J140</f>
        <v>67</v>
      </c>
      <c r="L140" s="20"/>
      <c r="M140" s="157" t="s">
        <v>74</v>
      </c>
      <c r="N140" s="158"/>
      <c r="O140" s="76">
        <f>(J121-J125)/J121</f>
        <v>0.59872501722949689</v>
      </c>
      <c r="P140" s="17"/>
    </row>
    <row r="141" spans="1:16" ht="15.75" thickBot="1" x14ac:dyDescent="0.3">
      <c r="A141" s="17"/>
      <c r="B141" s="62"/>
      <c r="C141" s="59" t="s">
        <v>58</v>
      </c>
      <c r="D141" s="31">
        <v>73.150000000000006</v>
      </c>
      <c r="E141" s="31">
        <v>68.84</v>
      </c>
      <c r="F141" s="32">
        <v>94.11</v>
      </c>
      <c r="G141" s="82">
        <v>5.2</v>
      </c>
      <c r="H141" s="26" t="s">
        <v>2</v>
      </c>
      <c r="I141" s="33">
        <v>622</v>
      </c>
      <c r="J141" s="33">
        <v>600</v>
      </c>
      <c r="K141" s="34">
        <f>I141-J141</f>
        <v>22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>
        <v>77.95</v>
      </c>
      <c r="E142" s="31">
        <v>66.27</v>
      </c>
      <c r="F142" s="32">
        <v>85.02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>
        <v>71.05</v>
      </c>
      <c r="E143" s="31">
        <v>51.22</v>
      </c>
      <c r="F143" s="32">
        <v>72.09</v>
      </c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>
        <v>54.77</v>
      </c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>
        <v>91.44</v>
      </c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 t="s">
        <v>180</v>
      </c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 t="s">
        <v>181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 t="s">
        <v>182</v>
      </c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 t="s">
        <v>183</v>
      </c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171"/>
  <sheetViews>
    <sheetView zoomScale="85" zoomScaleNormal="85" workbookViewId="0">
      <selection activeCell="R17" sqref="R17"/>
    </sheetView>
  </sheetViews>
  <sheetFormatPr defaultRowHeight="15" x14ac:dyDescent="0.25"/>
  <cols>
    <col min="1" max="2" width="9.140625" style="18"/>
    <col min="3" max="3" width="17" style="18" customWidth="1"/>
    <col min="4" max="5" width="9.140625" style="18"/>
    <col min="6" max="11" width="11.85546875" style="18" customWidth="1"/>
    <col min="12" max="12" width="9.85546875" style="18" customWidth="1"/>
    <col min="13" max="13" width="15" style="18" customWidth="1"/>
    <col min="14" max="14" width="12.5703125" style="18" customWidth="1"/>
    <col min="15" max="15" width="13.42578125" style="18" customWidth="1"/>
    <col min="16" max="16" width="12.5703125" style="18" customWidth="1"/>
    <col min="17" max="17" width="9.140625" style="18" customWidth="1"/>
    <col min="18" max="16384" width="9.140625" style="18"/>
  </cols>
  <sheetData>
    <row r="1" spans="1:19" ht="15.75" thickBo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9" x14ac:dyDescent="0.25">
      <c r="A2" s="17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7"/>
    </row>
    <row r="3" spans="1:19" x14ac:dyDescent="0.25">
      <c r="A3" s="17"/>
      <c r="B3" s="20"/>
      <c r="C3" s="66" t="s">
        <v>7</v>
      </c>
      <c r="D3" s="67"/>
      <c r="E3" s="67"/>
      <c r="F3" s="20"/>
      <c r="G3" s="20"/>
      <c r="H3" s="20"/>
      <c r="I3" s="20"/>
      <c r="J3" s="20"/>
      <c r="K3" s="20"/>
      <c r="L3" s="20"/>
      <c r="M3" s="20"/>
      <c r="N3" s="20"/>
      <c r="O3" s="20"/>
      <c r="P3" s="17"/>
    </row>
    <row r="4" spans="1:19" ht="15.75" thickBot="1" x14ac:dyDescent="0.3">
      <c r="A4" s="17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7"/>
    </row>
    <row r="5" spans="1:19" ht="15" customHeight="1" x14ac:dyDescent="0.25">
      <c r="A5" s="17"/>
      <c r="B5" s="20"/>
      <c r="C5" s="181" t="s">
        <v>8</v>
      </c>
      <c r="D5" s="183" t="s">
        <v>9</v>
      </c>
      <c r="E5" s="183" t="s">
        <v>10</v>
      </c>
      <c r="F5" s="164" t="s">
        <v>11</v>
      </c>
      <c r="G5" s="165"/>
      <c r="H5" s="165"/>
      <c r="I5" s="165"/>
      <c r="J5" s="165"/>
      <c r="K5" s="166"/>
      <c r="L5" s="20"/>
      <c r="M5" s="21" t="s">
        <v>12</v>
      </c>
      <c r="N5" s="125" t="s">
        <v>10</v>
      </c>
      <c r="O5" s="119"/>
      <c r="P5" s="17"/>
    </row>
    <row r="6" spans="1:19" x14ac:dyDescent="0.25">
      <c r="A6" s="17"/>
      <c r="B6" s="20"/>
      <c r="C6" s="182"/>
      <c r="D6" s="184"/>
      <c r="E6" s="184"/>
      <c r="F6" s="13" t="s">
        <v>13</v>
      </c>
      <c r="G6" s="13" t="s">
        <v>14</v>
      </c>
      <c r="H6" s="13" t="s">
        <v>15</v>
      </c>
      <c r="I6" s="13" t="s">
        <v>16</v>
      </c>
      <c r="J6" s="185" t="s">
        <v>6</v>
      </c>
      <c r="K6" s="186"/>
      <c r="L6" s="20"/>
      <c r="M6" s="16">
        <v>1</v>
      </c>
      <c r="N6" s="134"/>
      <c r="O6" s="135"/>
      <c r="P6" s="17"/>
      <c r="R6" s="53" t="s">
        <v>0</v>
      </c>
      <c r="S6" s="53"/>
    </row>
    <row r="7" spans="1:19" x14ac:dyDescent="0.25">
      <c r="A7" s="17"/>
      <c r="B7" s="20"/>
      <c r="C7" s="9" t="s">
        <v>17</v>
      </c>
      <c r="D7" s="47"/>
      <c r="E7" s="47"/>
      <c r="F7" s="43"/>
      <c r="G7" s="48"/>
      <c r="H7" s="48"/>
      <c r="I7" s="48"/>
      <c r="J7" s="177" t="e">
        <f>AVERAGE(F7:I7)</f>
        <v>#DIV/0!</v>
      </c>
      <c r="K7" s="178"/>
      <c r="L7" s="20"/>
      <c r="M7" s="16">
        <v>2</v>
      </c>
      <c r="N7" s="134"/>
      <c r="O7" s="135"/>
      <c r="P7" s="17"/>
      <c r="R7" s="53" t="s">
        <v>1</v>
      </c>
      <c r="S7" s="99"/>
    </row>
    <row r="8" spans="1:19" x14ac:dyDescent="0.25">
      <c r="A8" s="17"/>
      <c r="B8" s="20"/>
      <c r="C8" s="9" t="s">
        <v>18</v>
      </c>
      <c r="D8" s="47"/>
      <c r="E8" s="47"/>
      <c r="F8" s="43"/>
      <c r="G8" s="48"/>
      <c r="H8" s="48"/>
      <c r="I8" s="48"/>
      <c r="J8" s="177" t="e">
        <f t="shared" ref="J8:J13" si="0">AVERAGE(F8:I8)</f>
        <v>#DIV/0!</v>
      </c>
      <c r="K8" s="178"/>
      <c r="L8" s="20"/>
      <c r="M8" s="16">
        <v>3</v>
      </c>
      <c r="N8" s="134"/>
      <c r="O8" s="135"/>
      <c r="P8" s="17"/>
      <c r="R8" s="53" t="s">
        <v>2</v>
      </c>
      <c r="S8" s="100"/>
    </row>
    <row r="9" spans="1:19" x14ac:dyDescent="0.25">
      <c r="A9" s="17"/>
      <c r="B9" s="20"/>
      <c r="C9" s="9" t="s">
        <v>19</v>
      </c>
      <c r="D9" s="43"/>
      <c r="E9" s="43"/>
      <c r="F9" s="43"/>
      <c r="G9" s="43"/>
      <c r="H9" s="43"/>
      <c r="I9" s="43"/>
      <c r="J9" s="177" t="e">
        <f t="shared" si="0"/>
        <v>#DIV/0!</v>
      </c>
      <c r="K9" s="178"/>
      <c r="L9" s="20"/>
      <c r="M9" s="16">
        <v>4</v>
      </c>
      <c r="N9" s="134"/>
      <c r="O9" s="135"/>
      <c r="P9" s="17"/>
      <c r="R9" s="101" t="s">
        <v>70</v>
      </c>
      <c r="S9" s="102"/>
    </row>
    <row r="10" spans="1:19" x14ac:dyDescent="0.25">
      <c r="A10" s="17"/>
      <c r="B10" s="20"/>
      <c r="C10" s="9" t="s">
        <v>20</v>
      </c>
      <c r="D10" s="43"/>
      <c r="E10" s="43"/>
      <c r="F10" s="43"/>
      <c r="G10" s="43"/>
      <c r="H10" s="43"/>
      <c r="I10" s="43"/>
      <c r="J10" s="177" t="e">
        <f t="shared" si="0"/>
        <v>#DIV/0!</v>
      </c>
      <c r="K10" s="178"/>
      <c r="L10" s="20"/>
      <c r="M10" s="16">
        <v>5</v>
      </c>
      <c r="N10" s="134"/>
      <c r="O10" s="135"/>
      <c r="P10" s="17"/>
      <c r="R10" s="101" t="s">
        <v>71</v>
      </c>
      <c r="S10" s="103"/>
    </row>
    <row r="11" spans="1:19" ht="15.75" thickBot="1" x14ac:dyDescent="0.3">
      <c r="A11" s="17"/>
      <c r="B11" s="20"/>
      <c r="C11" s="9" t="s">
        <v>21</v>
      </c>
      <c r="D11" s="43"/>
      <c r="E11" s="43"/>
      <c r="F11" s="43"/>
      <c r="G11" s="48"/>
      <c r="H11" s="48"/>
      <c r="I11" s="48"/>
      <c r="J11" s="177" t="e">
        <f t="shared" si="0"/>
        <v>#DIV/0!</v>
      </c>
      <c r="K11" s="178"/>
      <c r="L11" s="20"/>
      <c r="M11" s="19">
        <v>6</v>
      </c>
      <c r="N11" s="136"/>
      <c r="O11" s="137"/>
      <c r="P11" s="17"/>
      <c r="R11" s="104" t="s">
        <v>72</v>
      </c>
      <c r="S11" s="105"/>
    </row>
    <row r="12" spans="1:19" x14ac:dyDescent="0.25">
      <c r="A12" s="17"/>
      <c r="B12" s="20"/>
      <c r="C12" s="9" t="s">
        <v>22</v>
      </c>
      <c r="D12" s="43"/>
      <c r="E12" s="43"/>
      <c r="F12" s="43"/>
      <c r="G12" s="48"/>
      <c r="H12" s="48"/>
      <c r="I12" s="48"/>
      <c r="J12" s="177" t="e">
        <f t="shared" si="0"/>
        <v>#DIV/0!</v>
      </c>
      <c r="K12" s="178"/>
      <c r="L12" s="20"/>
      <c r="M12" s="20"/>
      <c r="N12" s="20"/>
      <c r="O12" s="20"/>
      <c r="P12" s="17"/>
      <c r="R12" s="106" t="s">
        <v>73</v>
      </c>
      <c r="S12" s="107"/>
    </row>
    <row r="13" spans="1:19" ht="15.75" thickBot="1" x14ac:dyDescent="0.3">
      <c r="A13" s="17"/>
      <c r="B13" s="20"/>
      <c r="C13" s="10" t="s">
        <v>23</v>
      </c>
      <c r="D13" s="45"/>
      <c r="E13" s="45"/>
      <c r="F13" s="45"/>
      <c r="G13" s="45"/>
      <c r="H13" s="45"/>
      <c r="I13" s="45"/>
      <c r="J13" s="179" t="e">
        <f t="shared" si="0"/>
        <v>#DIV/0!</v>
      </c>
      <c r="K13" s="180"/>
      <c r="L13" s="20"/>
      <c r="M13" s="20"/>
      <c r="N13" s="20"/>
      <c r="O13" s="20"/>
      <c r="P13" s="17"/>
    </row>
    <row r="14" spans="1:19" ht="15.75" thickBot="1" x14ac:dyDescent="0.3">
      <c r="A14" s="17"/>
      <c r="B14" s="20"/>
      <c r="C14" s="14"/>
      <c r="D14" s="14"/>
      <c r="E14" s="14"/>
      <c r="F14" s="14"/>
      <c r="G14" s="14"/>
      <c r="H14" s="14"/>
      <c r="I14" s="14"/>
      <c r="J14" s="14"/>
      <c r="K14" s="20"/>
      <c r="L14" s="20"/>
      <c r="M14" s="20"/>
      <c r="N14" s="20"/>
      <c r="O14" s="20"/>
      <c r="P14" s="17"/>
    </row>
    <row r="15" spans="1:19" ht="15" customHeight="1" x14ac:dyDescent="0.25">
      <c r="A15" s="17"/>
      <c r="B15" s="20"/>
      <c r="C15" s="4" t="s">
        <v>8</v>
      </c>
      <c r="D15" s="5" t="s">
        <v>9</v>
      </c>
      <c r="E15" s="5" t="s">
        <v>10</v>
      </c>
      <c r="F15" s="6" t="s">
        <v>24</v>
      </c>
      <c r="G15" s="15"/>
      <c r="H15" s="4" t="s">
        <v>8</v>
      </c>
      <c r="I15" s="164" t="s">
        <v>25</v>
      </c>
      <c r="J15" s="165"/>
      <c r="K15" s="166"/>
      <c r="L15" s="20"/>
      <c r="M15" s="117" t="s">
        <v>26</v>
      </c>
      <c r="N15" s="118"/>
      <c r="O15" s="119"/>
      <c r="P15" s="17"/>
    </row>
    <row r="16" spans="1:19" x14ac:dyDescent="0.25">
      <c r="A16" s="17"/>
      <c r="B16" s="20"/>
      <c r="C16" s="7" t="s">
        <v>27</v>
      </c>
      <c r="D16" s="43"/>
      <c r="E16" s="43"/>
      <c r="F16" s="44"/>
      <c r="G16" s="14"/>
      <c r="H16" s="12" t="s">
        <v>1</v>
      </c>
      <c r="I16" s="167"/>
      <c r="J16" s="168"/>
      <c r="K16" s="169"/>
      <c r="L16" s="20"/>
      <c r="M16" s="24" t="s">
        <v>10</v>
      </c>
      <c r="N16" s="3" t="s">
        <v>28</v>
      </c>
      <c r="O16" s="25" t="s">
        <v>29</v>
      </c>
      <c r="P16" s="17"/>
    </row>
    <row r="17" spans="1:16" ht="15.75" thickBot="1" x14ac:dyDescent="0.3">
      <c r="A17" s="17"/>
      <c r="B17" s="20"/>
      <c r="C17" s="7" t="s">
        <v>30</v>
      </c>
      <c r="D17" s="43"/>
      <c r="E17" s="43"/>
      <c r="F17" s="44"/>
      <c r="G17" s="14"/>
      <c r="H17" s="11" t="s">
        <v>2</v>
      </c>
      <c r="I17" s="170"/>
      <c r="J17" s="171"/>
      <c r="K17" s="172"/>
      <c r="L17" s="20"/>
      <c r="M17" s="26"/>
      <c r="N17" s="42"/>
      <c r="O17" s="41"/>
      <c r="P17" s="17"/>
    </row>
    <row r="18" spans="1:16" ht="15.75" thickBot="1" x14ac:dyDescent="0.3">
      <c r="A18" s="17"/>
      <c r="B18" s="20"/>
      <c r="C18" s="7" t="s">
        <v>31</v>
      </c>
      <c r="D18" s="43"/>
      <c r="E18" s="43"/>
      <c r="F18" s="44"/>
      <c r="G18" s="14"/>
      <c r="H18" s="14"/>
      <c r="I18" s="14"/>
      <c r="J18" s="14"/>
      <c r="K18" s="20"/>
      <c r="L18" s="20"/>
      <c r="M18" s="20"/>
      <c r="N18" s="20"/>
      <c r="O18" s="20"/>
      <c r="P18" s="17"/>
    </row>
    <row r="19" spans="1:16" ht="15" customHeight="1" x14ac:dyDescent="0.25">
      <c r="A19" s="17"/>
      <c r="B19" s="20"/>
      <c r="C19" s="7" t="s">
        <v>32</v>
      </c>
      <c r="D19" s="43"/>
      <c r="E19" s="43"/>
      <c r="F19" s="44"/>
      <c r="G19" s="14"/>
      <c r="H19" s="173" t="s">
        <v>33</v>
      </c>
      <c r="I19" s="165"/>
      <c r="J19" s="165"/>
      <c r="K19" s="166"/>
      <c r="L19" s="20"/>
      <c r="M19" s="21" t="s">
        <v>34</v>
      </c>
      <c r="N19" s="22" t="s">
        <v>10</v>
      </c>
      <c r="O19" s="23" t="s">
        <v>35</v>
      </c>
      <c r="P19" s="17"/>
    </row>
    <row r="20" spans="1:16" x14ac:dyDescent="0.25">
      <c r="A20" s="17"/>
      <c r="B20" s="20"/>
      <c r="C20" s="7" t="s">
        <v>36</v>
      </c>
      <c r="D20" s="43"/>
      <c r="E20" s="43"/>
      <c r="F20" s="44"/>
      <c r="G20" s="14"/>
      <c r="H20" s="40" t="s">
        <v>37</v>
      </c>
      <c r="I20" s="13" t="s">
        <v>38</v>
      </c>
      <c r="J20" s="13" t="s">
        <v>39</v>
      </c>
      <c r="K20" s="38" t="s">
        <v>40</v>
      </c>
      <c r="L20" s="20"/>
      <c r="M20" s="16">
        <v>1</v>
      </c>
      <c r="N20" s="31"/>
      <c r="O20" s="32"/>
      <c r="P20" s="17"/>
    </row>
    <row r="21" spans="1:16" ht="15.75" thickBot="1" x14ac:dyDescent="0.3">
      <c r="A21" s="17"/>
      <c r="B21" s="20"/>
      <c r="C21" s="7" t="s">
        <v>41</v>
      </c>
      <c r="D21" s="43"/>
      <c r="E21" s="43"/>
      <c r="F21" s="44"/>
      <c r="G21" s="14"/>
      <c r="H21" s="153"/>
      <c r="I21" s="155"/>
      <c r="J21" s="155"/>
      <c r="K21" s="159" t="e">
        <f>((I21-J21)/I21)</f>
        <v>#DIV/0!</v>
      </c>
      <c r="L21" s="20"/>
      <c r="M21" s="19">
        <v>2</v>
      </c>
      <c r="N21" s="33"/>
      <c r="O21" s="34"/>
      <c r="P21" s="17"/>
    </row>
    <row r="22" spans="1:16" ht="15.75" customHeight="1" thickBot="1" x14ac:dyDescent="0.3">
      <c r="A22" s="17"/>
      <c r="B22" s="20"/>
      <c r="C22" s="7" t="s">
        <v>42</v>
      </c>
      <c r="D22" s="43"/>
      <c r="E22" s="43"/>
      <c r="F22" s="44"/>
      <c r="G22" s="14"/>
      <c r="H22" s="174"/>
      <c r="I22" s="175"/>
      <c r="J22" s="175"/>
      <c r="K22" s="176"/>
      <c r="L22" s="20"/>
      <c r="M22" s="20"/>
      <c r="N22" s="20"/>
      <c r="O22" s="20"/>
      <c r="P22" s="17"/>
    </row>
    <row r="23" spans="1:16" ht="15" customHeight="1" x14ac:dyDescent="0.25">
      <c r="A23" s="17"/>
      <c r="B23" s="20"/>
      <c r="C23" s="7" t="s">
        <v>43</v>
      </c>
      <c r="D23" s="43"/>
      <c r="E23" s="43"/>
      <c r="F23" s="44"/>
      <c r="G23" s="14"/>
      <c r="H23" s="153"/>
      <c r="I23" s="155"/>
      <c r="J23" s="155"/>
      <c r="K23" s="159" t="e">
        <f>((I23-J23)/I23)</f>
        <v>#DIV/0!</v>
      </c>
      <c r="L23" s="20"/>
      <c r="M23" s="161" t="s">
        <v>44</v>
      </c>
      <c r="N23" s="162"/>
      <c r="O23" s="163"/>
      <c r="P23" s="17"/>
    </row>
    <row r="24" spans="1:16" ht="15.75" thickBot="1" x14ac:dyDescent="0.3">
      <c r="A24" s="17"/>
      <c r="B24" s="20"/>
      <c r="C24" s="7" t="s">
        <v>45</v>
      </c>
      <c r="D24" s="43"/>
      <c r="E24" s="43"/>
      <c r="F24" s="44"/>
      <c r="G24" s="14"/>
      <c r="H24" s="154"/>
      <c r="I24" s="156"/>
      <c r="J24" s="156"/>
      <c r="K24" s="160"/>
      <c r="L24" s="20"/>
      <c r="M24" s="151" t="s">
        <v>46</v>
      </c>
      <c r="N24" s="152"/>
      <c r="O24" s="85" t="e">
        <f>(J9-J10)/J9</f>
        <v>#DIV/0!</v>
      </c>
      <c r="P24" s="17"/>
    </row>
    <row r="25" spans="1:16" ht="15.75" thickBot="1" x14ac:dyDescent="0.3">
      <c r="A25" s="17"/>
      <c r="B25" s="20"/>
      <c r="C25" s="8" t="s">
        <v>47</v>
      </c>
      <c r="D25" s="45"/>
      <c r="E25" s="45"/>
      <c r="F25" s="46"/>
      <c r="G25" s="14"/>
      <c r="H25" s="20"/>
      <c r="I25" s="20"/>
      <c r="J25" s="20"/>
      <c r="K25" s="20"/>
      <c r="L25" s="20"/>
      <c r="M25" s="151" t="s">
        <v>48</v>
      </c>
      <c r="N25" s="152"/>
      <c r="O25" s="85" t="e">
        <f>(J10-J11)/J10</f>
        <v>#DIV/0!</v>
      </c>
      <c r="P25" s="17"/>
    </row>
    <row r="26" spans="1:16" ht="15.75" customHeight="1" thickBot="1" x14ac:dyDescent="0.3">
      <c r="A26" s="17"/>
      <c r="B26" s="20"/>
      <c r="C26" s="56"/>
      <c r="D26" s="56"/>
      <c r="E26" s="56"/>
      <c r="F26" s="56"/>
      <c r="G26" s="20"/>
      <c r="H26" s="117" t="s">
        <v>49</v>
      </c>
      <c r="I26" s="118"/>
      <c r="J26" s="118"/>
      <c r="K26" s="119"/>
      <c r="L26" s="20"/>
      <c r="M26" s="151" t="s">
        <v>50</v>
      </c>
      <c r="N26" s="152"/>
      <c r="O26" s="85" t="e">
        <f>(J11-J12)/J11</f>
        <v>#DIV/0!</v>
      </c>
      <c r="P26" s="17"/>
    </row>
    <row r="27" spans="1:16" ht="15.75" customHeight="1" x14ac:dyDescent="0.25">
      <c r="A27" s="17"/>
      <c r="B27" s="62"/>
      <c r="C27" s="58" t="s">
        <v>8</v>
      </c>
      <c r="D27" s="55" t="s">
        <v>9</v>
      </c>
      <c r="E27" s="55" t="s">
        <v>51</v>
      </c>
      <c r="F27" s="6" t="s">
        <v>52</v>
      </c>
      <c r="G27" s="74" t="s">
        <v>10</v>
      </c>
      <c r="H27" s="24" t="s">
        <v>8</v>
      </c>
      <c r="I27" s="3" t="s">
        <v>53</v>
      </c>
      <c r="J27" s="3" t="s">
        <v>54</v>
      </c>
      <c r="K27" s="25" t="s">
        <v>55</v>
      </c>
      <c r="L27" s="20"/>
      <c r="M27" s="151" t="s">
        <v>56</v>
      </c>
      <c r="N27" s="152"/>
      <c r="O27" s="85" t="e">
        <f>(J12-J13)/J12</f>
        <v>#DIV/0!</v>
      </c>
      <c r="P27" s="17"/>
    </row>
    <row r="28" spans="1:16" ht="15" customHeight="1" thickBot="1" x14ac:dyDescent="0.3">
      <c r="A28" s="17"/>
      <c r="B28" s="62"/>
      <c r="C28" s="59" t="s">
        <v>57</v>
      </c>
      <c r="D28" s="31"/>
      <c r="E28" s="31"/>
      <c r="F28" s="32"/>
      <c r="G28" s="81"/>
      <c r="H28" s="27" t="s">
        <v>1</v>
      </c>
      <c r="I28" s="31"/>
      <c r="J28" s="31"/>
      <c r="K28" s="32">
        <f>I28-J28</f>
        <v>0</v>
      </c>
      <c r="L28" s="20"/>
      <c r="M28" s="157" t="s">
        <v>74</v>
      </c>
      <c r="N28" s="158"/>
      <c r="O28" s="76" t="e">
        <f>(J9-J13)/J9</f>
        <v>#DIV/0!</v>
      </c>
      <c r="P28" s="17"/>
    </row>
    <row r="29" spans="1:16" ht="15.75" thickBot="1" x14ac:dyDescent="0.3">
      <c r="A29" s="17"/>
      <c r="B29" s="62"/>
      <c r="C29" s="59" t="s">
        <v>58</v>
      </c>
      <c r="D29" s="31"/>
      <c r="E29" s="31"/>
      <c r="F29" s="32"/>
      <c r="G29" s="82"/>
      <c r="H29" s="26" t="s">
        <v>2</v>
      </c>
      <c r="I29" s="33"/>
      <c r="J29" s="33"/>
      <c r="K29" s="34">
        <f>I29-J29</f>
        <v>0</v>
      </c>
      <c r="L29" s="30"/>
      <c r="M29" s="30"/>
      <c r="N29" s="30"/>
      <c r="O29" s="20"/>
      <c r="P29" s="17"/>
    </row>
    <row r="30" spans="1:16" ht="15" customHeight="1" x14ac:dyDescent="0.25">
      <c r="A30" s="17"/>
      <c r="B30" s="62"/>
      <c r="C30" s="59" t="s">
        <v>59</v>
      </c>
      <c r="D30" s="31"/>
      <c r="E30" s="31"/>
      <c r="F30" s="32"/>
      <c r="G30" s="20"/>
      <c r="H30" s="20"/>
      <c r="I30" s="20"/>
      <c r="J30" s="20"/>
      <c r="K30" s="20"/>
      <c r="L30" s="20"/>
      <c r="M30" s="20"/>
      <c r="N30" s="20"/>
      <c r="O30" s="20"/>
      <c r="P30" s="17"/>
    </row>
    <row r="31" spans="1:16" ht="15" customHeight="1" x14ac:dyDescent="0.25">
      <c r="A31" s="17"/>
      <c r="B31" s="62"/>
      <c r="C31" s="59" t="s">
        <v>60</v>
      </c>
      <c r="D31" s="31"/>
      <c r="E31" s="31"/>
      <c r="F31" s="32"/>
      <c r="G31" s="20"/>
      <c r="H31" s="84"/>
      <c r="L31" s="20"/>
      <c r="M31" s="20"/>
      <c r="N31" s="20"/>
      <c r="O31" s="20"/>
      <c r="P31" s="17"/>
    </row>
    <row r="32" spans="1:16" ht="15.75" customHeight="1" thickBot="1" x14ac:dyDescent="0.3">
      <c r="A32" s="17"/>
      <c r="B32" s="62"/>
      <c r="C32" s="51" t="s">
        <v>61</v>
      </c>
      <c r="D32" s="54"/>
      <c r="E32" s="54"/>
      <c r="F32" s="32"/>
      <c r="G32" s="57"/>
      <c r="M32" s="20"/>
      <c r="N32" s="20"/>
      <c r="O32" s="20"/>
      <c r="P32" s="17"/>
    </row>
    <row r="33" spans="1:16" ht="15" customHeight="1" thickBot="1" x14ac:dyDescent="0.3">
      <c r="A33" s="17"/>
      <c r="B33" s="62"/>
      <c r="C33" s="59" t="s">
        <v>62</v>
      </c>
      <c r="D33" s="31"/>
      <c r="E33" s="31"/>
      <c r="F33" s="63"/>
      <c r="G33" s="64" t="s">
        <v>63</v>
      </c>
      <c r="M33" s="20"/>
      <c r="N33" s="20"/>
      <c r="O33" s="20"/>
      <c r="P33" s="17"/>
    </row>
    <row r="34" spans="1:16" ht="15" customHeight="1" x14ac:dyDescent="0.25">
      <c r="A34" s="17"/>
      <c r="B34" s="62"/>
      <c r="C34" s="60" t="s">
        <v>64</v>
      </c>
      <c r="D34" s="31"/>
      <c r="E34" s="31"/>
      <c r="F34" s="31"/>
      <c r="G34" s="65"/>
      <c r="M34" s="20"/>
      <c r="N34" s="20"/>
      <c r="O34" s="20"/>
      <c r="P34" s="17"/>
    </row>
    <row r="35" spans="1:16" ht="15.75" customHeight="1" x14ac:dyDescent="0.25">
      <c r="A35" s="17"/>
      <c r="B35" s="62"/>
      <c r="C35" s="59" t="s">
        <v>65</v>
      </c>
      <c r="D35" s="53"/>
      <c r="E35" s="53"/>
      <c r="F35" s="53"/>
      <c r="G35" s="28"/>
      <c r="M35" s="20"/>
      <c r="N35" s="20"/>
      <c r="O35" s="20"/>
      <c r="P35" s="17"/>
    </row>
    <row r="36" spans="1:16" ht="15.75" thickBot="1" x14ac:dyDescent="0.3">
      <c r="A36" s="17"/>
      <c r="B36" s="62"/>
      <c r="C36" s="61" t="s">
        <v>65</v>
      </c>
      <c r="D36" s="33"/>
      <c r="E36" s="33"/>
      <c r="F36" s="33"/>
      <c r="G36" s="29"/>
      <c r="H36" s="20"/>
      <c r="M36" s="20"/>
      <c r="N36" s="20"/>
      <c r="O36" s="20"/>
      <c r="P36" s="17"/>
    </row>
    <row r="37" spans="1:16" x14ac:dyDescent="0.25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7"/>
    </row>
    <row r="38" spans="1:16" x14ac:dyDescent="0.25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7"/>
    </row>
    <row r="39" spans="1:16" x14ac:dyDescent="0.25">
      <c r="A39" s="17"/>
      <c r="B39" s="20"/>
      <c r="C39" s="52" t="s">
        <v>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17"/>
    </row>
    <row r="40" spans="1:16" ht="15" customHeight="1" x14ac:dyDescent="0.25">
      <c r="A40" s="17"/>
      <c r="B40" s="49"/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4"/>
      <c r="P40" s="17"/>
    </row>
    <row r="41" spans="1:16" x14ac:dyDescent="0.25">
      <c r="A41" s="17"/>
      <c r="B41" s="20"/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4"/>
      <c r="P41" s="17"/>
    </row>
    <row r="42" spans="1:16" x14ac:dyDescent="0.25">
      <c r="A42" s="17"/>
      <c r="B42" s="20"/>
      <c r="C42" s="122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4"/>
      <c r="P42" s="17"/>
    </row>
    <row r="43" spans="1:16" x14ac:dyDescent="0.25">
      <c r="A43" s="17"/>
      <c r="B43" s="20"/>
      <c r="C43" s="122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  <c r="P43" s="17"/>
    </row>
    <row r="44" spans="1:16" x14ac:dyDescent="0.25">
      <c r="A44" s="17"/>
      <c r="B44" s="20"/>
      <c r="C44" s="122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  <c r="P44" s="17"/>
    </row>
    <row r="45" spans="1:16" x14ac:dyDescent="0.25">
      <c r="A45" s="17"/>
      <c r="B45" s="20"/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4"/>
      <c r="P45" s="17"/>
    </row>
    <row r="46" spans="1:16" x14ac:dyDescent="0.25">
      <c r="A46" s="17"/>
      <c r="B46" s="20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7"/>
    </row>
    <row r="47" spans="1:16" x14ac:dyDescent="0.25">
      <c r="A47" s="17"/>
      <c r="B47" s="20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4"/>
      <c r="P47" s="17"/>
    </row>
    <row r="48" spans="1:16" x14ac:dyDescent="0.25">
      <c r="A48" s="17"/>
      <c r="B48" s="20"/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4"/>
      <c r="P48" s="17"/>
    </row>
    <row r="49" spans="1:16" x14ac:dyDescent="0.25">
      <c r="A49" s="17"/>
      <c r="B49" s="20"/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4"/>
      <c r="P49" s="17"/>
    </row>
    <row r="50" spans="1:16" ht="15" customHeight="1" x14ac:dyDescent="0.25">
      <c r="A50" s="17"/>
      <c r="B50" s="20"/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7"/>
    </row>
    <row r="51" spans="1:16" x14ac:dyDescent="0.25">
      <c r="A51" s="17"/>
      <c r="B51" s="20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4"/>
      <c r="P51" s="17"/>
    </row>
    <row r="52" spans="1:16" x14ac:dyDescent="0.25">
      <c r="A52" s="17"/>
      <c r="B52" s="20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4"/>
      <c r="P52" s="17"/>
    </row>
    <row r="53" spans="1:16" x14ac:dyDescent="0.25">
      <c r="A53" s="17"/>
      <c r="B53" s="20"/>
      <c r="C53" s="112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4"/>
      <c r="P53" s="17"/>
    </row>
    <row r="54" spans="1:16" ht="15.75" thickBot="1" x14ac:dyDescent="0.3">
      <c r="A54" s="1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</row>
    <row r="55" spans="1:16" ht="15" customHeight="1" x14ac:dyDescent="0.25"/>
    <row r="56" spans="1:16" ht="15" customHeight="1" x14ac:dyDescent="0.25"/>
    <row r="58" spans="1:16" ht="15.75" thickBot="1" x14ac:dyDescent="0.3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x14ac:dyDescent="0.25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7"/>
    </row>
    <row r="60" spans="1:16" x14ac:dyDescent="0.25">
      <c r="A60" s="17"/>
      <c r="B60" s="20"/>
      <c r="C60" s="66" t="s">
        <v>67</v>
      </c>
      <c r="D60" s="67"/>
      <c r="E60" s="67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7"/>
    </row>
    <row r="61" spans="1:16" ht="15" customHeight="1" thickBot="1" x14ac:dyDescent="0.3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7"/>
    </row>
    <row r="62" spans="1:16" ht="15" customHeight="1" x14ac:dyDescent="0.25">
      <c r="A62" s="17"/>
      <c r="B62" s="20"/>
      <c r="C62" s="181" t="s">
        <v>8</v>
      </c>
      <c r="D62" s="183" t="s">
        <v>9</v>
      </c>
      <c r="E62" s="183" t="s">
        <v>10</v>
      </c>
      <c r="F62" s="164" t="s">
        <v>11</v>
      </c>
      <c r="G62" s="165"/>
      <c r="H62" s="165"/>
      <c r="I62" s="165"/>
      <c r="J62" s="165"/>
      <c r="K62" s="166"/>
      <c r="L62" s="20"/>
      <c r="M62" s="21" t="s">
        <v>12</v>
      </c>
      <c r="N62" s="125" t="s">
        <v>10</v>
      </c>
      <c r="O62" s="119"/>
      <c r="P62" s="17"/>
    </row>
    <row r="63" spans="1:16" x14ac:dyDescent="0.25">
      <c r="A63" s="17"/>
      <c r="B63" s="20"/>
      <c r="C63" s="182"/>
      <c r="D63" s="184"/>
      <c r="E63" s="184"/>
      <c r="F63" s="13" t="s">
        <v>13</v>
      </c>
      <c r="G63" s="13" t="s">
        <v>14</v>
      </c>
      <c r="H63" s="13" t="s">
        <v>15</v>
      </c>
      <c r="I63" s="13" t="s">
        <v>16</v>
      </c>
      <c r="J63" s="185" t="s">
        <v>6</v>
      </c>
      <c r="K63" s="186"/>
      <c r="L63" s="20"/>
      <c r="M63" s="16">
        <v>1</v>
      </c>
      <c r="N63" s="134"/>
      <c r="O63" s="135"/>
      <c r="P63" s="17"/>
    </row>
    <row r="64" spans="1:16" ht="15" customHeight="1" x14ac:dyDescent="0.25">
      <c r="A64" s="17"/>
      <c r="B64" s="20"/>
      <c r="C64" s="9" t="s">
        <v>17</v>
      </c>
      <c r="D64" s="47"/>
      <c r="E64" s="47"/>
      <c r="F64" s="43"/>
      <c r="G64" s="48"/>
      <c r="H64" s="48"/>
      <c r="I64" s="48"/>
      <c r="J64" s="177" t="e">
        <f>AVERAGE(F64:I64)</f>
        <v>#DIV/0!</v>
      </c>
      <c r="K64" s="178"/>
      <c r="L64" s="20"/>
      <c r="M64" s="16">
        <v>2</v>
      </c>
      <c r="N64" s="134"/>
      <c r="O64" s="135"/>
      <c r="P64" s="17"/>
    </row>
    <row r="65" spans="1:16" x14ac:dyDescent="0.25">
      <c r="A65" s="17"/>
      <c r="B65" s="20"/>
      <c r="C65" s="9" t="s">
        <v>18</v>
      </c>
      <c r="D65" s="47"/>
      <c r="E65" s="47"/>
      <c r="F65" s="43"/>
      <c r="G65" s="48"/>
      <c r="H65" s="48"/>
      <c r="I65" s="48"/>
      <c r="J65" s="177" t="e">
        <f t="shared" ref="J65:J70" si="1">AVERAGE(F65:I65)</f>
        <v>#DIV/0!</v>
      </c>
      <c r="K65" s="178"/>
      <c r="L65" s="20"/>
      <c r="M65" s="16">
        <v>3</v>
      </c>
      <c r="N65" s="134"/>
      <c r="O65" s="135"/>
      <c r="P65" s="17"/>
    </row>
    <row r="66" spans="1:16" ht="15" customHeight="1" x14ac:dyDescent="0.25">
      <c r="A66" s="17"/>
      <c r="B66" s="20"/>
      <c r="C66" s="9" t="s">
        <v>19</v>
      </c>
      <c r="D66" s="43"/>
      <c r="E66" s="43"/>
      <c r="F66" s="43"/>
      <c r="G66" s="43"/>
      <c r="H66" s="43"/>
      <c r="I66" s="43"/>
      <c r="J66" s="177" t="e">
        <f t="shared" si="1"/>
        <v>#DIV/0!</v>
      </c>
      <c r="K66" s="178"/>
      <c r="L66" s="20"/>
      <c r="M66" s="16">
        <v>4</v>
      </c>
      <c r="N66" s="134"/>
      <c r="O66" s="135"/>
      <c r="P66" s="17"/>
    </row>
    <row r="67" spans="1:16" ht="15" customHeight="1" x14ac:dyDescent="0.25">
      <c r="A67" s="17"/>
      <c r="B67" s="20"/>
      <c r="C67" s="9" t="s">
        <v>20</v>
      </c>
      <c r="D67" s="43"/>
      <c r="E67" s="43"/>
      <c r="F67" s="43"/>
      <c r="G67" s="43"/>
      <c r="H67" s="43"/>
      <c r="I67" s="43"/>
      <c r="J67" s="177" t="e">
        <f t="shared" si="1"/>
        <v>#DIV/0!</v>
      </c>
      <c r="K67" s="178"/>
      <c r="L67" s="20"/>
      <c r="M67" s="16">
        <v>5</v>
      </c>
      <c r="N67" s="134"/>
      <c r="O67" s="135"/>
      <c r="P67" s="17"/>
    </row>
    <row r="68" spans="1:16" ht="15.75" customHeight="1" thickBot="1" x14ac:dyDescent="0.3">
      <c r="A68" s="17"/>
      <c r="B68" s="20"/>
      <c r="C68" s="9" t="s">
        <v>21</v>
      </c>
      <c r="D68" s="43"/>
      <c r="E68" s="43"/>
      <c r="F68" s="43"/>
      <c r="G68" s="48"/>
      <c r="H68" s="48"/>
      <c r="I68" s="48"/>
      <c r="J68" s="177" t="e">
        <f t="shared" si="1"/>
        <v>#DIV/0!</v>
      </c>
      <c r="K68" s="178"/>
      <c r="L68" s="20"/>
      <c r="M68" s="19">
        <v>6</v>
      </c>
      <c r="N68" s="136"/>
      <c r="O68" s="137"/>
      <c r="P68" s="17"/>
    </row>
    <row r="69" spans="1:16" x14ac:dyDescent="0.25">
      <c r="A69" s="17"/>
      <c r="B69" s="20"/>
      <c r="C69" s="9" t="s">
        <v>22</v>
      </c>
      <c r="D69" s="43"/>
      <c r="E69" s="43"/>
      <c r="F69" s="43"/>
      <c r="G69" s="48"/>
      <c r="H69" s="48"/>
      <c r="I69" s="48"/>
      <c r="J69" s="177" t="e">
        <f t="shared" si="1"/>
        <v>#DIV/0!</v>
      </c>
      <c r="K69" s="178"/>
      <c r="L69" s="20"/>
      <c r="M69" s="20"/>
      <c r="N69" s="20"/>
      <c r="O69" s="20"/>
      <c r="P69" s="17"/>
    </row>
    <row r="70" spans="1:16" ht="15.75" thickBot="1" x14ac:dyDescent="0.3">
      <c r="A70" s="17"/>
      <c r="B70" s="20"/>
      <c r="C70" s="10" t="s">
        <v>23</v>
      </c>
      <c r="D70" s="45"/>
      <c r="E70" s="45"/>
      <c r="F70" s="45"/>
      <c r="G70" s="45"/>
      <c r="H70" s="45"/>
      <c r="I70" s="45"/>
      <c r="J70" s="179" t="e">
        <f t="shared" si="1"/>
        <v>#DIV/0!</v>
      </c>
      <c r="K70" s="180"/>
      <c r="L70" s="20"/>
      <c r="M70" s="20"/>
      <c r="N70" s="20"/>
      <c r="O70" s="20"/>
      <c r="P70" s="17"/>
    </row>
    <row r="71" spans="1:16" ht="15" customHeight="1" thickBot="1" x14ac:dyDescent="0.3">
      <c r="A71" s="17"/>
      <c r="B71" s="20"/>
      <c r="C71" s="14"/>
      <c r="D71" s="14"/>
      <c r="E71" s="14"/>
      <c r="F71" s="14"/>
      <c r="G71" s="14"/>
      <c r="H71" s="14"/>
      <c r="I71" s="14"/>
      <c r="J71" s="14"/>
      <c r="K71" s="20"/>
      <c r="L71" s="20"/>
      <c r="M71" s="20"/>
      <c r="N71" s="20"/>
      <c r="O71" s="20"/>
      <c r="P71" s="17"/>
    </row>
    <row r="72" spans="1:16" ht="15" customHeight="1" x14ac:dyDescent="0.25">
      <c r="A72" s="17"/>
      <c r="B72" s="20"/>
      <c r="C72" s="4" t="s">
        <v>8</v>
      </c>
      <c r="D72" s="5" t="s">
        <v>9</v>
      </c>
      <c r="E72" s="5" t="s">
        <v>10</v>
      </c>
      <c r="F72" s="6"/>
      <c r="G72" s="15"/>
      <c r="H72" s="4" t="s">
        <v>8</v>
      </c>
      <c r="I72" s="164" t="s">
        <v>25</v>
      </c>
      <c r="J72" s="165"/>
      <c r="K72" s="166"/>
      <c r="L72" s="20"/>
      <c r="M72" s="117" t="s">
        <v>26</v>
      </c>
      <c r="N72" s="118"/>
      <c r="O72" s="119"/>
      <c r="P72" s="17"/>
    </row>
    <row r="73" spans="1:16" ht="15" customHeight="1" x14ac:dyDescent="0.25">
      <c r="A73" s="17"/>
      <c r="B73" s="20"/>
      <c r="C73" s="7" t="s">
        <v>27</v>
      </c>
      <c r="D73" s="43"/>
      <c r="E73" s="43"/>
      <c r="F73" s="44"/>
      <c r="G73" s="14"/>
      <c r="H73" s="12" t="s">
        <v>1</v>
      </c>
      <c r="I73" s="167"/>
      <c r="J73" s="168"/>
      <c r="K73" s="169"/>
      <c r="L73" s="20"/>
      <c r="M73" s="24" t="s">
        <v>10</v>
      </c>
      <c r="N73" s="3" t="s">
        <v>28</v>
      </c>
      <c r="O73" s="25" t="s">
        <v>29</v>
      </c>
      <c r="P73" s="17"/>
    </row>
    <row r="74" spans="1:16" ht="15.75" thickBot="1" x14ac:dyDescent="0.3">
      <c r="A74" s="17"/>
      <c r="B74" s="20"/>
      <c r="C74" s="7" t="s">
        <v>30</v>
      </c>
      <c r="D74" s="43"/>
      <c r="E74" s="43"/>
      <c r="F74" s="44"/>
      <c r="G74" s="14"/>
      <c r="H74" s="11" t="s">
        <v>2</v>
      </c>
      <c r="I74" s="170"/>
      <c r="J74" s="171"/>
      <c r="K74" s="172"/>
      <c r="L74" s="20"/>
      <c r="M74" s="26"/>
      <c r="N74" s="42"/>
      <c r="O74" s="41"/>
      <c r="P74" s="17"/>
    </row>
    <row r="75" spans="1:16" ht="15" customHeight="1" thickBot="1" x14ac:dyDescent="0.3">
      <c r="A75" s="17"/>
      <c r="B75" s="20"/>
      <c r="C75" s="7" t="s">
        <v>31</v>
      </c>
      <c r="D75" s="43"/>
      <c r="E75" s="43"/>
      <c r="F75" s="44"/>
      <c r="G75" s="14"/>
      <c r="H75" s="14"/>
      <c r="I75" s="14"/>
      <c r="J75" s="14"/>
      <c r="K75" s="20"/>
      <c r="L75" s="20"/>
      <c r="M75" s="20"/>
      <c r="N75" s="20"/>
      <c r="O75" s="20"/>
      <c r="P75" s="17"/>
    </row>
    <row r="76" spans="1:16" ht="15" customHeight="1" x14ac:dyDescent="0.25">
      <c r="A76" s="17"/>
      <c r="B76" s="20"/>
      <c r="C76" s="7" t="s">
        <v>32</v>
      </c>
      <c r="D76" s="43"/>
      <c r="E76" s="43"/>
      <c r="F76" s="44"/>
      <c r="G76" s="14"/>
      <c r="H76" s="173" t="s">
        <v>33</v>
      </c>
      <c r="I76" s="165"/>
      <c r="J76" s="165"/>
      <c r="K76" s="166"/>
      <c r="L76" s="20"/>
      <c r="M76" s="21" t="s">
        <v>34</v>
      </c>
      <c r="N76" s="22" t="s">
        <v>10</v>
      </c>
      <c r="O76" s="23" t="s">
        <v>35</v>
      </c>
      <c r="P76" s="17"/>
    </row>
    <row r="77" spans="1:16" x14ac:dyDescent="0.25">
      <c r="A77" s="17"/>
      <c r="B77" s="20"/>
      <c r="C77" s="7" t="s">
        <v>36</v>
      </c>
      <c r="D77" s="43"/>
      <c r="E77" s="43"/>
      <c r="F77" s="44"/>
      <c r="G77" s="14"/>
      <c r="H77" s="40" t="s">
        <v>37</v>
      </c>
      <c r="I77" s="13" t="s">
        <v>38</v>
      </c>
      <c r="J77" s="13" t="s">
        <v>39</v>
      </c>
      <c r="K77" s="38" t="s">
        <v>40</v>
      </c>
      <c r="L77" s="20"/>
      <c r="M77" s="16">
        <v>1</v>
      </c>
      <c r="N77" s="31"/>
      <c r="O77" s="32"/>
      <c r="P77" s="17"/>
    </row>
    <row r="78" spans="1:16" ht="15.75" thickBot="1" x14ac:dyDescent="0.3">
      <c r="A78" s="17"/>
      <c r="B78" s="20"/>
      <c r="C78" s="7" t="s">
        <v>41</v>
      </c>
      <c r="D78" s="43"/>
      <c r="E78" s="43"/>
      <c r="F78" s="44"/>
      <c r="G78" s="14"/>
      <c r="H78" s="153"/>
      <c r="I78" s="155"/>
      <c r="J78" s="155"/>
      <c r="K78" s="159" t="e">
        <f>((I78-J78)/I78)</f>
        <v>#DIV/0!</v>
      </c>
      <c r="L78" s="20"/>
      <c r="M78" s="19">
        <v>2</v>
      </c>
      <c r="N78" s="33"/>
      <c r="O78" s="34"/>
      <c r="P78" s="17"/>
    </row>
    <row r="79" spans="1:16" ht="15.75" thickBot="1" x14ac:dyDescent="0.3">
      <c r="A79" s="17"/>
      <c r="B79" s="20"/>
      <c r="C79" s="7" t="s">
        <v>42</v>
      </c>
      <c r="D79" s="43"/>
      <c r="E79" s="43"/>
      <c r="F79" s="44"/>
      <c r="G79" s="14"/>
      <c r="H79" s="174"/>
      <c r="I79" s="175"/>
      <c r="J79" s="175"/>
      <c r="K79" s="176"/>
      <c r="L79" s="20"/>
      <c r="M79" s="20"/>
      <c r="N79" s="20"/>
      <c r="O79" s="20"/>
      <c r="P79" s="17"/>
    </row>
    <row r="80" spans="1:16" ht="15" customHeight="1" x14ac:dyDescent="0.25">
      <c r="A80" s="17"/>
      <c r="B80" s="20"/>
      <c r="C80" s="7" t="s">
        <v>43</v>
      </c>
      <c r="D80" s="43"/>
      <c r="E80" s="43"/>
      <c r="F80" s="44"/>
      <c r="G80" s="14"/>
      <c r="H80" s="153"/>
      <c r="I80" s="155"/>
      <c r="J80" s="155"/>
      <c r="K80" s="159" t="e">
        <f>((I80-J80)/I80)</f>
        <v>#DIV/0!</v>
      </c>
      <c r="L80" s="20"/>
      <c r="M80" s="161" t="s">
        <v>44</v>
      </c>
      <c r="N80" s="162"/>
      <c r="O80" s="163"/>
      <c r="P80" s="17"/>
    </row>
    <row r="81" spans="1:16" ht="15.75" thickBot="1" x14ac:dyDescent="0.3">
      <c r="A81" s="17"/>
      <c r="B81" s="20"/>
      <c r="C81" s="7" t="s">
        <v>45</v>
      </c>
      <c r="D81" s="43"/>
      <c r="E81" s="43"/>
      <c r="F81" s="44"/>
      <c r="G81" s="14"/>
      <c r="H81" s="154"/>
      <c r="I81" s="156"/>
      <c r="J81" s="156"/>
      <c r="K81" s="160"/>
      <c r="L81" s="20"/>
      <c r="M81" s="151" t="s">
        <v>46</v>
      </c>
      <c r="N81" s="152"/>
      <c r="O81" s="85" t="e">
        <f>(J66-J67)/J66</f>
        <v>#DIV/0!</v>
      </c>
      <c r="P81" s="17"/>
    </row>
    <row r="82" spans="1:16" ht="15.75" thickBot="1" x14ac:dyDescent="0.3">
      <c r="A82" s="17"/>
      <c r="B82" s="20"/>
      <c r="C82" s="8" t="s">
        <v>47</v>
      </c>
      <c r="D82" s="45"/>
      <c r="E82" s="45"/>
      <c r="F82" s="46"/>
      <c r="G82" s="14"/>
      <c r="H82" s="20"/>
      <c r="I82" s="20"/>
      <c r="J82" s="20"/>
      <c r="K82" s="20"/>
      <c r="L82" s="20"/>
      <c r="M82" s="151" t="s">
        <v>48</v>
      </c>
      <c r="N82" s="152"/>
      <c r="O82" s="85" t="e">
        <f>(J67-J68)/J67</f>
        <v>#DIV/0!</v>
      </c>
      <c r="P82" s="17"/>
    </row>
    <row r="83" spans="1:16" ht="15" customHeight="1" thickBot="1" x14ac:dyDescent="0.3">
      <c r="A83" s="17"/>
      <c r="B83" s="20"/>
      <c r="C83" s="56"/>
      <c r="D83" s="56"/>
      <c r="E83" s="56"/>
      <c r="F83" s="56"/>
      <c r="G83" s="20"/>
      <c r="H83" s="117" t="s">
        <v>49</v>
      </c>
      <c r="I83" s="118"/>
      <c r="J83" s="118"/>
      <c r="K83" s="119"/>
      <c r="L83" s="20"/>
      <c r="M83" s="151" t="s">
        <v>50</v>
      </c>
      <c r="N83" s="152"/>
      <c r="O83" s="85" t="e">
        <f>(J68-J69)/J68</f>
        <v>#DIV/0!</v>
      </c>
      <c r="P83" s="17"/>
    </row>
    <row r="84" spans="1:16" ht="15.75" customHeight="1" x14ac:dyDescent="0.25">
      <c r="A84" s="17"/>
      <c r="B84" s="62"/>
      <c r="C84" s="58" t="s">
        <v>8</v>
      </c>
      <c r="D84" s="55" t="s">
        <v>9</v>
      </c>
      <c r="E84" s="55" t="s">
        <v>51</v>
      </c>
      <c r="F84" s="6" t="s">
        <v>52</v>
      </c>
      <c r="G84" s="74" t="s">
        <v>10</v>
      </c>
      <c r="H84" s="24" t="s">
        <v>8</v>
      </c>
      <c r="I84" s="3" t="s">
        <v>53</v>
      </c>
      <c r="J84" s="3" t="s">
        <v>54</v>
      </c>
      <c r="K84" s="25" t="s">
        <v>55</v>
      </c>
      <c r="L84" s="20"/>
      <c r="M84" s="151" t="s">
        <v>56</v>
      </c>
      <c r="N84" s="152"/>
      <c r="O84" s="85" t="e">
        <f>(J69-J70)/J69</f>
        <v>#DIV/0!</v>
      </c>
      <c r="P84" s="17"/>
    </row>
    <row r="85" spans="1:16" ht="15.75" thickBot="1" x14ac:dyDescent="0.3">
      <c r="A85" s="17"/>
      <c r="B85" s="62"/>
      <c r="C85" s="59" t="s">
        <v>57</v>
      </c>
      <c r="D85" s="31"/>
      <c r="E85" s="31"/>
      <c r="F85" s="32"/>
      <c r="G85" s="81"/>
      <c r="H85" s="27" t="s">
        <v>1</v>
      </c>
      <c r="I85" s="31"/>
      <c r="J85" s="31"/>
      <c r="K85" s="32">
        <f>I85-J85</f>
        <v>0</v>
      </c>
      <c r="L85" s="20"/>
      <c r="M85" s="157" t="s">
        <v>74</v>
      </c>
      <c r="N85" s="158"/>
      <c r="O85" s="76" t="e">
        <f>(J66-J70)/J66</f>
        <v>#DIV/0!</v>
      </c>
      <c r="P85" s="17"/>
    </row>
    <row r="86" spans="1:16" ht="15.75" thickBot="1" x14ac:dyDescent="0.3">
      <c r="A86" s="17"/>
      <c r="B86" s="62"/>
      <c r="C86" s="59" t="s">
        <v>58</v>
      </c>
      <c r="D86" s="31"/>
      <c r="E86" s="31"/>
      <c r="F86" s="32"/>
      <c r="G86" s="82"/>
      <c r="H86" s="26" t="s">
        <v>2</v>
      </c>
      <c r="I86" s="33"/>
      <c r="J86" s="33"/>
      <c r="K86" s="34">
        <f>I86-J86</f>
        <v>0</v>
      </c>
      <c r="L86" s="30"/>
      <c r="M86" s="30"/>
      <c r="N86" s="30"/>
      <c r="O86" s="20"/>
      <c r="P86" s="17"/>
    </row>
    <row r="87" spans="1:16" ht="15" customHeight="1" x14ac:dyDescent="0.25">
      <c r="A87" s="17"/>
      <c r="B87" s="62"/>
      <c r="C87" s="59" t="s">
        <v>59</v>
      </c>
      <c r="D87" s="31"/>
      <c r="E87" s="31"/>
      <c r="F87" s="32"/>
      <c r="G87" s="20"/>
      <c r="H87" s="20"/>
      <c r="I87" s="20"/>
      <c r="J87" s="20"/>
      <c r="K87" s="20"/>
      <c r="L87" s="20"/>
      <c r="M87" s="20"/>
      <c r="N87" s="20"/>
      <c r="O87" s="20"/>
      <c r="P87" s="17"/>
    </row>
    <row r="88" spans="1:16" ht="15" customHeight="1" x14ac:dyDescent="0.25">
      <c r="A88" s="17"/>
      <c r="B88" s="62"/>
      <c r="C88" s="59" t="s">
        <v>60</v>
      </c>
      <c r="D88" s="31"/>
      <c r="E88" s="31"/>
      <c r="F88" s="32"/>
      <c r="G88" s="20"/>
      <c r="L88" s="20"/>
      <c r="M88" s="20"/>
      <c r="N88" s="20"/>
      <c r="O88" s="20"/>
      <c r="P88" s="17"/>
    </row>
    <row r="89" spans="1:16" ht="15" customHeight="1" thickBot="1" x14ac:dyDescent="0.3">
      <c r="A89" s="17"/>
      <c r="B89" s="62"/>
      <c r="C89" s="51" t="s">
        <v>61</v>
      </c>
      <c r="D89" s="54"/>
      <c r="E89" s="54"/>
      <c r="F89" s="32"/>
      <c r="G89" s="57"/>
      <c r="M89" s="20"/>
      <c r="N89" s="20"/>
      <c r="O89" s="20"/>
      <c r="P89" s="17"/>
    </row>
    <row r="90" spans="1:16" ht="15" customHeight="1" thickBot="1" x14ac:dyDescent="0.3">
      <c r="A90" s="17"/>
      <c r="B90" s="62"/>
      <c r="C90" s="59" t="s">
        <v>62</v>
      </c>
      <c r="D90" s="31"/>
      <c r="E90" s="31"/>
      <c r="F90" s="63"/>
      <c r="G90" s="64" t="s">
        <v>63</v>
      </c>
      <c r="M90" s="20"/>
      <c r="N90" s="20"/>
      <c r="O90" s="20"/>
      <c r="P90" s="17"/>
    </row>
    <row r="91" spans="1:16" ht="15.75" customHeight="1" x14ac:dyDescent="0.25">
      <c r="A91" s="17"/>
      <c r="B91" s="62"/>
      <c r="C91" s="60" t="s">
        <v>64</v>
      </c>
      <c r="D91" s="31"/>
      <c r="E91" s="31"/>
      <c r="F91" s="31"/>
      <c r="G91" s="69"/>
      <c r="M91" s="20"/>
      <c r="N91" s="20"/>
      <c r="O91" s="20"/>
      <c r="P91" s="17"/>
    </row>
    <row r="92" spans="1:16" ht="15.75" customHeight="1" x14ac:dyDescent="0.25">
      <c r="A92" s="17"/>
      <c r="B92" s="62"/>
      <c r="C92" s="59" t="s">
        <v>65</v>
      </c>
      <c r="D92" s="70"/>
      <c r="E92" s="70"/>
      <c r="F92" s="70"/>
      <c r="G92" s="71"/>
      <c r="M92" s="20"/>
      <c r="N92" s="20"/>
      <c r="O92" s="20"/>
      <c r="P92" s="17"/>
    </row>
    <row r="93" spans="1:16" ht="15.75" thickBot="1" x14ac:dyDescent="0.3">
      <c r="A93" s="17"/>
      <c r="B93" s="62"/>
      <c r="C93" s="61" t="s">
        <v>65</v>
      </c>
      <c r="D93" s="33"/>
      <c r="E93" s="33"/>
      <c r="F93" s="33"/>
      <c r="G93" s="41"/>
      <c r="H93" s="20"/>
      <c r="M93" s="20"/>
      <c r="N93" s="20"/>
      <c r="O93" s="20"/>
      <c r="P93" s="17"/>
    </row>
    <row r="94" spans="1:16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7"/>
    </row>
    <row r="95" spans="1:16" x14ac:dyDescent="0.2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</row>
    <row r="96" spans="1:16" ht="15" customHeight="1" x14ac:dyDescent="0.25">
      <c r="A96" s="17"/>
      <c r="B96" s="20"/>
      <c r="C96" s="52" t="s">
        <v>66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1"/>
      <c r="P96" s="17"/>
    </row>
    <row r="97" spans="1:16" x14ac:dyDescent="0.25">
      <c r="A97" s="17"/>
      <c r="B97" s="49"/>
      <c r="C97" s="122" t="s">
        <v>119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4"/>
      <c r="P97" s="17"/>
    </row>
    <row r="98" spans="1:16" ht="15" customHeight="1" x14ac:dyDescent="0.25">
      <c r="A98" s="17"/>
      <c r="B98" s="20"/>
      <c r="C98" s="122" t="s">
        <v>120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4"/>
      <c r="P98" s="17"/>
    </row>
    <row r="99" spans="1:16" ht="15" customHeight="1" x14ac:dyDescent="0.25">
      <c r="A99" s="17"/>
      <c r="B99" s="20"/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4"/>
      <c r="P99" s="17"/>
    </row>
    <row r="100" spans="1:16" ht="15.75" customHeight="1" x14ac:dyDescent="0.25">
      <c r="A100" s="17"/>
      <c r="B100" s="20"/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4"/>
      <c r="P100" s="17"/>
    </row>
    <row r="101" spans="1:16" x14ac:dyDescent="0.25">
      <c r="A101" s="17"/>
      <c r="B101" s="20"/>
      <c r="C101" s="122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4"/>
      <c r="P101" s="17"/>
    </row>
    <row r="102" spans="1:16" x14ac:dyDescent="0.25">
      <c r="A102" s="17"/>
      <c r="B102" s="20"/>
      <c r="C102" s="122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4"/>
      <c r="P102" s="17"/>
    </row>
    <row r="103" spans="1:16" x14ac:dyDescent="0.25">
      <c r="A103" s="17"/>
      <c r="B103" s="20"/>
      <c r="C103" s="122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4"/>
      <c r="P103" s="17"/>
    </row>
    <row r="104" spans="1:16" x14ac:dyDescent="0.25">
      <c r="A104" s="17"/>
      <c r="B104" s="20"/>
      <c r="C104" s="122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4"/>
      <c r="P104" s="17"/>
    </row>
    <row r="105" spans="1:16" x14ac:dyDescent="0.25">
      <c r="A105" s="17"/>
      <c r="B105" s="20"/>
      <c r="C105" s="122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4"/>
      <c r="P105" s="17"/>
    </row>
    <row r="106" spans="1:16" x14ac:dyDescent="0.25">
      <c r="A106" s="17"/>
      <c r="B106" s="20"/>
      <c r="C106" s="122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4"/>
      <c r="P106" s="17"/>
    </row>
    <row r="107" spans="1:16" x14ac:dyDescent="0.25">
      <c r="A107" s="17"/>
      <c r="B107" s="20"/>
      <c r="C107" s="122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4"/>
      <c r="P107" s="17"/>
    </row>
    <row r="108" spans="1:16" x14ac:dyDescent="0.25">
      <c r="A108" s="17"/>
      <c r="B108" s="20"/>
      <c r="C108" s="122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4"/>
      <c r="P108" s="17"/>
    </row>
    <row r="109" spans="1:16" x14ac:dyDescent="0.25">
      <c r="A109" s="17"/>
      <c r="B109" s="20"/>
      <c r="C109" s="122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4"/>
      <c r="P109" s="17"/>
    </row>
    <row r="110" spans="1:16" x14ac:dyDescent="0.25">
      <c r="A110" s="17"/>
      <c r="B110" s="20"/>
      <c r="C110" s="112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7"/>
    </row>
    <row r="111" spans="1:16" ht="15.75" thickBot="1" x14ac:dyDescent="0.3">
      <c r="A111" s="1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</row>
    <row r="113" spans="1:16" ht="15.75" thickBot="1" x14ac:dyDescent="0.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x14ac:dyDescent="0.25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7"/>
    </row>
    <row r="115" spans="1:16" x14ac:dyDescent="0.25">
      <c r="A115" s="17"/>
      <c r="B115" s="20"/>
      <c r="C115" s="66" t="s">
        <v>86</v>
      </c>
      <c r="D115" s="67"/>
      <c r="E115" s="67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7"/>
    </row>
    <row r="116" spans="1:16" ht="15" customHeight="1" thickBot="1" x14ac:dyDescent="0.3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7"/>
    </row>
    <row r="117" spans="1:16" ht="15" customHeight="1" x14ac:dyDescent="0.25">
      <c r="A117" s="17"/>
      <c r="B117" s="20"/>
      <c r="C117" s="181" t="s">
        <v>8</v>
      </c>
      <c r="D117" s="183" t="s">
        <v>9</v>
      </c>
      <c r="E117" s="183" t="s">
        <v>10</v>
      </c>
      <c r="F117" s="164" t="s">
        <v>11</v>
      </c>
      <c r="G117" s="165"/>
      <c r="H117" s="165"/>
      <c r="I117" s="165"/>
      <c r="J117" s="165"/>
      <c r="K117" s="166"/>
      <c r="L117" s="20"/>
      <c r="M117" s="21" t="s">
        <v>12</v>
      </c>
      <c r="N117" s="125" t="s">
        <v>10</v>
      </c>
      <c r="O117" s="119"/>
      <c r="P117" s="17"/>
    </row>
    <row r="118" spans="1:16" x14ac:dyDescent="0.25">
      <c r="A118" s="17"/>
      <c r="B118" s="20"/>
      <c r="C118" s="182"/>
      <c r="D118" s="184"/>
      <c r="E118" s="184"/>
      <c r="F118" s="13" t="s">
        <v>13</v>
      </c>
      <c r="G118" s="13" t="s">
        <v>14</v>
      </c>
      <c r="H118" s="13" t="s">
        <v>15</v>
      </c>
      <c r="I118" s="13" t="s">
        <v>16</v>
      </c>
      <c r="J118" s="185" t="s">
        <v>6</v>
      </c>
      <c r="K118" s="186"/>
      <c r="L118" s="20"/>
      <c r="M118" s="16">
        <v>1</v>
      </c>
      <c r="N118" s="134">
        <v>10.4</v>
      </c>
      <c r="O118" s="135"/>
      <c r="P118" s="17"/>
    </row>
    <row r="119" spans="1:16" x14ac:dyDescent="0.25">
      <c r="A119" s="17"/>
      <c r="B119" s="20"/>
      <c r="C119" s="9" t="s">
        <v>17</v>
      </c>
      <c r="D119" s="47"/>
      <c r="E119" s="47"/>
      <c r="F119" s="43"/>
      <c r="G119" s="48"/>
      <c r="H119" s="48"/>
      <c r="I119" s="48"/>
      <c r="J119" s="177" t="e">
        <f>AVERAGE(F119:I119)</f>
        <v>#DIV/0!</v>
      </c>
      <c r="K119" s="178"/>
      <c r="L119" s="20"/>
      <c r="M119" s="16">
        <v>2</v>
      </c>
      <c r="N119" s="134">
        <v>9.5</v>
      </c>
      <c r="O119" s="135"/>
      <c r="P119" s="17"/>
    </row>
    <row r="120" spans="1:16" x14ac:dyDescent="0.25">
      <c r="A120" s="17"/>
      <c r="B120" s="20"/>
      <c r="C120" s="9" t="s">
        <v>18</v>
      </c>
      <c r="D120" s="47"/>
      <c r="E120" s="47"/>
      <c r="F120" s="43"/>
      <c r="G120" s="48"/>
      <c r="H120" s="48"/>
      <c r="I120" s="48"/>
      <c r="J120" s="177" t="e">
        <f t="shared" ref="J120:J125" si="2">AVERAGE(F120:I120)</f>
        <v>#DIV/0!</v>
      </c>
      <c r="K120" s="178"/>
      <c r="L120" s="20"/>
      <c r="M120" s="16">
        <v>3</v>
      </c>
      <c r="N120" s="134">
        <v>8.9</v>
      </c>
      <c r="O120" s="135"/>
      <c r="P120" s="17"/>
    </row>
    <row r="121" spans="1:16" x14ac:dyDescent="0.25">
      <c r="A121" s="17"/>
      <c r="B121" s="20"/>
      <c r="C121" s="9" t="s">
        <v>19</v>
      </c>
      <c r="D121" s="43"/>
      <c r="E121" s="43"/>
      <c r="F121" s="43"/>
      <c r="G121" s="43"/>
      <c r="H121" s="43"/>
      <c r="I121" s="43"/>
      <c r="J121" s="177" t="e">
        <f t="shared" si="2"/>
        <v>#DIV/0!</v>
      </c>
      <c r="K121" s="178"/>
      <c r="L121" s="20"/>
      <c r="M121" s="16">
        <v>4</v>
      </c>
      <c r="N121" s="134">
        <v>8.5</v>
      </c>
      <c r="O121" s="135"/>
      <c r="P121" s="17"/>
    </row>
    <row r="122" spans="1:16" x14ac:dyDescent="0.25">
      <c r="A122" s="17"/>
      <c r="B122" s="20"/>
      <c r="C122" s="9" t="s">
        <v>20</v>
      </c>
      <c r="D122" s="43"/>
      <c r="E122" s="43"/>
      <c r="F122" s="43"/>
      <c r="G122" s="43"/>
      <c r="H122" s="43"/>
      <c r="I122" s="43"/>
      <c r="J122" s="177" t="e">
        <f t="shared" si="2"/>
        <v>#DIV/0!</v>
      </c>
      <c r="K122" s="178"/>
      <c r="L122" s="20"/>
      <c r="M122" s="16">
        <v>5</v>
      </c>
      <c r="N122" s="134">
        <v>9.4</v>
      </c>
      <c r="O122" s="135"/>
      <c r="P122" s="17"/>
    </row>
    <row r="123" spans="1:16" ht="15.75" thickBot="1" x14ac:dyDescent="0.3">
      <c r="A123" s="17"/>
      <c r="B123" s="20"/>
      <c r="C123" s="9" t="s">
        <v>21</v>
      </c>
      <c r="D123" s="43"/>
      <c r="E123" s="43"/>
      <c r="F123" s="43"/>
      <c r="G123" s="48"/>
      <c r="H123" s="48"/>
      <c r="I123" s="48"/>
      <c r="J123" s="177" t="e">
        <f t="shared" si="2"/>
        <v>#DIV/0!</v>
      </c>
      <c r="K123" s="178"/>
      <c r="L123" s="20"/>
      <c r="M123" s="19">
        <v>6</v>
      </c>
      <c r="N123" s="136">
        <v>9.5</v>
      </c>
      <c r="O123" s="137"/>
      <c r="P123" s="17"/>
    </row>
    <row r="124" spans="1:16" x14ac:dyDescent="0.25">
      <c r="A124" s="17"/>
      <c r="B124" s="20"/>
      <c r="C124" s="9" t="s">
        <v>22</v>
      </c>
      <c r="D124" s="43"/>
      <c r="E124" s="43"/>
      <c r="F124" s="43"/>
      <c r="G124" s="48"/>
      <c r="H124" s="48"/>
      <c r="I124" s="48"/>
      <c r="J124" s="177" t="e">
        <f t="shared" si="2"/>
        <v>#DIV/0!</v>
      </c>
      <c r="K124" s="178"/>
      <c r="L124" s="20"/>
      <c r="M124" s="20"/>
      <c r="N124" s="20"/>
      <c r="O124" s="20"/>
      <c r="P124" s="17"/>
    </row>
    <row r="125" spans="1:16" ht="15.75" thickBot="1" x14ac:dyDescent="0.3">
      <c r="A125" s="17"/>
      <c r="B125" s="20"/>
      <c r="C125" s="10" t="s">
        <v>23</v>
      </c>
      <c r="D125" s="45"/>
      <c r="E125" s="45"/>
      <c r="F125" s="45"/>
      <c r="G125" s="45"/>
      <c r="H125" s="45"/>
      <c r="I125" s="45"/>
      <c r="J125" s="179" t="e">
        <f t="shared" si="2"/>
        <v>#DIV/0!</v>
      </c>
      <c r="K125" s="180"/>
      <c r="L125" s="20"/>
      <c r="M125" s="20"/>
      <c r="N125" s="20"/>
      <c r="O125" s="20"/>
      <c r="P125" s="17"/>
    </row>
    <row r="126" spans="1:16" ht="15" customHeight="1" thickBot="1" x14ac:dyDescent="0.3">
      <c r="A126" s="17"/>
      <c r="B126" s="20"/>
      <c r="C126" s="14"/>
      <c r="D126" s="14"/>
      <c r="E126" s="14"/>
      <c r="F126" s="14"/>
      <c r="G126" s="14"/>
      <c r="H126" s="14"/>
      <c r="I126" s="14"/>
      <c r="J126" s="14"/>
      <c r="K126" s="20"/>
      <c r="L126" s="20"/>
      <c r="M126" s="20"/>
      <c r="N126" s="20"/>
      <c r="O126" s="20"/>
      <c r="P126" s="17"/>
    </row>
    <row r="127" spans="1:16" ht="15" customHeight="1" x14ac:dyDescent="0.25">
      <c r="A127" s="17"/>
      <c r="B127" s="20"/>
      <c r="C127" s="4" t="s">
        <v>8</v>
      </c>
      <c r="D127" s="5" t="s">
        <v>9</v>
      </c>
      <c r="E127" s="5" t="s">
        <v>10</v>
      </c>
      <c r="F127" s="6" t="s">
        <v>24</v>
      </c>
      <c r="G127" s="15"/>
      <c r="H127" s="4" t="s">
        <v>8</v>
      </c>
      <c r="I127" s="164" t="s">
        <v>25</v>
      </c>
      <c r="J127" s="165"/>
      <c r="K127" s="166"/>
      <c r="L127" s="20"/>
      <c r="M127" s="117" t="s">
        <v>26</v>
      </c>
      <c r="N127" s="118"/>
      <c r="O127" s="119"/>
      <c r="P127" s="17"/>
    </row>
    <row r="128" spans="1:16" x14ac:dyDescent="0.25">
      <c r="A128" s="17"/>
      <c r="B128" s="20"/>
      <c r="C128" s="7" t="s">
        <v>27</v>
      </c>
      <c r="D128" s="43"/>
      <c r="E128" s="43"/>
      <c r="F128" s="44"/>
      <c r="G128" s="14"/>
      <c r="H128" s="12" t="s">
        <v>1</v>
      </c>
      <c r="I128" s="167">
        <v>5.9</v>
      </c>
      <c r="J128" s="168"/>
      <c r="K128" s="169"/>
      <c r="L128" s="20"/>
      <c r="M128" s="24" t="s">
        <v>10</v>
      </c>
      <c r="N128" s="3" t="s">
        <v>28</v>
      </c>
      <c r="O128" s="25" t="s">
        <v>29</v>
      </c>
      <c r="P128" s="17"/>
    </row>
    <row r="129" spans="1:16" ht="15.75" thickBot="1" x14ac:dyDescent="0.3">
      <c r="A129" s="17"/>
      <c r="B129" s="20"/>
      <c r="C129" s="7" t="s">
        <v>30</v>
      </c>
      <c r="D129" s="43"/>
      <c r="E129" s="43"/>
      <c r="F129" s="44"/>
      <c r="G129" s="14"/>
      <c r="H129" s="11" t="s">
        <v>2</v>
      </c>
      <c r="I129" s="170">
        <v>5.25</v>
      </c>
      <c r="J129" s="171"/>
      <c r="K129" s="172"/>
      <c r="L129" s="20"/>
      <c r="M129" s="26">
        <v>6.6</v>
      </c>
      <c r="N129" s="42">
        <v>88</v>
      </c>
      <c r="O129" s="41">
        <v>0.03</v>
      </c>
      <c r="P129" s="17"/>
    </row>
    <row r="130" spans="1:16" ht="15" customHeight="1" thickBot="1" x14ac:dyDescent="0.3">
      <c r="A130" s="17"/>
      <c r="B130" s="20"/>
      <c r="C130" s="7" t="s">
        <v>31</v>
      </c>
      <c r="D130" s="43"/>
      <c r="E130" s="43"/>
      <c r="F130" s="44"/>
      <c r="G130" s="14"/>
      <c r="H130" s="14"/>
      <c r="I130" s="14"/>
      <c r="J130" s="14"/>
      <c r="K130" s="20"/>
      <c r="L130" s="20"/>
      <c r="M130" s="20"/>
      <c r="N130" s="20"/>
      <c r="O130" s="20"/>
      <c r="P130" s="17"/>
    </row>
    <row r="131" spans="1:16" ht="15" customHeight="1" x14ac:dyDescent="0.25">
      <c r="A131" s="17"/>
      <c r="B131" s="20"/>
      <c r="C131" s="7" t="s">
        <v>32</v>
      </c>
      <c r="D131" s="43"/>
      <c r="E131" s="43"/>
      <c r="F131" s="44"/>
      <c r="G131" s="14"/>
      <c r="H131" s="173" t="s">
        <v>33</v>
      </c>
      <c r="I131" s="165"/>
      <c r="J131" s="165"/>
      <c r="K131" s="166"/>
      <c r="L131" s="20"/>
      <c r="M131" s="21" t="s">
        <v>34</v>
      </c>
      <c r="N131" s="22" t="s">
        <v>10</v>
      </c>
      <c r="O131" s="23" t="s">
        <v>35</v>
      </c>
      <c r="P131" s="17"/>
    </row>
    <row r="132" spans="1:16" x14ac:dyDescent="0.25">
      <c r="A132" s="17"/>
      <c r="B132" s="20"/>
      <c r="C132" s="7" t="s">
        <v>36</v>
      </c>
      <c r="D132" s="43"/>
      <c r="E132" s="43"/>
      <c r="F132" s="44"/>
      <c r="G132" s="14"/>
      <c r="H132" s="40" t="s">
        <v>37</v>
      </c>
      <c r="I132" s="13" t="s">
        <v>38</v>
      </c>
      <c r="J132" s="13" t="s">
        <v>39</v>
      </c>
      <c r="K132" s="38" t="s">
        <v>40</v>
      </c>
      <c r="L132" s="20"/>
      <c r="M132" s="16">
        <v>1</v>
      </c>
      <c r="N132" s="31">
        <v>5.9</v>
      </c>
      <c r="O132" s="32">
        <v>80</v>
      </c>
      <c r="P132" s="17"/>
    </row>
    <row r="133" spans="1:16" ht="15.75" thickBot="1" x14ac:dyDescent="0.3">
      <c r="A133" s="17"/>
      <c r="B133" s="20"/>
      <c r="C133" s="7" t="s">
        <v>41</v>
      </c>
      <c r="D133" s="43"/>
      <c r="E133" s="43"/>
      <c r="F133" s="44"/>
      <c r="G133" s="14"/>
      <c r="H133" s="153">
        <v>11</v>
      </c>
      <c r="I133" s="155">
        <v>528</v>
      </c>
      <c r="J133" s="155">
        <v>468</v>
      </c>
      <c r="K133" s="159">
        <f>((I133-J133)/I133)</f>
        <v>0.11363636363636363</v>
      </c>
      <c r="L133" s="20"/>
      <c r="M133" s="19">
        <v>2</v>
      </c>
      <c r="N133" s="33">
        <v>6</v>
      </c>
      <c r="O133" s="34">
        <v>80</v>
      </c>
      <c r="P133" s="17"/>
    </row>
    <row r="134" spans="1:16" ht="15.75" thickBot="1" x14ac:dyDescent="0.3">
      <c r="A134" s="17"/>
      <c r="B134" s="20"/>
      <c r="C134" s="7" t="s">
        <v>42</v>
      </c>
      <c r="D134" s="43"/>
      <c r="E134" s="43"/>
      <c r="F134" s="44"/>
      <c r="G134" s="14"/>
      <c r="H134" s="174"/>
      <c r="I134" s="175"/>
      <c r="J134" s="175"/>
      <c r="K134" s="176"/>
      <c r="L134" s="20"/>
      <c r="M134" s="20"/>
      <c r="N134" s="20"/>
      <c r="O134" s="20"/>
      <c r="P134" s="17"/>
    </row>
    <row r="135" spans="1:16" ht="15" customHeight="1" x14ac:dyDescent="0.25">
      <c r="A135" s="17"/>
      <c r="B135" s="20"/>
      <c r="C135" s="7" t="s">
        <v>43</v>
      </c>
      <c r="D135" s="43"/>
      <c r="E135" s="43"/>
      <c r="F135" s="44"/>
      <c r="G135" s="14"/>
      <c r="H135" s="153">
        <v>13</v>
      </c>
      <c r="I135" s="155">
        <v>340</v>
      </c>
      <c r="J135" s="155">
        <v>243</v>
      </c>
      <c r="K135" s="159">
        <f>((I135-J135)/I135)</f>
        <v>0.28529411764705881</v>
      </c>
      <c r="L135" s="20"/>
      <c r="M135" s="161" t="s">
        <v>44</v>
      </c>
      <c r="N135" s="162"/>
      <c r="O135" s="163"/>
      <c r="P135" s="17"/>
    </row>
    <row r="136" spans="1:16" ht="15.75" thickBot="1" x14ac:dyDescent="0.3">
      <c r="A136" s="17"/>
      <c r="B136" s="20"/>
      <c r="C136" s="7" t="s">
        <v>45</v>
      </c>
      <c r="D136" s="43"/>
      <c r="E136" s="43"/>
      <c r="F136" s="44"/>
      <c r="G136" s="14"/>
      <c r="H136" s="154"/>
      <c r="I136" s="156"/>
      <c r="J136" s="156"/>
      <c r="K136" s="160"/>
      <c r="L136" s="20"/>
      <c r="M136" s="151" t="s">
        <v>46</v>
      </c>
      <c r="N136" s="152"/>
      <c r="O136" s="85" t="e">
        <f>(J121-J122)/J121</f>
        <v>#DIV/0!</v>
      </c>
      <c r="P136" s="17"/>
    </row>
    <row r="137" spans="1:16" ht="15.75" thickBot="1" x14ac:dyDescent="0.3">
      <c r="A137" s="17"/>
      <c r="B137" s="20"/>
      <c r="C137" s="8" t="s">
        <v>47</v>
      </c>
      <c r="D137" s="45"/>
      <c r="E137" s="45"/>
      <c r="F137" s="46"/>
      <c r="G137" s="14"/>
      <c r="H137" s="20"/>
      <c r="I137" s="20"/>
      <c r="J137" s="20"/>
      <c r="K137" s="20"/>
      <c r="L137" s="20"/>
      <c r="M137" s="151" t="s">
        <v>48</v>
      </c>
      <c r="N137" s="152"/>
      <c r="O137" s="85" t="e">
        <f>(J122-J123)/J122</f>
        <v>#DIV/0!</v>
      </c>
      <c r="P137" s="17"/>
    </row>
    <row r="138" spans="1:16" ht="15.75" customHeight="1" thickBot="1" x14ac:dyDescent="0.3">
      <c r="A138" s="17"/>
      <c r="B138" s="20"/>
      <c r="C138" s="56"/>
      <c r="D138" s="56"/>
      <c r="E138" s="56"/>
      <c r="F138" s="56"/>
      <c r="G138" s="20"/>
      <c r="H138" s="117" t="s">
        <v>49</v>
      </c>
      <c r="I138" s="118"/>
      <c r="J138" s="118"/>
      <c r="K138" s="119"/>
      <c r="L138" s="20"/>
      <c r="M138" s="151" t="s">
        <v>50</v>
      </c>
      <c r="N138" s="152"/>
      <c r="O138" s="85" t="e">
        <f>(J123-J124)/J123</f>
        <v>#DIV/0!</v>
      </c>
      <c r="P138" s="17"/>
    </row>
    <row r="139" spans="1:16" ht="15.75" customHeight="1" x14ac:dyDescent="0.25">
      <c r="A139" s="17"/>
      <c r="B139" s="62"/>
      <c r="C139" s="58" t="s">
        <v>8</v>
      </c>
      <c r="D139" s="55" t="s">
        <v>9</v>
      </c>
      <c r="E139" s="55" t="s">
        <v>51</v>
      </c>
      <c r="F139" s="6" t="s">
        <v>52</v>
      </c>
      <c r="G139" s="74" t="s">
        <v>10</v>
      </c>
      <c r="H139" s="24" t="s">
        <v>8</v>
      </c>
      <c r="I139" s="3" t="s">
        <v>53</v>
      </c>
      <c r="J139" s="3" t="s">
        <v>54</v>
      </c>
      <c r="K139" s="25" t="s">
        <v>55</v>
      </c>
      <c r="L139" s="20"/>
      <c r="M139" s="151" t="s">
        <v>56</v>
      </c>
      <c r="N139" s="152"/>
      <c r="O139" s="85" t="e">
        <f>(J124-J125)/J124</f>
        <v>#DIV/0!</v>
      </c>
      <c r="P139" s="17"/>
    </row>
    <row r="140" spans="1:16" ht="15.75" thickBot="1" x14ac:dyDescent="0.3">
      <c r="A140" s="17"/>
      <c r="B140" s="62"/>
      <c r="C140" s="59" t="s">
        <v>57</v>
      </c>
      <c r="D140" s="31"/>
      <c r="E140" s="31"/>
      <c r="F140" s="32"/>
      <c r="G140" s="81"/>
      <c r="H140" s="27" t="s">
        <v>1</v>
      </c>
      <c r="I140" s="31"/>
      <c r="J140" s="31"/>
      <c r="K140" s="32">
        <f>I140-J140</f>
        <v>0</v>
      </c>
      <c r="L140" s="20"/>
      <c r="M140" s="157" t="s">
        <v>74</v>
      </c>
      <c r="N140" s="158"/>
      <c r="O140" s="76" t="e">
        <f>(J121-J125)/J121</f>
        <v>#DIV/0!</v>
      </c>
      <c r="P140" s="17"/>
    </row>
    <row r="141" spans="1:16" ht="15.75" thickBot="1" x14ac:dyDescent="0.3">
      <c r="A141" s="17"/>
      <c r="B141" s="62"/>
      <c r="C141" s="59" t="s">
        <v>58</v>
      </c>
      <c r="D141" s="31"/>
      <c r="E141" s="31"/>
      <c r="F141" s="32"/>
      <c r="G141" s="82"/>
      <c r="H141" s="26" t="s">
        <v>2</v>
      </c>
      <c r="I141" s="33"/>
      <c r="J141" s="33"/>
      <c r="K141" s="34">
        <f>I141-J141</f>
        <v>0</v>
      </c>
      <c r="L141" s="30"/>
      <c r="M141" s="30"/>
      <c r="N141" s="30"/>
      <c r="O141" s="20"/>
      <c r="P141" s="17"/>
    </row>
    <row r="142" spans="1:16" ht="15" customHeight="1" x14ac:dyDescent="0.25">
      <c r="A142" s="17"/>
      <c r="B142" s="62"/>
      <c r="C142" s="59" t="s">
        <v>59</v>
      </c>
      <c r="D142" s="31"/>
      <c r="E142" s="31"/>
      <c r="F142" s="32"/>
      <c r="G142" s="20"/>
      <c r="H142" s="20"/>
      <c r="I142" s="20"/>
      <c r="J142" s="20"/>
      <c r="K142" s="20"/>
      <c r="L142" s="20"/>
      <c r="M142" s="20"/>
      <c r="N142" s="20"/>
      <c r="O142" s="20"/>
      <c r="P142" s="17"/>
    </row>
    <row r="143" spans="1:16" ht="15" customHeight="1" x14ac:dyDescent="0.25">
      <c r="A143" s="17"/>
      <c r="B143" s="62"/>
      <c r="C143" s="59" t="s">
        <v>60</v>
      </c>
      <c r="D143" s="31"/>
      <c r="E143" s="31"/>
      <c r="F143" s="32"/>
      <c r="G143" s="20"/>
      <c r="L143" s="20"/>
      <c r="M143" s="20"/>
      <c r="N143" s="20"/>
      <c r="O143" s="20"/>
      <c r="P143" s="17"/>
    </row>
    <row r="144" spans="1:16" ht="15" customHeight="1" thickBot="1" x14ac:dyDescent="0.3">
      <c r="A144" s="17"/>
      <c r="B144" s="62"/>
      <c r="C144" s="51" t="s">
        <v>61</v>
      </c>
      <c r="D144" s="54"/>
      <c r="E144" s="54"/>
      <c r="F144" s="32"/>
      <c r="G144" s="57"/>
      <c r="M144" s="20"/>
      <c r="N144" s="20"/>
      <c r="O144" s="20"/>
      <c r="P144" s="17"/>
    </row>
    <row r="145" spans="1:16" ht="15" customHeight="1" thickBot="1" x14ac:dyDescent="0.3">
      <c r="A145" s="17"/>
      <c r="B145" s="62"/>
      <c r="C145" s="59" t="s">
        <v>62</v>
      </c>
      <c r="D145" s="31"/>
      <c r="E145" s="31"/>
      <c r="F145" s="63"/>
      <c r="G145" s="64" t="s">
        <v>63</v>
      </c>
      <c r="M145" s="20"/>
      <c r="N145" s="20"/>
      <c r="O145" s="20"/>
      <c r="P145" s="17"/>
    </row>
    <row r="146" spans="1:16" ht="15.75" customHeight="1" x14ac:dyDescent="0.25">
      <c r="A146" s="17"/>
      <c r="B146" s="62"/>
      <c r="C146" s="60" t="s">
        <v>64</v>
      </c>
      <c r="D146" s="31"/>
      <c r="E146" s="31"/>
      <c r="F146" s="31"/>
      <c r="G146" s="65"/>
      <c r="M146" s="20"/>
      <c r="N146" s="20"/>
      <c r="O146" s="20"/>
      <c r="P146" s="17"/>
    </row>
    <row r="147" spans="1:16" ht="15.75" customHeight="1" x14ac:dyDescent="0.25">
      <c r="A147" s="17"/>
      <c r="B147" s="62"/>
      <c r="C147" s="59" t="s">
        <v>65</v>
      </c>
      <c r="D147" s="53"/>
      <c r="E147" s="53"/>
      <c r="F147" s="53"/>
      <c r="G147" s="28"/>
      <c r="M147" s="20"/>
      <c r="N147" s="20"/>
      <c r="O147" s="20"/>
      <c r="P147" s="17"/>
    </row>
    <row r="148" spans="1:16" ht="15.75" thickBot="1" x14ac:dyDescent="0.3">
      <c r="A148" s="17"/>
      <c r="B148" s="62"/>
      <c r="C148" s="61" t="s">
        <v>65</v>
      </c>
      <c r="D148" s="33"/>
      <c r="E148" s="33"/>
      <c r="F148" s="33"/>
      <c r="G148" s="29"/>
      <c r="H148" s="20"/>
      <c r="M148" s="20"/>
      <c r="N148" s="20"/>
      <c r="O148" s="20"/>
      <c r="P148" s="17"/>
    </row>
    <row r="149" spans="1:16" x14ac:dyDescent="0.25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7"/>
    </row>
    <row r="150" spans="1:16" x14ac:dyDescent="0.25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7"/>
    </row>
    <row r="151" spans="1:16" x14ac:dyDescent="0.25">
      <c r="A151" s="17"/>
      <c r="B151" s="20"/>
      <c r="C151" s="52" t="s">
        <v>66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1"/>
      <c r="P151" s="17"/>
    </row>
    <row r="152" spans="1:16" x14ac:dyDescent="0.25">
      <c r="A152" s="17"/>
      <c r="B152" s="49"/>
      <c r="C152" s="122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4"/>
      <c r="P152" s="17"/>
    </row>
    <row r="153" spans="1:16" x14ac:dyDescent="0.25">
      <c r="A153" s="17"/>
      <c r="B153" s="20"/>
      <c r="C153" s="122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4"/>
      <c r="P153" s="17"/>
    </row>
    <row r="154" spans="1:16" x14ac:dyDescent="0.25">
      <c r="A154" s="17"/>
      <c r="B154" s="20"/>
      <c r="C154" s="122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4"/>
      <c r="P154" s="17"/>
    </row>
    <row r="155" spans="1:16" x14ac:dyDescent="0.25">
      <c r="A155" s="17"/>
      <c r="B155" s="20"/>
      <c r="C155" s="122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4"/>
      <c r="P155" s="17"/>
    </row>
    <row r="156" spans="1:16" x14ac:dyDescent="0.25">
      <c r="A156" s="17"/>
      <c r="B156" s="20"/>
      <c r="C156" s="122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4"/>
      <c r="P156" s="17"/>
    </row>
    <row r="157" spans="1:16" x14ac:dyDescent="0.25">
      <c r="A157" s="17"/>
      <c r="B157" s="20"/>
      <c r="C157" s="122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4"/>
      <c r="P157" s="17"/>
    </row>
    <row r="158" spans="1:16" x14ac:dyDescent="0.25">
      <c r="A158" s="17"/>
      <c r="B158" s="20"/>
      <c r="C158" s="122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4"/>
      <c r="P158" s="17"/>
    </row>
    <row r="159" spans="1:16" x14ac:dyDescent="0.25">
      <c r="A159" s="17"/>
      <c r="B159" s="20"/>
      <c r="C159" s="122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4"/>
      <c r="P159" s="17"/>
    </row>
    <row r="160" spans="1:16" x14ac:dyDescent="0.25">
      <c r="A160" s="17"/>
      <c r="B160" s="20"/>
      <c r="C160" s="122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4"/>
      <c r="P160" s="17"/>
    </row>
    <row r="161" spans="1:16" x14ac:dyDescent="0.25">
      <c r="A161" s="17"/>
      <c r="B161" s="20"/>
      <c r="C161" s="122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4"/>
      <c r="P161" s="17"/>
    </row>
    <row r="162" spans="1:16" x14ac:dyDescent="0.25">
      <c r="A162" s="17"/>
      <c r="B162" s="20"/>
      <c r="C162" s="122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4"/>
      <c r="P162" s="17"/>
    </row>
    <row r="163" spans="1:16" x14ac:dyDescent="0.25">
      <c r="A163" s="17"/>
      <c r="B163" s="20"/>
      <c r="C163" s="122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4"/>
      <c r="P163" s="17"/>
    </row>
    <row r="164" spans="1:16" x14ac:dyDescent="0.25">
      <c r="A164" s="17"/>
      <c r="B164" s="20"/>
      <c r="C164" s="122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4"/>
      <c r="P164" s="17"/>
    </row>
    <row r="165" spans="1:16" x14ac:dyDescent="0.25">
      <c r="A165" s="17"/>
      <c r="B165" s="20"/>
      <c r="C165" s="112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4"/>
      <c r="P165" s="17"/>
    </row>
    <row r="166" spans="1:16" ht="15.75" thickBot="1" x14ac:dyDescent="0.3">
      <c r="A166" s="1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6"/>
    </row>
    <row r="168" spans="1:16" hidden="1" x14ac:dyDescent="0.25">
      <c r="C168" s="2"/>
      <c r="D168" s="13" t="s">
        <v>9</v>
      </c>
      <c r="E168" s="13" t="s">
        <v>51</v>
      </c>
      <c r="F168" s="13" t="s">
        <v>52</v>
      </c>
    </row>
    <row r="169" spans="1:16" hidden="1" x14ac:dyDescent="0.25">
      <c r="C169" s="72" t="s">
        <v>64</v>
      </c>
      <c r="D169" s="73" t="str">
        <f>IFERROR((AVERAGE(D34,D91,D146))," ")</f>
        <v xml:space="preserve"> </v>
      </c>
      <c r="E169" s="73" t="str">
        <f t="shared" ref="E169:F169" si="3">IFERROR((AVERAGE(E34,E91,E146))," ")</f>
        <v xml:space="preserve"> </v>
      </c>
      <c r="F169" s="73" t="str">
        <f t="shared" si="3"/>
        <v xml:space="preserve"> </v>
      </c>
    </row>
    <row r="170" spans="1:16" hidden="1" x14ac:dyDescent="0.25">
      <c r="C170" s="72" t="s">
        <v>65</v>
      </c>
      <c r="D170" s="73" t="str">
        <f t="shared" ref="D170:F171" si="4">IFERROR((AVERAGE(D35,D92,D147))," ")</f>
        <v xml:space="preserve"> </v>
      </c>
      <c r="E170" s="73" t="str">
        <f t="shared" si="4"/>
        <v xml:space="preserve"> </v>
      </c>
      <c r="F170" s="73" t="str">
        <f t="shared" si="4"/>
        <v xml:space="preserve"> </v>
      </c>
    </row>
    <row r="171" spans="1:16" hidden="1" x14ac:dyDescent="0.25">
      <c r="C171" s="72" t="s">
        <v>65</v>
      </c>
      <c r="D171" s="73" t="str">
        <f t="shared" si="4"/>
        <v xml:space="preserve"> </v>
      </c>
      <c r="E171" s="73" t="str">
        <f t="shared" si="4"/>
        <v xml:space="preserve"> </v>
      </c>
      <c r="F171" s="73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2:O42"/>
    <mergeCell ref="C43:O43"/>
    <mergeCell ref="C44:O44"/>
    <mergeCell ref="C45:O45"/>
    <mergeCell ref="C46:O46"/>
    <mergeCell ref="C47:O47"/>
    <mergeCell ref="M25:N25"/>
    <mergeCell ref="H26:K26"/>
    <mergeCell ref="M26:N26"/>
    <mergeCell ref="M27:N27"/>
    <mergeCell ref="C40:O40"/>
    <mergeCell ref="C41:O41"/>
    <mergeCell ref="M28:N28"/>
    <mergeCell ref="C62:C63"/>
    <mergeCell ref="D62:D63"/>
    <mergeCell ref="E62:E63"/>
    <mergeCell ref="F62:K62"/>
    <mergeCell ref="N62:O62"/>
    <mergeCell ref="J63:K63"/>
    <mergeCell ref="N63:O63"/>
    <mergeCell ref="C48:O48"/>
    <mergeCell ref="C49:O49"/>
    <mergeCell ref="C50:O50"/>
    <mergeCell ref="C51:O51"/>
    <mergeCell ref="C52:O52"/>
    <mergeCell ref="C53:O53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9:O99"/>
    <mergeCell ref="C100:O100"/>
    <mergeCell ref="C101:O101"/>
    <mergeCell ref="C102:O102"/>
    <mergeCell ref="C103:O103"/>
    <mergeCell ref="C104:O104"/>
    <mergeCell ref="M82:N82"/>
    <mergeCell ref="H83:K83"/>
    <mergeCell ref="M83:N83"/>
    <mergeCell ref="M84:N84"/>
    <mergeCell ref="C97:O97"/>
    <mergeCell ref="C98:O98"/>
    <mergeCell ref="M85:N85"/>
    <mergeCell ref="C117:C118"/>
    <mergeCell ref="D117:D118"/>
    <mergeCell ref="E117:E118"/>
    <mergeCell ref="F117:K117"/>
    <mergeCell ref="N117:O117"/>
    <mergeCell ref="J118:K118"/>
    <mergeCell ref="N118:O118"/>
    <mergeCell ref="C105:O105"/>
    <mergeCell ref="C106:O106"/>
    <mergeCell ref="C107:O107"/>
    <mergeCell ref="C108:O108"/>
    <mergeCell ref="C109:O109"/>
    <mergeCell ref="C110:O110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C152:O152"/>
    <mergeCell ref="C153:O153"/>
    <mergeCell ref="H135:H136"/>
    <mergeCell ref="I135:I136"/>
    <mergeCell ref="J135:J136"/>
    <mergeCell ref="K135:K136"/>
    <mergeCell ref="M135:O135"/>
    <mergeCell ref="M136:N136"/>
    <mergeCell ref="M140:N140"/>
    <mergeCell ref="C160:O160"/>
    <mergeCell ref="C161:O161"/>
    <mergeCell ref="C162:O162"/>
    <mergeCell ref="C163:O163"/>
    <mergeCell ref="C164:O164"/>
    <mergeCell ref="C165:O165"/>
    <mergeCell ref="C154:O154"/>
    <mergeCell ref="C155:O155"/>
    <mergeCell ref="C156:O156"/>
    <mergeCell ref="C157:O157"/>
    <mergeCell ref="C158:O158"/>
    <mergeCell ref="C159:O15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BBEED-6907-4CB0-B3EA-CCA2E113F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04977E-35DA-4459-9498-D4BA7FD707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7B7946-EE94-4643-A5C5-507DD1637177}">
  <ds:schemaRefs>
    <ds:schemaRef ds:uri="http://schemas.microsoft.com/office/2006/documentManagement/types"/>
    <ds:schemaRef ds:uri="5dce81ae-c154-4bd7-90f9-1208034f416e"/>
    <ds:schemaRef ds:uri="http://schemas.microsoft.com/office/infopath/2007/PartnerControls"/>
    <ds:schemaRef ds:uri="http://schemas.microsoft.com/office/2006/metadata/properties"/>
    <ds:schemaRef ds:uri="http://purl.org/dc/dcmitype/"/>
    <ds:schemaRef ds:uri="31f5dcea-c448-41ca-a734-66bd8405f415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Sheet4</vt:lpstr>
      <vt:lpstr>Sheet5</vt:lpstr>
      <vt:lpstr>17</vt:lpstr>
      <vt:lpstr>Sheet6</vt:lpstr>
      <vt:lpstr>18</vt:lpstr>
      <vt:lpstr>19</vt:lpstr>
      <vt:lpstr>20</vt:lpstr>
      <vt:lpstr>21</vt:lpstr>
      <vt:lpstr>22</vt:lpstr>
      <vt:lpstr>23</vt:lpstr>
      <vt:lpstr>24</vt:lpstr>
      <vt:lpstr>Sheet3</vt:lpstr>
      <vt:lpstr>25</vt:lpstr>
      <vt:lpstr>26</vt:lpstr>
      <vt:lpstr>27</vt:lpstr>
      <vt:lpstr>28</vt:lpstr>
      <vt:lpstr>29</vt:lpstr>
      <vt:lpstr>30</vt:lpstr>
      <vt:lpstr>31</vt:lpstr>
      <vt:lpstr>FEB 1</vt:lpstr>
      <vt:lpstr>Colour Trend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Saifuddin Bin Shahar</dc:creator>
  <cp:keywords/>
  <dc:description/>
  <cp:lastModifiedBy>Muhammad Saifuddin Bin Shahar</cp:lastModifiedBy>
  <cp:revision/>
  <dcterms:created xsi:type="dcterms:W3CDTF">2019-10-14T04:44:55Z</dcterms:created>
  <dcterms:modified xsi:type="dcterms:W3CDTF">2021-01-06T07:00:00Z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