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lyn.kellytay\OneDrive - CENTRAL SUGARS REFINERY SDN BHD\Desktop\"/>
    </mc:Choice>
  </mc:AlternateContent>
  <xr:revisionPtr revIDLastSave="0" documentId="13_ncr:1_{24D7ED90-8E8F-4905-AF1A-85AE8CDA70E2}" xr6:coauthVersionLast="43" xr6:coauthVersionMax="43" xr10:uidLastSave="{00000000-0000-0000-0000-000000000000}"/>
  <bookViews>
    <workbookView xWindow="-120" yWindow="-120" windowWidth="20730" windowHeight="11160" tabRatio="907" activeTab="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Summary" sheetId="32" r:id="rId32"/>
    <sheet name="Graph" sheetId="33" r:id="rId33"/>
    <sheet name="Sheet3" sheetId="34" state="hidden" r:id="rId34"/>
  </sheets>
  <definedNames>
    <definedName name="_xlnm.Print_Area" localSheetId="0">'1'!$B$2:$M$101</definedName>
    <definedName name="_xlnm.Print_Area" localSheetId="9">'10'!$B$2:$M$101</definedName>
    <definedName name="_xlnm.Print_Area" localSheetId="10">'11'!$B$2:$M$101</definedName>
    <definedName name="_xlnm.Print_Area" localSheetId="11">'12'!$B$2:$M$101</definedName>
    <definedName name="_xlnm.Print_Area" localSheetId="12">'13'!$B$2:$M$101</definedName>
    <definedName name="_xlnm.Print_Area" localSheetId="13">'14'!$B$2:$M$101</definedName>
    <definedName name="_xlnm.Print_Area" localSheetId="14">'15'!$B$2:$M$101</definedName>
    <definedName name="_xlnm.Print_Area" localSheetId="15">'16'!$B$2:$M$101</definedName>
    <definedName name="_xlnm.Print_Area" localSheetId="16">'17'!$B$2:$M$101</definedName>
    <definedName name="_xlnm.Print_Area" localSheetId="17">'18'!$B$2:$M$101</definedName>
    <definedName name="_xlnm.Print_Area" localSheetId="18">'19'!$B$2:$M$101</definedName>
    <definedName name="_xlnm.Print_Area" localSheetId="1">'2'!$B$2:$M$101</definedName>
    <definedName name="_xlnm.Print_Area" localSheetId="19">'20'!$B$2:$M$101</definedName>
    <definedName name="_xlnm.Print_Area" localSheetId="20">'21'!$B$2:$M$101</definedName>
    <definedName name="_xlnm.Print_Area" localSheetId="21">'22'!$B$2:$M$101</definedName>
    <definedName name="_xlnm.Print_Area" localSheetId="22">'23'!$B$2:$M$101</definedName>
    <definedName name="_xlnm.Print_Area" localSheetId="23">'24'!$B$2:$M$101</definedName>
    <definedName name="_xlnm.Print_Area" localSheetId="24">'25'!$B$2:$M$101</definedName>
    <definedName name="_xlnm.Print_Area" localSheetId="25">'26'!$B$2:$M$101</definedName>
    <definedName name="_xlnm.Print_Area" localSheetId="26">'27'!$B$2:$M$101</definedName>
    <definedName name="_xlnm.Print_Area" localSheetId="27">'28'!$B$2:$M$101</definedName>
    <definedName name="_xlnm.Print_Area" localSheetId="28">'29'!$B$2:$M$101</definedName>
    <definedName name="_xlnm.Print_Area" localSheetId="2">'3'!$B$2:$M$101</definedName>
    <definedName name="_xlnm.Print_Area" localSheetId="29">'30'!$B$2:$M$101</definedName>
    <definedName name="_xlnm.Print_Area" localSheetId="30">'31'!$B$2:$M$101</definedName>
    <definedName name="_xlnm.Print_Area" localSheetId="3">'4'!$B$2:$M$101</definedName>
    <definedName name="_xlnm.Print_Area" localSheetId="4">'5'!$B$2:$M$101</definedName>
    <definedName name="_xlnm.Print_Area" localSheetId="5">'6'!$B$2:$M$101</definedName>
    <definedName name="_xlnm.Print_Area" localSheetId="6">'7'!$B$2:$M$101</definedName>
    <definedName name="_xlnm.Print_Area" localSheetId="7">'8'!$B$2:$M$101</definedName>
    <definedName name="_xlnm.Print_Area" localSheetId="8">'9'!$B$2:$M$101</definedName>
    <definedName name="_xlnm.Print_Area" localSheetId="31">Summary!$B$2:$N$36</definedName>
    <definedName name="Z_180A269B_7E32_4D24_945A_4A804FC4280D_.wvu.PrintArea" localSheetId="0" hidden="1">'1'!$B$2:$M$101</definedName>
    <definedName name="Z_180A269B_7E32_4D24_945A_4A804FC4280D_.wvu.PrintArea" localSheetId="9" hidden="1">'10'!$B$2:$M$101</definedName>
    <definedName name="Z_180A269B_7E32_4D24_945A_4A804FC4280D_.wvu.PrintArea" localSheetId="10" hidden="1">'11'!$B$2:$M$101</definedName>
    <definedName name="Z_180A269B_7E32_4D24_945A_4A804FC4280D_.wvu.PrintArea" localSheetId="11" hidden="1">'12'!$B$2:$M$101</definedName>
    <definedName name="Z_180A269B_7E32_4D24_945A_4A804FC4280D_.wvu.PrintArea" localSheetId="12" hidden="1">'13'!$B$2:$M$101</definedName>
    <definedName name="Z_180A269B_7E32_4D24_945A_4A804FC4280D_.wvu.PrintArea" localSheetId="13" hidden="1">'14'!$B$2:$M$101</definedName>
    <definedName name="Z_180A269B_7E32_4D24_945A_4A804FC4280D_.wvu.PrintArea" localSheetId="14" hidden="1">'15'!$B$2:$M$101</definedName>
    <definedName name="Z_180A269B_7E32_4D24_945A_4A804FC4280D_.wvu.PrintArea" localSheetId="15" hidden="1">'16'!$B$2:$M$101</definedName>
    <definedName name="Z_180A269B_7E32_4D24_945A_4A804FC4280D_.wvu.PrintArea" localSheetId="16" hidden="1">'17'!$B$2:$M$101</definedName>
    <definedName name="Z_180A269B_7E32_4D24_945A_4A804FC4280D_.wvu.PrintArea" localSheetId="17" hidden="1">'18'!$B$2:$M$101</definedName>
    <definedName name="Z_180A269B_7E32_4D24_945A_4A804FC4280D_.wvu.PrintArea" localSheetId="18" hidden="1">'19'!$B$2:$M$101</definedName>
    <definedName name="Z_180A269B_7E32_4D24_945A_4A804FC4280D_.wvu.PrintArea" localSheetId="1" hidden="1">'2'!$B$2:$M$101</definedName>
    <definedName name="Z_180A269B_7E32_4D24_945A_4A804FC4280D_.wvu.PrintArea" localSheetId="19" hidden="1">'20'!$B$2:$M$101</definedName>
    <definedName name="Z_180A269B_7E32_4D24_945A_4A804FC4280D_.wvu.PrintArea" localSheetId="20" hidden="1">'21'!$B$2:$M$101</definedName>
    <definedName name="Z_180A269B_7E32_4D24_945A_4A804FC4280D_.wvu.PrintArea" localSheetId="21" hidden="1">'22'!$B$2:$M$101</definedName>
    <definedName name="Z_180A269B_7E32_4D24_945A_4A804FC4280D_.wvu.PrintArea" localSheetId="22" hidden="1">'23'!$B$2:$M$101</definedName>
    <definedName name="Z_180A269B_7E32_4D24_945A_4A804FC4280D_.wvu.PrintArea" localSheetId="23" hidden="1">'24'!$B$2:$M$101</definedName>
    <definedName name="Z_180A269B_7E32_4D24_945A_4A804FC4280D_.wvu.PrintArea" localSheetId="24" hidden="1">'25'!$B$2:$M$101</definedName>
    <definedName name="Z_180A269B_7E32_4D24_945A_4A804FC4280D_.wvu.PrintArea" localSheetId="25" hidden="1">'26'!$B$2:$M$101</definedName>
    <definedName name="Z_180A269B_7E32_4D24_945A_4A804FC4280D_.wvu.PrintArea" localSheetId="26" hidden="1">'27'!$B$2:$M$101</definedName>
    <definedName name="Z_180A269B_7E32_4D24_945A_4A804FC4280D_.wvu.PrintArea" localSheetId="27" hidden="1">'28'!$B$2:$M$101</definedName>
    <definedName name="Z_180A269B_7E32_4D24_945A_4A804FC4280D_.wvu.PrintArea" localSheetId="28" hidden="1">'29'!$B$2:$M$101</definedName>
    <definedName name="Z_180A269B_7E32_4D24_945A_4A804FC4280D_.wvu.PrintArea" localSheetId="2" hidden="1">'3'!$B$2:$M$101</definedName>
    <definedName name="Z_180A269B_7E32_4D24_945A_4A804FC4280D_.wvu.PrintArea" localSheetId="29" hidden="1">'30'!$B$2:$M$101</definedName>
    <definedName name="Z_180A269B_7E32_4D24_945A_4A804FC4280D_.wvu.PrintArea" localSheetId="30" hidden="1">'31'!$B$2:$M$101</definedName>
    <definedName name="Z_180A269B_7E32_4D24_945A_4A804FC4280D_.wvu.PrintArea" localSheetId="3" hidden="1">'4'!$B$2:$M$101</definedName>
    <definedName name="Z_180A269B_7E32_4D24_945A_4A804FC4280D_.wvu.PrintArea" localSheetId="4" hidden="1">'5'!$B$2:$M$101</definedName>
    <definedName name="Z_180A269B_7E32_4D24_945A_4A804FC4280D_.wvu.PrintArea" localSheetId="5" hidden="1">'6'!$B$2:$M$101</definedName>
    <definedName name="Z_180A269B_7E32_4D24_945A_4A804FC4280D_.wvu.PrintArea" localSheetId="6" hidden="1">'7'!$B$2:$M$101</definedName>
    <definedName name="Z_180A269B_7E32_4D24_945A_4A804FC4280D_.wvu.PrintArea" localSheetId="7" hidden="1">'8'!$B$2:$M$101</definedName>
    <definedName name="Z_180A269B_7E32_4D24_945A_4A804FC4280D_.wvu.PrintArea" localSheetId="8" hidden="1">'9'!$B$2:$M$101</definedName>
    <definedName name="Z_3DB5A1E9_5856_4EA0_B7C8_5278BCF638C4_.wvu.PrintArea" localSheetId="0" hidden="1">'1'!$B$2:$M$101</definedName>
    <definedName name="Z_3DB5A1E9_5856_4EA0_B7C8_5278BCF638C4_.wvu.PrintArea" localSheetId="9" hidden="1">'10'!$B$2:$M$101</definedName>
    <definedName name="Z_3DB5A1E9_5856_4EA0_B7C8_5278BCF638C4_.wvu.PrintArea" localSheetId="10" hidden="1">'11'!$B$2:$M$101</definedName>
    <definedName name="Z_3DB5A1E9_5856_4EA0_B7C8_5278BCF638C4_.wvu.PrintArea" localSheetId="11" hidden="1">'12'!$B$2:$M$101</definedName>
    <definedName name="Z_3DB5A1E9_5856_4EA0_B7C8_5278BCF638C4_.wvu.PrintArea" localSheetId="12" hidden="1">'13'!$B$2:$M$101</definedName>
    <definedName name="Z_3DB5A1E9_5856_4EA0_B7C8_5278BCF638C4_.wvu.PrintArea" localSheetId="13" hidden="1">'14'!$B$2:$M$101</definedName>
    <definedName name="Z_3DB5A1E9_5856_4EA0_B7C8_5278BCF638C4_.wvu.PrintArea" localSheetId="14" hidden="1">'15'!$B$2:$M$101</definedName>
    <definedName name="Z_3DB5A1E9_5856_4EA0_B7C8_5278BCF638C4_.wvu.PrintArea" localSheetId="15" hidden="1">'16'!$B$2:$M$101</definedName>
    <definedName name="Z_3DB5A1E9_5856_4EA0_B7C8_5278BCF638C4_.wvu.PrintArea" localSheetId="16" hidden="1">'17'!$B$2:$M$101</definedName>
    <definedName name="Z_3DB5A1E9_5856_4EA0_B7C8_5278BCF638C4_.wvu.PrintArea" localSheetId="17" hidden="1">'18'!$B$2:$M$101</definedName>
    <definedName name="Z_3DB5A1E9_5856_4EA0_B7C8_5278BCF638C4_.wvu.PrintArea" localSheetId="18" hidden="1">'19'!$B$2:$M$101</definedName>
    <definedName name="Z_3DB5A1E9_5856_4EA0_B7C8_5278BCF638C4_.wvu.PrintArea" localSheetId="1" hidden="1">'2'!$B$2:$M$101</definedName>
    <definedName name="Z_3DB5A1E9_5856_4EA0_B7C8_5278BCF638C4_.wvu.PrintArea" localSheetId="19" hidden="1">'20'!$B$2:$M$101</definedName>
    <definedName name="Z_3DB5A1E9_5856_4EA0_B7C8_5278BCF638C4_.wvu.PrintArea" localSheetId="20" hidden="1">'21'!$B$2:$M$101</definedName>
    <definedName name="Z_3DB5A1E9_5856_4EA0_B7C8_5278BCF638C4_.wvu.PrintArea" localSheetId="21" hidden="1">'22'!$B$2:$M$101</definedName>
    <definedName name="Z_3DB5A1E9_5856_4EA0_B7C8_5278BCF638C4_.wvu.PrintArea" localSheetId="22" hidden="1">'23'!$B$2:$M$101</definedName>
    <definedName name="Z_3DB5A1E9_5856_4EA0_B7C8_5278BCF638C4_.wvu.PrintArea" localSheetId="23" hidden="1">'24'!$B$2:$M$101</definedName>
    <definedName name="Z_3DB5A1E9_5856_4EA0_B7C8_5278BCF638C4_.wvu.PrintArea" localSheetId="24" hidden="1">'25'!$B$2:$M$101</definedName>
    <definedName name="Z_3DB5A1E9_5856_4EA0_B7C8_5278BCF638C4_.wvu.PrintArea" localSheetId="25" hidden="1">'26'!$B$2:$M$101</definedName>
    <definedName name="Z_3DB5A1E9_5856_4EA0_B7C8_5278BCF638C4_.wvu.PrintArea" localSheetId="26" hidden="1">'27'!$B$2:$M$101</definedName>
    <definedName name="Z_3DB5A1E9_5856_4EA0_B7C8_5278BCF638C4_.wvu.PrintArea" localSheetId="27" hidden="1">'28'!$B$2:$M$101</definedName>
    <definedName name="Z_3DB5A1E9_5856_4EA0_B7C8_5278BCF638C4_.wvu.PrintArea" localSheetId="28" hidden="1">'29'!$B$2:$M$101</definedName>
    <definedName name="Z_3DB5A1E9_5856_4EA0_B7C8_5278BCF638C4_.wvu.PrintArea" localSheetId="2" hidden="1">'3'!$B$2:$M$101</definedName>
    <definedName name="Z_3DB5A1E9_5856_4EA0_B7C8_5278BCF638C4_.wvu.PrintArea" localSheetId="29" hidden="1">'30'!$B$2:$M$101</definedName>
    <definedName name="Z_3DB5A1E9_5856_4EA0_B7C8_5278BCF638C4_.wvu.PrintArea" localSheetId="30" hidden="1">'31'!$B$2:$M$101</definedName>
    <definedName name="Z_3DB5A1E9_5856_4EA0_B7C8_5278BCF638C4_.wvu.PrintArea" localSheetId="3" hidden="1">'4'!$B$2:$M$101</definedName>
    <definedName name="Z_3DB5A1E9_5856_4EA0_B7C8_5278BCF638C4_.wvu.PrintArea" localSheetId="4" hidden="1">'5'!$B$2:$M$101</definedName>
    <definedName name="Z_3DB5A1E9_5856_4EA0_B7C8_5278BCF638C4_.wvu.PrintArea" localSheetId="5" hidden="1">'6'!$B$2:$M$101</definedName>
    <definedName name="Z_3DB5A1E9_5856_4EA0_B7C8_5278BCF638C4_.wvu.PrintArea" localSheetId="6" hidden="1">'7'!$B$2:$M$101</definedName>
    <definedName name="Z_3DB5A1E9_5856_4EA0_B7C8_5278BCF638C4_.wvu.PrintArea" localSheetId="7" hidden="1">'8'!$B$2:$M$101</definedName>
    <definedName name="Z_3DB5A1E9_5856_4EA0_B7C8_5278BCF638C4_.wvu.PrintArea" localSheetId="8" hidden="1">'9'!$B$2:$M$101</definedName>
    <definedName name="Z_9C22FFE9_00CF_47D0_BD99_D84A00825140_.wvu.PrintArea" localSheetId="0" hidden="1">'1'!$B$2:$M$101</definedName>
    <definedName name="Z_9C22FFE9_00CF_47D0_BD99_D84A00825140_.wvu.PrintArea" localSheetId="9" hidden="1">'10'!$B$2:$M$101</definedName>
    <definedName name="Z_9C22FFE9_00CF_47D0_BD99_D84A00825140_.wvu.PrintArea" localSheetId="10" hidden="1">'11'!$B$2:$M$101</definedName>
    <definedName name="Z_9C22FFE9_00CF_47D0_BD99_D84A00825140_.wvu.PrintArea" localSheetId="11" hidden="1">'12'!$B$2:$M$101</definedName>
    <definedName name="Z_9C22FFE9_00CF_47D0_BD99_D84A00825140_.wvu.PrintArea" localSheetId="12" hidden="1">'13'!$B$2:$M$101</definedName>
    <definedName name="Z_9C22FFE9_00CF_47D0_BD99_D84A00825140_.wvu.PrintArea" localSheetId="13" hidden="1">'14'!$B$2:$M$101</definedName>
    <definedName name="Z_9C22FFE9_00CF_47D0_BD99_D84A00825140_.wvu.PrintArea" localSheetId="14" hidden="1">'15'!$B$2:$M$101</definedName>
    <definedName name="Z_9C22FFE9_00CF_47D0_BD99_D84A00825140_.wvu.PrintArea" localSheetId="15" hidden="1">'16'!$B$2:$M$101</definedName>
    <definedName name="Z_9C22FFE9_00CF_47D0_BD99_D84A00825140_.wvu.PrintArea" localSheetId="16" hidden="1">'17'!$B$2:$M$101</definedName>
    <definedName name="Z_9C22FFE9_00CF_47D0_BD99_D84A00825140_.wvu.PrintArea" localSheetId="17" hidden="1">'18'!$B$2:$M$101</definedName>
    <definedName name="Z_9C22FFE9_00CF_47D0_BD99_D84A00825140_.wvu.PrintArea" localSheetId="18" hidden="1">'19'!$B$2:$M$101</definedName>
    <definedName name="Z_9C22FFE9_00CF_47D0_BD99_D84A00825140_.wvu.PrintArea" localSheetId="1" hidden="1">'2'!$B$2:$M$101</definedName>
    <definedName name="Z_9C22FFE9_00CF_47D0_BD99_D84A00825140_.wvu.PrintArea" localSheetId="19" hidden="1">'20'!$B$2:$M$101</definedName>
    <definedName name="Z_9C22FFE9_00CF_47D0_BD99_D84A00825140_.wvu.PrintArea" localSheetId="20" hidden="1">'21'!$B$2:$M$101</definedName>
    <definedName name="Z_9C22FFE9_00CF_47D0_BD99_D84A00825140_.wvu.PrintArea" localSheetId="21" hidden="1">'22'!$B$2:$M$101</definedName>
    <definedName name="Z_9C22FFE9_00CF_47D0_BD99_D84A00825140_.wvu.PrintArea" localSheetId="22" hidden="1">'23'!$B$2:$M$101</definedName>
    <definedName name="Z_9C22FFE9_00CF_47D0_BD99_D84A00825140_.wvu.PrintArea" localSheetId="23" hidden="1">'24'!$B$2:$M$101</definedName>
    <definedName name="Z_9C22FFE9_00CF_47D0_BD99_D84A00825140_.wvu.PrintArea" localSheetId="24" hidden="1">'25'!$B$2:$M$101</definedName>
    <definedName name="Z_9C22FFE9_00CF_47D0_BD99_D84A00825140_.wvu.PrintArea" localSheetId="25" hidden="1">'26'!$B$2:$M$101</definedName>
    <definedName name="Z_9C22FFE9_00CF_47D0_BD99_D84A00825140_.wvu.PrintArea" localSheetId="26" hidden="1">'27'!$B$2:$M$101</definedName>
    <definedName name="Z_9C22FFE9_00CF_47D0_BD99_D84A00825140_.wvu.PrintArea" localSheetId="27" hidden="1">'28'!$B$2:$M$101</definedName>
    <definedName name="Z_9C22FFE9_00CF_47D0_BD99_D84A00825140_.wvu.PrintArea" localSheetId="28" hidden="1">'29'!$B$2:$M$101</definedName>
    <definedName name="Z_9C22FFE9_00CF_47D0_BD99_D84A00825140_.wvu.PrintArea" localSheetId="2" hidden="1">'3'!$B$2:$M$101</definedName>
    <definedName name="Z_9C22FFE9_00CF_47D0_BD99_D84A00825140_.wvu.PrintArea" localSheetId="29" hidden="1">'30'!$B$2:$M$101</definedName>
    <definedName name="Z_9C22FFE9_00CF_47D0_BD99_D84A00825140_.wvu.PrintArea" localSheetId="30" hidden="1">'31'!$B$2:$M$101</definedName>
    <definedName name="Z_9C22FFE9_00CF_47D0_BD99_D84A00825140_.wvu.PrintArea" localSheetId="3" hidden="1">'4'!$B$2:$M$101</definedName>
    <definedName name="Z_9C22FFE9_00CF_47D0_BD99_D84A00825140_.wvu.PrintArea" localSheetId="4" hidden="1">'5'!$B$2:$M$101</definedName>
    <definedName name="Z_9C22FFE9_00CF_47D0_BD99_D84A00825140_.wvu.PrintArea" localSheetId="5" hidden="1">'6'!$B$2:$M$101</definedName>
    <definedName name="Z_9C22FFE9_00CF_47D0_BD99_D84A00825140_.wvu.PrintArea" localSheetId="6" hidden="1">'7'!$B$2:$M$101</definedName>
    <definedName name="Z_9C22FFE9_00CF_47D0_BD99_D84A00825140_.wvu.PrintArea" localSheetId="7" hidden="1">'8'!$B$2:$M$101</definedName>
    <definedName name="Z_9C22FFE9_00CF_47D0_BD99_D84A00825140_.wvu.PrintArea" localSheetId="8" hidden="1">'9'!$B$2:$M$101</definedName>
    <definedName name="Z_BDCF2A7A_E9D7_4870_941D_0022D12BB670_.wvu.PrintArea" localSheetId="0" hidden="1">'1'!$B$2:$M$101</definedName>
    <definedName name="Z_BDCF2A7A_E9D7_4870_941D_0022D12BB670_.wvu.PrintArea" localSheetId="9" hidden="1">'10'!$B$2:$M$101</definedName>
    <definedName name="Z_BDCF2A7A_E9D7_4870_941D_0022D12BB670_.wvu.PrintArea" localSheetId="10" hidden="1">'11'!$B$2:$M$101</definedName>
    <definedName name="Z_BDCF2A7A_E9D7_4870_941D_0022D12BB670_.wvu.PrintArea" localSheetId="11" hidden="1">'12'!$B$2:$M$101</definedName>
    <definedName name="Z_BDCF2A7A_E9D7_4870_941D_0022D12BB670_.wvu.PrintArea" localSheetId="12" hidden="1">'13'!$B$2:$M$101</definedName>
    <definedName name="Z_BDCF2A7A_E9D7_4870_941D_0022D12BB670_.wvu.PrintArea" localSheetId="13" hidden="1">'14'!$B$2:$M$101</definedName>
    <definedName name="Z_BDCF2A7A_E9D7_4870_941D_0022D12BB670_.wvu.PrintArea" localSheetId="14" hidden="1">'15'!$B$2:$M$101</definedName>
    <definedName name="Z_BDCF2A7A_E9D7_4870_941D_0022D12BB670_.wvu.PrintArea" localSheetId="15" hidden="1">'16'!$B$2:$M$101</definedName>
    <definedName name="Z_BDCF2A7A_E9D7_4870_941D_0022D12BB670_.wvu.PrintArea" localSheetId="16" hidden="1">'17'!$B$2:$M$101</definedName>
    <definedName name="Z_BDCF2A7A_E9D7_4870_941D_0022D12BB670_.wvu.PrintArea" localSheetId="17" hidden="1">'18'!$B$2:$M$101</definedName>
    <definedName name="Z_BDCF2A7A_E9D7_4870_941D_0022D12BB670_.wvu.PrintArea" localSheetId="18" hidden="1">'19'!$B$2:$M$101</definedName>
    <definedName name="Z_BDCF2A7A_E9D7_4870_941D_0022D12BB670_.wvu.PrintArea" localSheetId="1" hidden="1">'2'!$B$2:$M$101</definedName>
    <definedName name="Z_BDCF2A7A_E9D7_4870_941D_0022D12BB670_.wvu.PrintArea" localSheetId="19" hidden="1">'20'!$B$2:$M$101</definedName>
    <definedName name="Z_BDCF2A7A_E9D7_4870_941D_0022D12BB670_.wvu.PrintArea" localSheetId="20" hidden="1">'21'!$B$2:$M$101</definedName>
    <definedName name="Z_BDCF2A7A_E9D7_4870_941D_0022D12BB670_.wvu.PrintArea" localSheetId="21" hidden="1">'22'!$B$2:$M$101</definedName>
    <definedName name="Z_BDCF2A7A_E9D7_4870_941D_0022D12BB670_.wvu.PrintArea" localSheetId="22" hidden="1">'23'!$B$2:$M$101</definedName>
    <definedName name="Z_BDCF2A7A_E9D7_4870_941D_0022D12BB670_.wvu.PrintArea" localSheetId="23" hidden="1">'24'!$B$2:$M$101</definedName>
    <definedName name="Z_BDCF2A7A_E9D7_4870_941D_0022D12BB670_.wvu.PrintArea" localSheetId="24" hidden="1">'25'!$B$2:$M$101</definedName>
    <definedName name="Z_BDCF2A7A_E9D7_4870_941D_0022D12BB670_.wvu.PrintArea" localSheetId="25" hidden="1">'26'!$B$2:$M$101</definedName>
    <definedName name="Z_BDCF2A7A_E9D7_4870_941D_0022D12BB670_.wvu.PrintArea" localSheetId="26" hidden="1">'27'!$B$2:$M$101</definedName>
    <definedName name="Z_BDCF2A7A_E9D7_4870_941D_0022D12BB670_.wvu.PrintArea" localSheetId="27" hidden="1">'28'!$B$2:$M$101</definedName>
    <definedName name="Z_BDCF2A7A_E9D7_4870_941D_0022D12BB670_.wvu.PrintArea" localSheetId="28" hidden="1">'29'!$B$2:$M$101</definedName>
    <definedName name="Z_BDCF2A7A_E9D7_4870_941D_0022D12BB670_.wvu.PrintArea" localSheetId="2" hidden="1">'3'!$B$2:$M$101</definedName>
    <definedName name="Z_BDCF2A7A_E9D7_4870_941D_0022D12BB670_.wvu.PrintArea" localSheetId="29" hidden="1">'30'!$B$2:$M$101</definedName>
    <definedName name="Z_BDCF2A7A_E9D7_4870_941D_0022D12BB670_.wvu.PrintArea" localSheetId="30" hidden="1">'31'!$B$2:$M$101</definedName>
    <definedName name="Z_BDCF2A7A_E9D7_4870_941D_0022D12BB670_.wvu.PrintArea" localSheetId="3" hidden="1">'4'!$B$2:$M$101</definedName>
    <definedName name="Z_BDCF2A7A_E9D7_4870_941D_0022D12BB670_.wvu.PrintArea" localSheetId="4" hidden="1">'5'!$B$2:$M$101</definedName>
    <definedName name="Z_BDCF2A7A_E9D7_4870_941D_0022D12BB670_.wvu.PrintArea" localSheetId="5" hidden="1">'6'!$B$2:$M$101</definedName>
    <definedName name="Z_BDCF2A7A_E9D7_4870_941D_0022D12BB670_.wvu.PrintArea" localSheetId="6" hidden="1">'7'!$B$2:$M$101</definedName>
    <definedName name="Z_BDCF2A7A_E9D7_4870_941D_0022D12BB670_.wvu.PrintArea" localSheetId="7" hidden="1">'8'!$B$2:$M$101</definedName>
    <definedName name="Z_BDCF2A7A_E9D7_4870_941D_0022D12BB670_.wvu.PrintArea" localSheetId="8" hidden="1">'9'!$B$2:$M$101</definedName>
    <definedName name="Z_C5333697_7BE7_4020_97A4_B735E526926D_.wvu.PrintArea" localSheetId="0" hidden="1">'1'!$B$2:$M$101</definedName>
    <definedName name="Z_C5333697_7BE7_4020_97A4_B735E526926D_.wvu.PrintArea" localSheetId="9" hidden="1">'10'!$B$2:$M$101</definedName>
    <definedName name="Z_C5333697_7BE7_4020_97A4_B735E526926D_.wvu.PrintArea" localSheetId="10" hidden="1">'11'!$B$2:$M$101</definedName>
    <definedName name="Z_C5333697_7BE7_4020_97A4_B735E526926D_.wvu.PrintArea" localSheetId="11" hidden="1">'12'!$B$2:$M$101</definedName>
    <definedName name="Z_C5333697_7BE7_4020_97A4_B735E526926D_.wvu.PrintArea" localSheetId="12" hidden="1">'13'!$B$2:$M$101</definedName>
    <definedName name="Z_C5333697_7BE7_4020_97A4_B735E526926D_.wvu.PrintArea" localSheetId="13" hidden="1">'14'!$B$2:$M$101</definedName>
    <definedName name="Z_C5333697_7BE7_4020_97A4_B735E526926D_.wvu.PrintArea" localSheetId="14" hidden="1">'15'!$B$2:$M$101</definedName>
    <definedName name="Z_C5333697_7BE7_4020_97A4_B735E526926D_.wvu.PrintArea" localSheetId="15" hidden="1">'16'!$B$2:$M$101</definedName>
    <definedName name="Z_C5333697_7BE7_4020_97A4_B735E526926D_.wvu.PrintArea" localSheetId="16" hidden="1">'17'!$B$2:$M$101</definedName>
    <definedName name="Z_C5333697_7BE7_4020_97A4_B735E526926D_.wvu.PrintArea" localSheetId="17" hidden="1">'18'!$B$2:$M$101</definedName>
    <definedName name="Z_C5333697_7BE7_4020_97A4_B735E526926D_.wvu.PrintArea" localSheetId="18" hidden="1">'19'!$B$2:$M$101</definedName>
    <definedName name="Z_C5333697_7BE7_4020_97A4_B735E526926D_.wvu.PrintArea" localSheetId="1" hidden="1">'2'!$B$2:$M$101</definedName>
    <definedName name="Z_C5333697_7BE7_4020_97A4_B735E526926D_.wvu.PrintArea" localSheetId="19" hidden="1">'20'!$B$2:$M$101</definedName>
    <definedName name="Z_C5333697_7BE7_4020_97A4_B735E526926D_.wvu.PrintArea" localSheetId="20" hidden="1">'21'!$B$2:$M$101</definedName>
    <definedName name="Z_C5333697_7BE7_4020_97A4_B735E526926D_.wvu.PrintArea" localSheetId="21" hidden="1">'22'!$B$2:$M$101</definedName>
    <definedName name="Z_C5333697_7BE7_4020_97A4_B735E526926D_.wvu.PrintArea" localSheetId="22" hidden="1">'23'!$B$2:$M$101</definedName>
    <definedName name="Z_C5333697_7BE7_4020_97A4_B735E526926D_.wvu.PrintArea" localSheetId="23" hidden="1">'24'!$B$2:$M$101</definedName>
    <definedName name="Z_C5333697_7BE7_4020_97A4_B735E526926D_.wvu.PrintArea" localSheetId="24" hidden="1">'25'!$B$2:$M$101</definedName>
    <definedName name="Z_C5333697_7BE7_4020_97A4_B735E526926D_.wvu.PrintArea" localSheetId="25" hidden="1">'26'!$B$2:$M$101</definedName>
    <definedName name="Z_C5333697_7BE7_4020_97A4_B735E526926D_.wvu.PrintArea" localSheetId="26" hidden="1">'27'!$B$2:$M$101</definedName>
    <definedName name="Z_C5333697_7BE7_4020_97A4_B735E526926D_.wvu.PrintArea" localSheetId="27" hidden="1">'28'!$B$2:$M$101</definedName>
    <definedName name="Z_C5333697_7BE7_4020_97A4_B735E526926D_.wvu.PrintArea" localSheetId="28" hidden="1">'29'!$B$2:$M$101</definedName>
    <definedName name="Z_C5333697_7BE7_4020_97A4_B735E526926D_.wvu.PrintArea" localSheetId="2" hidden="1">'3'!$B$2:$M$101</definedName>
    <definedName name="Z_C5333697_7BE7_4020_97A4_B735E526926D_.wvu.PrintArea" localSheetId="29" hidden="1">'30'!$B$2:$M$101</definedName>
    <definedName name="Z_C5333697_7BE7_4020_97A4_B735E526926D_.wvu.PrintArea" localSheetId="30" hidden="1">'31'!$B$2:$M$101</definedName>
    <definedName name="Z_C5333697_7BE7_4020_97A4_B735E526926D_.wvu.PrintArea" localSheetId="3" hidden="1">'4'!$B$2:$M$101</definedName>
    <definedName name="Z_C5333697_7BE7_4020_97A4_B735E526926D_.wvu.PrintArea" localSheetId="4" hidden="1">'5'!$B$2:$M$101</definedName>
    <definedName name="Z_C5333697_7BE7_4020_97A4_B735E526926D_.wvu.PrintArea" localSheetId="5" hidden="1">'6'!$B$2:$M$101</definedName>
    <definedName name="Z_C5333697_7BE7_4020_97A4_B735E526926D_.wvu.PrintArea" localSheetId="6" hidden="1">'7'!$B$2:$M$101</definedName>
    <definedName name="Z_C5333697_7BE7_4020_97A4_B735E526926D_.wvu.PrintArea" localSheetId="7" hidden="1">'8'!$B$2:$M$101</definedName>
    <definedName name="Z_C5333697_7BE7_4020_97A4_B735E526926D_.wvu.PrintArea" localSheetId="8" hidden="1">'9'!$B$2:$M$101</definedName>
    <definedName name="Z_C5333697_7BE7_4020_97A4_B735E526926D_.wvu.PrintArea" localSheetId="31" hidden="1">Summary!$B$2:$N$36</definedName>
    <definedName name="Z_C7D8C3A9_FB79_4D22_935E_FEFA619A3CE5_.wvu.PrintArea" localSheetId="0" hidden="1">'1'!$B$2:$M$101</definedName>
    <definedName name="Z_C7D8C3A9_FB79_4D22_935E_FEFA619A3CE5_.wvu.PrintArea" localSheetId="9" hidden="1">'10'!$B$2:$M$101</definedName>
    <definedName name="Z_C7D8C3A9_FB79_4D22_935E_FEFA619A3CE5_.wvu.PrintArea" localSheetId="10" hidden="1">'11'!$B$2:$M$101</definedName>
    <definedName name="Z_C7D8C3A9_FB79_4D22_935E_FEFA619A3CE5_.wvu.PrintArea" localSheetId="11" hidden="1">'12'!$B$2:$M$101</definedName>
    <definedName name="Z_C7D8C3A9_FB79_4D22_935E_FEFA619A3CE5_.wvu.PrintArea" localSheetId="12" hidden="1">'13'!$B$2:$M$101</definedName>
    <definedName name="Z_C7D8C3A9_FB79_4D22_935E_FEFA619A3CE5_.wvu.PrintArea" localSheetId="13" hidden="1">'14'!$B$2:$M$101</definedName>
    <definedName name="Z_C7D8C3A9_FB79_4D22_935E_FEFA619A3CE5_.wvu.PrintArea" localSheetId="14" hidden="1">'15'!$B$2:$M$101</definedName>
    <definedName name="Z_C7D8C3A9_FB79_4D22_935E_FEFA619A3CE5_.wvu.PrintArea" localSheetId="15" hidden="1">'16'!$B$2:$M$101</definedName>
    <definedName name="Z_C7D8C3A9_FB79_4D22_935E_FEFA619A3CE5_.wvu.PrintArea" localSheetId="16" hidden="1">'17'!$B$2:$M$101</definedName>
    <definedName name="Z_C7D8C3A9_FB79_4D22_935E_FEFA619A3CE5_.wvu.PrintArea" localSheetId="17" hidden="1">'18'!$B$2:$M$101</definedName>
    <definedName name="Z_C7D8C3A9_FB79_4D22_935E_FEFA619A3CE5_.wvu.PrintArea" localSheetId="18" hidden="1">'19'!$B$2:$M$101</definedName>
    <definedName name="Z_C7D8C3A9_FB79_4D22_935E_FEFA619A3CE5_.wvu.PrintArea" localSheetId="1" hidden="1">'2'!$B$2:$M$101</definedName>
    <definedName name="Z_C7D8C3A9_FB79_4D22_935E_FEFA619A3CE5_.wvu.PrintArea" localSheetId="19" hidden="1">'20'!$B$2:$M$101</definedName>
    <definedName name="Z_C7D8C3A9_FB79_4D22_935E_FEFA619A3CE5_.wvu.PrintArea" localSheetId="20" hidden="1">'21'!$B$2:$M$101</definedName>
    <definedName name="Z_C7D8C3A9_FB79_4D22_935E_FEFA619A3CE5_.wvu.PrintArea" localSheetId="21" hidden="1">'22'!$B$2:$M$101</definedName>
    <definedName name="Z_C7D8C3A9_FB79_4D22_935E_FEFA619A3CE5_.wvu.PrintArea" localSheetId="22" hidden="1">'23'!$B$2:$M$101</definedName>
    <definedName name="Z_C7D8C3A9_FB79_4D22_935E_FEFA619A3CE5_.wvu.PrintArea" localSheetId="23" hidden="1">'24'!$B$2:$M$101</definedName>
    <definedName name="Z_C7D8C3A9_FB79_4D22_935E_FEFA619A3CE5_.wvu.PrintArea" localSheetId="24" hidden="1">'25'!$B$2:$M$101</definedName>
    <definedName name="Z_C7D8C3A9_FB79_4D22_935E_FEFA619A3CE5_.wvu.PrintArea" localSheetId="25" hidden="1">'26'!$B$2:$M$101</definedName>
    <definedName name="Z_C7D8C3A9_FB79_4D22_935E_FEFA619A3CE5_.wvu.PrintArea" localSheetId="26" hidden="1">'27'!$B$2:$M$101</definedName>
    <definedName name="Z_C7D8C3A9_FB79_4D22_935E_FEFA619A3CE5_.wvu.PrintArea" localSheetId="27" hidden="1">'28'!$B$2:$M$101</definedName>
    <definedName name="Z_C7D8C3A9_FB79_4D22_935E_FEFA619A3CE5_.wvu.PrintArea" localSheetId="28" hidden="1">'29'!$B$2:$M$101</definedName>
    <definedName name="Z_C7D8C3A9_FB79_4D22_935E_FEFA619A3CE5_.wvu.PrintArea" localSheetId="2" hidden="1">'3'!$B$2:$M$101</definedName>
    <definedName name="Z_C7D8C3A9_FB79_4D22_935E_FEFA619A3CE5_.wvu.PrintArea" localSheetId="29" hidden="1">'30'!$B$2:$M$101</definedName>
    <definedName name="Z_C7D8C3A9_FB79_4D22_935E_FEFA619A3CE5_.wvu.PrintArea" localSheetId="30" hidden="1">'31'!$B$2:$M$101</definedName>
    <definedName name="Z_C7D8C3A9_FB79_4D22_935E_FEFA619A3CE5_.wvu.PrintArea" localSheetId="3" hidden="1">'4'!$B$2:$M$101</definedName>
    <definedName name="Z_C7D8C3A9_FB79_4D22_935E_FEFA619A3CE5_.wvu.PrintArea" localSheetId="4" hidden="1">'5'!$B$2:$M$101</definedName>
    <definedName name="Z_C7D8C3A9_FB79_4D22_935E_FEFA619A3CE5_.wvu.PrintArea" localSheetId="5" hidden="1">'6'!$B$2:$M$101</definedName>
    <definedName name="Z_C7D8C3A9_FB79_4D22_935E_FEFA619A3CE5_.wvu.PrintArea" localSheetId="6" hidden="1">'7'!$B$2:$M$101</definedName>
    <definedName name="Z_C7D8C3A9_FB79_4D22_935E_FEFA619A3CE5_.wvu.PrintArea" localSheetId="7" hidden="1">'8'!$B$2:$M$101</definedName>
    <definedName name="Z_C7D8C3A9_FB79_4D22_935E_FEFA619A3CE5_.wvu.PrintArea" localSheetId="8" hidden="1">'9'!$B$2:$M$101</definedName>
  </definedNames>
  <calcPr calcId="191029"/>
  <customWorkbookViews>
    <customWorkbookView name="Jaclyn Kelly Tay Shin Ying - Personal View" guid="{C5333697-7BE7-4020-97A4-B735E526926D}" mergeInterval="0" personalView="1" maximized="1" xWindow="-8" yWindow="-8" windowWidth="1382" windowHeight="744" tabRatio="907" activeSheetId="2"/>
    <customWorkbookView name="Muhammad Nur Hakim Bin Jais - Personal View" guid="{9C22FFE9-00CF-47D0-BD99-D84A00825140}" mergeInterval="0" personalView="1" maximized="1" xWindow="-8" yWindow="-8" windowWidth="1382" windowHeight="744" tabRatio="959" activeSheetId="32"/>
    <customWorkbookView name="Zulkifli Bin Ismail - Personal View" guid="{BDCF2A7A-E9D7-4870-941D-0022D12BB670}" mergeInterval="0" personalView="1" maximized="1" xWindow="-8" yWindow="-8" windowWidth="1616" windowHeight="876" tabRatio="959" activeSheetId="22"/>
    <customWorkbookView name="Mohamad Dzulmustaqim - Personal View" guid="{3DB5A1E9-5856-4EA0-B7C8-5278BCF638C4}" mergeInterval="0" personalView="1" maximized="1" xWindow="-9" yWindow="-9" windowWidth="1938" windowHeight="1048" tabRatio="959" activeSheetId="18"/>
    <customWorkbookView name="Nur Fitriah Hani binti Zazali - Personal View" guid="{180A269B-7E32-4D24-945A-4A804FC4280D}" mergeInterval="0" personalView="1" maximized="1" xWindow="-8" yWindow="-8" windowWidth="1382" windowHeight="744" tabRatio="959" activeSheetId="30"/>
    <customWorkbookView name="promode3 - Personal View" guid="{C7D8C3A9-FB79-4D22-935E-FEFA619A3CE5}" mergeInterval="0" personalView="1" xWindow="2" yWindow="24" windowWidth="1362" windowHeight="702" tabRatio="959" activeSheetId="3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5" l="1"/>
  <c r="H41" i="2" l="1"/>
  <c r="H41" i="1"/>
  <c r="E41" i="1"/>
  <c r="H41" i="3"/>
  <c r="H41" i="7"/>
  <c r="H41" i="12"/>
  <c r="H41" i="4"/>
  <c r="Y7" i="32" l="1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6" i="32"/>
  <c r="V3" i="32"/>
  <c r="V9" i="32" s="1"/>
  <c r="V2" i="32"/>
  <c r="V32" i="32" l="1"/>
  <c r="V24" i="32"/>
  <c r="V16" i="32"/>
  <c r="V8" i="32"/>
  <c r="V31" i="32"/>
  <c r="V23" i="32"/>
  <c r="V15" i="32"/>
  <c r="V7" i="32"/>
  <c r="V30" i="32"/>
  <c r="V22" i="32"/>
  <c r="V14" i="32"/>
  <c r="V6" i="32"/>
  <c r="V21" i="32"/>
  <c r="V13" i="32"/>
  <c r="V28" i="32"/>
  <c r="V12" i="32"/>
  <c r="V35" i="32"/>
  <c r="V27" i="32"/>
  <c r="V11" i="32"/>
  <c r="V34" i="32"/>
  <c r="V26" i="32"/>
  <c r="V18" i="32"/>
  <c r="V10" i="32"/>
  <c r="V29" i="32"/>
  <c r="V36" i="32"/>
  <c r="V20" i="32"/>
  <c r="V19" i="32"/>
  <c r="V33" i="32"/>
  <c r="V25" i="32"/>
  <c r="V17" i="32"/>
  <c r="S16" i="32" l="1"/>
  <c r="S17" i="32"/>
  <c r="S24" i="32"/>
  <c r="S29" i="32"/>
  <c r="S31" i="32"/>
  <c r="S3" i="32"/>
  <c r="S11" i="32" s="1"/>
  <c r="C6" i="32"/>
  <c r="C7" i="32"/>
  <c r="S26" i="32" l="1"/>
  <c r="S15" i="32"/>
  <c r="S25" i="32"/>
  <c r="S6" i="32"/>
  <c r="S34" i="32"/>
  <c r="S9" i="32"/>
  <c r="S13" i="32"/>
  <c r="S10" i="32"/>
  <c r="S23" i="32"/>
  <c r="S33" i="32"/>
  <c r="S21" i="32"/>
  <c r="S8" i="32"/>
  <c r="S32" i="32"/>
  <c r="S18" i="32"/>
  <c r="S7" i="32"/>
  <c r="T7" i="32"/>
  <c r="S30" i="32"/>
  <c r="S22" i="32"/>
  <c r="S14" i="32"/>
  <c r="S36" i="32"/>
  <c r="S28" i="32"/>
  <c r="S20" i="32"/>
  <c r="S12" i="32"/>
  <c r="S35" i="32"/>
  <c r="S27" i="32"/>
  <c r="S19" i="32"/>
  <c r="I54" i="31"/>
  <c r="J12" i="31"/>
  <c r="E58" i="31"/>
  <c r="C59" i="31" s="1"/>
  <c r="L52" i="31"/>
  <c r="K52" i="31"/>
  <c r="J52" i="31"/>
  <c r="I52" i="31"/>
  <c r="G52" i="31"/>
  <c r="F52" i="31"/>
  <c r="E52" i="31"/>
  <c r="D52" i="31"/>
  <c r="C52" i="31"/>
  <c r="M49" i="31"/>
  <c r="L49" i="31"/>
  <c r="K49" i="31"/>
  <c r="J49" i="31"/>
  <c r="I49" i="31"/>
  <c r="G49" i="31"/>
  <c r="F49" i="31"/>
  <c r="E49" i="31"/>
  <c r="D49" i="31"/>
  <c r="C49" i="31"/>
  <c r="M46" i="31"/>
  <c r="L46" i="31"/>
  <c r="K46" i="31"/>
  <c r="J46" i="31"/>
  <c r="I46" i="31"/>
  <c r="D54" i="31" s="1"/>
  <c r="G46" i="31"/>
  <c r="F46" i="31"/>
  <c r="E46" i="31"/>
  <c r="D46" i="31"/>
  <c r="C46" i="31"/>
  <c r="J41" i="31"/>
  <c r="I41" i="31"/>
  <c r="H41" i="31"/>
  <c r="F41" i="31"/>
  <c r="E41" i="31"/>
  <c r="D41" i="31"/>
  <c r="C41" i="31"/>
  <c r="K40" i="31"/>
  <c r="J40" i="31"/>
  <c r="K39" i="31"/>
  <c r="J39" i="31"/>
  <c r="K38" i="31"/>
  <c r="J38" i="31"/>
  <c r="K37" i="31"/>
  <c r="J37" i="31"/>
  <c r="K36" i="31"/>
  <c r="J36" i="31"/>
  <c r="K35" i="31"/>
  <c r="J35" i="31"/>
  <c r="K34" i="31"/>
  <c r="J34" i="31"/>
  <c r="K33" i="31"/>
  <c r="J33" i="31"/>
  <c r="K32" i="31"/>
  <c r="J32" i="31"/>
  <c r="K31" i="31"/>
  <c r="J31" i="31"/>
  <c r="K30" i="31"/>
  <c r="J30" i="31"/>
  <c r="K29" i="31"/>
  <c r="J29" i="31"/>
  <c r="K28" i="31"/>
  <c r="J28" i="31"/>
  <c r="K27" i="31"/>
  <c r="K41" i="31" s="1"/>
  <c r="J27" i="31"/>
  <c r="K26" i="31"/>
  <c r="J26" i="31"/>
  <c r="K25" i="31"/>
  <c r="J25" i="31"/>
  <c r="H16" i="31"/>
  <c r="H20" i="31" s="1"/>
  <c r="H12" i="31"/>
  <c r="H8" i="31"/>
  <c r="L2" i="31"/>
  <c r="K2" i="31"/>
  <c r="J12" i="30"/>
  <c r="I54" i="30"/>
  <c r="E58" i="30"/>
  <c r="L52" i="30"/>
  <c r="K52" i="30"/>
  <c r="J52" i="30"/>
  <c r="I52" i="30"/>
  <c r="G52" i="30"/>
  <c r="F52" i="30"/>
  <c r="E52" i="30"/>
  <c r="D52" i="30"/>
  <c r="C52" i="30"/>
  <c r="M49" i="30"/>
  <c r="L49" i="30"/>
  <c r="K49" i="30"/>
  <c r="J49" i="30"/>
  <c r="I49" i="30"/>
  <c r="G49" i="30"/>
  <c r="F49" i="30"/>
  <c r="E49" i="30"/>
  <c r="D49" i="30"/>
  <c r="C49" i="30"/>
  <c r="M46" i="30"/>
  <c r="L46" i="30"/>
  <c r="K46" i="30"/>
  <c r="J46" i="30"/>
  <c r="I46" i="30"/>
  <c r="D54" i="30" s="1"/>
  <c r="G46" i="30"/>
  <c r="F46" i="30"/>
  <c r="E46" i="30"/>
  <c r="D46" i="30"/>
  <c r="C46" i="30"/>
  <c r="I41" i="30"/>
  <c r="H41" i="30"/>
  <c r="F41" i="30"/>
  <c r="E41" i="30"/>
  <c r="D41" i="30"/>
  <c r="C41" i="30"/>
  <c r="K40" i="30"/>
  <c r="J40" i="30"/>
  <c r="K39" i="30"/>
  <c r="J39" i="30"/>
  <c r="K38" i="30"/>
  <c r="J38" i="30"/>
  <c r="K37" i="30"/>
  <c r="J37" i="30"/>
  <c r="K36" i="30"/>
  <c r="J36" i="30"/>
  <c r="K35" i="30"/>
  <c r="J35" i="30"/>
  <c r="K34" i="30"/>
  <c r="J34" i="30"/>
  <c r="K33" i="30"/>
  <c r="J33" i="30"/>
  <c r="K32" i="30"/>
  <c r="J32" i="30"/>
  <c r="K31" i="30"/>
  <c r="J31" i="30"/>
  <c r="K30" i="30"/>
  <c r="J30" i="30"/>
  <c r="K29" i="30"/>
  <c r="J29" i="30"/>
  <c r="K28" i="30"/>
  <c r="K41" i="30" s="1"/>
  <c r="J28" i="30"/>
  <c r="J41" i="30" s="1"/>
  <c r="K27" i="30"/>
  <c r="J27" i="30"/>
  <c r="K26" i="30"/>
  <c r="J26" i="30"/>
  <c r="K25" i="30"/>
  <c r="J25" i="30"/>
  <c r="H16" i="30"/>
  <c r="H20" i="30" s="1"/>
  <c r="H12" i="30"/>
  <c r="H8" i="30"/>
  <c r="L2" i="30"/>
  <c r="K2" i="30"/>
  <c r="I54" i="29"/>
  <c r="J12" i="29"/>
  <c r="E58" i="29"/>
  <c r="C59" i="29" s="1"/>
  <c r="L52" i="29"/>
  <c r="K52" i="29"/>
  <c r="J52" i="29"/>
  <c r="I52" i="29"/>
  <c r="G52" i="29"/>
  <c r="F52" i="29"/>
  <c r="E52" i="29"/>
  <c r="D52" i="29"/>
  <c r="C52" i="29"/>
  <c r="M49" i="29"/>
  <c r="L49" i="29"/>
  <c r="K49" i="29"/>
  <c r="J49" i="29"/>
  <c r="I49" i="29"/>
  <c r="G49" i="29"/>
  <c r="F49" i="29"/>
  <c r="E49" i="29"/>
  <c r="D49" i="29"/>
  <c r="C49" i="29"/>
  <c r="M46" i="29"/>
  <c r="L46" i="29"/>
  <c r="K46" i="29"/>
  <c r="J46" i="29"/>
  <c r="I46" i="29"/>
  <c r="G46" i="29"/>
  <c r="F46" i="29"/>
  <c r="E46" i="29"/>
  <c r="D46" i="29"/>
  <c r="C46" i="29"/>
  <c r="D54" i="29" s="1"/>
  <c r="I41" i="29"/>
  <c r="H41" i="29"/>
  <c r="F41" i="29"/>
  <c r="E41" i="29"/>
  <c r="D41" i="29"/>
  <c r="C41" i="29"/>
  <c r="K40" i="29"/>
  <c r="J40" i="29"/>
  <c r="K39" i="29"/>
  <c r="J39" i="29"/>
  <c r="K38" i="29"/>
  <c r="J38" i="29"/>
  <c r="K37" i="29"/>
  <c r="J37" i="29"/>
  <c r="K36" i="29"/>
  <c r="J36" i="29"/>
  <c r="K35" i="29"/>
  <c r="J35" i="29"/>
  <c r="K34" i="29"/>
  <c r="J34" i="29"/>
  <c r="K33" i="29"/>
  <c r="J33" i="29"/>
  <c r="K32" i="29"/>
  <c r="J32" i="29"/>
  <c r="K31" i="29"/>
  <c r="J31" i="29"/>
  <c r="K30" i="29"/>
  <c r="J30" i="29"/>
  <c r="K29" i="29"/>
  <c r="J29" i="29"/>
  <c r="K28" i="29"/>
  <c r="J28" i="29"/>
  <c r="J41" i="29" s="1"/>
  <c r="K27" i="29"/>
  <c r="J27" i="29"/>
  <c r="K26" i="29"/>
  <c r="J26" i="29"/>
  <c r="K25" i="29"/>
  <c r="K41" i="29" s="1"/>
  <c r="J25" i="29"/>
  <c r="H16" i="29"/>
  <c r="H12" i="29"/>
  <c r="H8" i="29"/>
  <c r="H20" i="29" s="1"/>
  <c r="L2" i="29"/>
  <c r="K2" i="29"/>
  <c r="J12" i="28"/>
  <c r="I54" i="28"/>
  <c r="E58" i="28"/>
  <c r="L52" i="28"/>
  <c r="K52" i="28"/>
  <c r="J52" i="28"/>
  <c r="I52" i="28"/>
  <c r="G52" i="28"/>
  <c r="F52" i="28"/>
  <c r="E52" i="28"/>
  <c r="D52" i="28"/>
  <c r="C52" i="28"/>
  <c r="M49" i="28"/>
  <c r="L49" i="28"/>
  <c r="K49" i="28"/>
  <c r="J49" i="28"/>
  <c r="I49" i="28"/>
  <c r="G49" i="28"/>
  <c r="F49" i="28"/>
  <c r="E49" i="28"/>
  <c r="D49" i="28"/>
  <c r="C49" i="28"/>
  <c r="M46" i="28"/>
  <c r="L46" i="28"/>
  <c r="K46" i="28"/>
  <c r="J46" i="28"/>
  <c r="I46" i="28"/>
  <c r="D54" i="28" s="1"/>
  <c r="G46" i="28"/>
  <c r="F46" i="28"/>
  <c r="E46" i="28"/>
  <c r="D46" i="28"/>
  <c r="C46" i="28"/>
  <c r="I41" i="28"/>
  <c r="H41" i="28"/>
  <c r="F41" i="28"/>
  <c r="E41" i="28"/>
  <c r="D41" i="28"/>
  <c r="C41" i="28"/>
  <c r="K40" i="28"/>
  <c r="J40" i="28"/>
  <c r="K39" i="28"/>
  <c r="J39" i="28"/>
  <c r="K38" i="28"/>
  <c r="J38" i="28"/>
  <c r="K37" i="28"/>
  <c r="J37" i="28"/>
  <c r="K36" i="28"/>
  <c r="J36" i="28"/>
  <c r="K35" i="28"/>
  <c r="J35" i="28"/>
  <c r="K34" i="28"/>
  <c r="J34" i="28"/>
  <c r="K33" i="28"/>
  <c r="J33" i="28"/>
  <c r="K32" i="28"/>
  <c r="J32" i="28"/>
  <c r="K31" i="28"/>
  <c r="J31" i="28"/>
  <c r="K30" i="28"/>
  <c r="J30" i="28"/>
  <c r="K29" i="28"/>
  <c r="J29" i="28"/>
  <c r="K28" i="28"/>
  <c r="K41" i="28" s="1"/>
  <c r="J28" i="28"/>
  <c r="J41" i="28" s="1"/>
  <c r="K27" i="28"/>
  <c r="J27" i="28"/>
  <c r="K26" i="28"/>
  <c r="J26" i="28"/>
  <c r="K25" i="28"/>
  <c r="J25" i="28"/>
  <c r="H16" i="28"/>
  <c r="H20" i="28" s="1"/>
  <c r="H12" i="28"/>
  <c r="H8" i="28"/>
  <c r="L2" i="28"/>
  <c r="K2" i="28"/>
  <c r="I54" i="27"/>
  <c r="J12" i="27"/>
  <c r="E58" i="27"/>
  <c r="L52" i="27"/>
  <c r="K52" i="27"/>
  <c r="J52" i="27"/>
  <c r="I52" i="27"/>
  <c r="G52" i="27"/>
  <c r="F52" i="27"/>
  <c r="E52" i="27"/>
  <c r="D52" i="27"/>
  <c r="C52" i="27"/>
  <c r="M49" i="27"/>
  <c r="L49" i="27"/>
  <c r="K49" i="27"/>
  <c r="J49" i="27"/>
  <c r="I49" i="27"/>
  <c r="G49" i="27"/>
  <c r="F49" i="27"/>
  <c r="E49" i="27"/>
  <c r="D49" i="27"/>
  <c r="C49" i="27"/>
  <c r="M46" i="27"/>
  <c r="L46" i="27"/>
  <c r="K46" i="27"/>
  <c r="J46" i="27"/>
  <c r="I46" i="27"/>
  <c r="G46" i="27"/>
  <c r="F46" i="27"/>
  <c r="E46" i="27"/>
  <c r="D46" i="27"/>
  <c r="C46" i="27"/>
  <c r="D54" i="27" s="1"/>
  <c r="I41" i="27"/>
  <c r="H41" i="27"/>
  <c r="F41" i="27"/>
  <c r="E41" i="27"/>
  <c r="D41" i="27"/>
  <c r="C41" i="27"/>
  <c r="K40" i="27"/>
  <c r="J40" i="27"/>
  <c r="K39" i="27"/>
  <c r="J39" i="27"/>
  <c r="K38" i="27"/>
  <c r="J38" i="27"/>
  <c r="K37" i="27"/>
  <c r="J37" i="27"/>
  <c r="K36" i="27"/>
  <c r="J36" i="27"/>
  <c r="J41" i="27" s="1"/>
  <c r="K35" i="27"/>
  <c r="J35" i="27"/>
  <c r="K34" i="27"/>
  <c r="J34" i="27"/>
  <c r="K33" i="27"/>
  <c r="J33" i="27"/>
  <c r="K32" i="27"/>
  <c r="J32" i="27"/>
  <c r="K31" i="27"/>
  <c r="J31" i="27"/>
  <c r="K30" i="27"/>
  <c r="J30" i="27"/>
  <c r="K29" i="27"/>
  <c r="J29" i="27"/>
  <c r="K28" i="27"/>
  <c r="K41" i="27" s="1"/>
  <c r="J28" i="27"/>
  <c r="K27" i="27"/>
  <c r="J27" i="27"/>
  <c r="K26" i="27"/>
  <c r="J26" i="27"/>
  <c r="K25" i="27"/>
  <c r="J25" i="27"/>
  <c r="H16" i="27"/>
  <c r="H12" i="27"/>
  <c r="H20" i="27" s="1"/>
  <c r="H8" i="27"/>
  <c r="L2" i="27"/>
  <c r="K2" i="27"/>
  <c r="I54" i="26"/>
  <c r="J12" i="26"/>
  <c r="E58" i="26"/>
  <c r="C59" i="26" s="1"/>
  <c r="D54" i="26"/>
  <c r="L52" i="26"/>
  <c r="K52" i="26"/>
  <c r="J52" i="26"/>
  <c r="I52" i="26"/>
  <c r="G52" i="26"/>
  <c r="F52" i="26"/>
  <c r="E52" i="26"/>
  <c r="D52" i="26"/>
  <c r="C52" i="26"/>
  <c r="M49" i="26"/>
  <c r="L49" i="26"/>
  <c r="K49" i="26"/>
  <c r="J49" i="26"/>
  <c r="I49" i="26"/>
  <c r="G49" i="26"/>
  <c r="F49" i="26"/>
  <c r="E49" i="26"/>
  <c r="D49" i="26"/>
  <c r="C49" i="26"/>
  <c r="M46" i="26"/>
  <c r="L46" i="26"/>
  <c r="K46" i="26"/>
  <c r="J46" i="26"/>
  <c r="I46" i="26"/>
  <c r="G46" i="26"/>
  <c r="F46" i="26"/>
  <c r="E46" i="26"/>
  <c r="D46" i="26"/>
  <c r="C46" i="26"/>
  <c r="I41" i="26"/>
  <c r="H41" i="26"/>
  <c r="F41" i="26"/>
  <c r="E41" i="26"/>
  <c r="D41" i="26"/>
  <c r="C41" i="26"/>
  <c r="K40" i="26"/>
  <c r="J40" i="26"/>
  <c r="K39" i="26"/>
  <c r="J39" i="26"/>
  <c r="K38" i="26"/>
  <c r="J38" i="26"/>
  <c r="K37" i="26"/>
  <c r="J37" i="26"/>
  <c r="K36" i="26"/>
  <c r="J36" i="26"/>
  <c r="K35" i="26"/>
  <c r="J35" i="26"/>
  <c r="K34" i="26"/>
  <c r="J34" i="26"/>
  <c r="K33" i="26"/>
  <c r="J33" i="26"/>
  <c r="K32" i="26"/>
  <c r="J32" i="26"/>
  <c r="K31" i="26"/>
  <c r="J31" i="26"/>
  <c r="K30" i="26"/>
  <c r="J30" i="26"/>
  <c r="K29" i="26"/>
  <c r="J29" i="26"/>
  <c r="K28" i="26"/>
  <c r="J28" i="26"/>
  <c r="J41" i="26" s="1"/>
  <c r="K27" i="26"/>
  <c r="J27" i="26"/>
  <c r="K26" i="26"/>
  <c r="K41" i="26" s="1"/>
  <c r="L54" i="26" s="1"/>
  <c r="J26" i="26"/>
  <c r="K25" i="26"/>
  <c r="J25" i="26"/>
  <c r="H20" i="26"/>
  <c r="M59" i="26" s="1"/>
  <c r="H16" i="26"/>
  <c r="H12" i="26"/>
  <c r="H8" i="26"/>
  <c r="L2" i="26"/>
  <c r="K2" i="26"/>
  <c r="J12" i="25"/>
  <c r="I54" i="25"/>
  <c r="E58" i="25"/>
  <c r="L52" i="25"/>
  <c r="K52" i="25"/>
  <c r="J52" i="25"/>
  <c r="I52" i="25"/>
  <c r="G52" i="25"/>
  <c r="F52" i="25"/>
  <c r="E52" i="25"/>
  <c r="D52" i="25"/>
  <c r="C52" i="25"/>
  <c r="M49" i="25"/>
  <c r="L49" i="25"/>
  <c r="K49" i="25"/>
  <c r="J49" i="25"/>
  <c r="I49" i="25"/>
  <c r="G49" i="25"/>
  <c r="F49" i="25"/>
  <c r="E49" i="25"/>
  <c r="D49" i="25"/>
  <c r="C49" i="25"/>
  <c r="M46" i="25"/>
  <c r="L46" i="25"/>
  <c r="K46" i="25"/>
  <c r="J46" i="25"/>
  <c r="I46" i="25"/>
  <c r="G46" i="25"/>
  <c r="F46" i="25"/>
  <c r="E46" i="25"/>
  <c r="D46" i="25"/>
  <c r="C46" i="25"/>
  <c r="D54" i="25" s="1"/>
  <c r="I41" i="25"/>
  <c r="H41" i="25"/>
  <c r="F41" i="25"/>
  <c r="E41" i="25"/>
  <c r="D41" i="25"/>
  <c r="C41" i="25"/>
  <c r="K40" i="25"/>
  <c r="J40" i="25"/>
  <c r="K39" i="25"/>
  <c r="J39" i="25"/>
  <c r="K38" i="25"/>
  <c r="J38" i="25"/>
  <c r="K37" i="25"/>
  <c r="J37" i="25"/>
  <c r="K36" i="25"/>
  <c r="J36" i="25"/>
  <c r="J41" i="25" s="1"/>
  <c r="K35" i="25"/>
  <c r="J35" i="25"/>
  <c r="K34" i="25"/>
  <c r="J34" i="25"/>
  <c r="K33" i="25"/>
  <c r="J33" i="25"/>
  <c r="K32" i="25"/>
  <c r="J32" i="25"/>
  <c r="K31" i="25"/>
  <c r="J31" i="25"/>
  <c r="K30" i="25"/>
  <c r="J30" i="25"/>
  <c r="K29" i="25"/>
  <c r="J29" i="25"/>
  <c r="K28" i="25"/>
  <c r="K41" i="25" s="1"/>
  <c r="J28" i="25"/>
  <c r="K27" i="25"/>
  <c r="J27" i="25"/>
  <c r="K26" i="25"/>
  <c r="J26" i="25"/>
  <c r="K25" i="25"/>
  <c r="J25" i="25"/>
  <c r="H16" i="25"/>
  <c r="H20" i="25" s="1"/>
  <c r="H12" i="25"/>
  <c r="H8" i="25"/>
  <c r="L2" i="25"/>
  <c r="K2" i="25"/>
  <c r="I54" i="24"/>
  <c r="J12" i="24"/>
  <c r="E58" i="24"/>
  <c r="L52" i="24"/>
  <c r="K52" i="24"/>
  <c r="J52" i="24"/>
  <c r="I52" i="24"/>
  <c r="G52" i="24"/>
  <c r="F52" i="24"/>
  <c r="E52" i="24"/>
  <c r="D52" i="24"/>
  <c r="C52" i="24"/>
  <c r="M49" i="24"/>
  <c r="L49" i="24"/>
  <c r="K49" i="24"/>
  <c r="J49" i="24"/>
  <c r="I49" i="24"/>
  <c r="G49" i="24"/>
  <c r="F49" i="24"/>
  <c r="E49" i="24"/>
  <c r="D49" i="24"/>
  <c r="C49" i="24"/>
  <c r="M46" i="24"/>
  <c r="L46" i="24"/>
  <c r="K46" i="24"/>
  <c r="J46" i="24"/>
  <c r="I46" i="24"/>
  <c r="D54" i="24" s="1"/>
  <c r="G46" i="24"/>
  <c r="F46" i="24"/>
  <c r="E46" i="24"/>
  <c r="D46" i="24"/>
  <c r="C46" i="24"/>
  <c r="I41" i="24"/>
  <c r="H41" i="24"/>
  <c r="F41" i="24"/>
  <c r="E41" i="24"/>
  <c r="D41" i="24"/>
  <c r="C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J41" i="24" s="1"/>
  <c r="K27" i="24"/>
  <c r="J27" i="24"/>
  <c r="K26" i="24"/>
  <c r="J26" i="24"/>
  <c r="K25" i="24"/>
  <c r="K41" i="24" s="1"/>
  <c r="J25" i="24"/>
  <c r="H16" i="24"/>
  <c r="H12" i="24"/>
  <c r="H8" i="24"/>
  <c r="H20" i="24" s="1"/>
  <c r="L2" i="24"/>
  <c r="K2" i="24"/>
  <c r="J12" i="23"/>
  <c r="I54" i="23"/>
  <c r="E58" i="23"/>
  <c r="L52" i="23"/>
  <c r="K52" i="23"/>
  <c r="J52" i="23"/>
  <c r="I52" i="23"/>
  <c r="G52" i="23"/>
  <c r="F52" i="23"/>
  <c r="E52" i="23"/>
  <c r="D52" i="23"/>
  <c r="C52" i="23"/>
  <c r="M49" i="23"/>
  <c r="L49" i="23"/>
  <c r="K49" i="23"/>
  <c r="J49" i="23"/>
  <c r="I49" i="23"/>
  <c r="G49" i="23"/>
  <c r="F49" i="23"/>
  <c r="E49" i="23"/>
  <c r="D49" i="23"/>
  <c r="C49" i="23"/>
  <c r="M46" i="23"/>
  <c r="L46" i="23"/>
  <c r="K46" i="23"/>
  <c r="J46" i="23"/>
  <c r="I46" i="23"/>
  <c r="G46" i="23"/>
  <c r="F46" i="23"/>
  <c r="E46" i="23"/>
  <c r="D46" i="23"/>
  <c r="C46" i="23"/>
  <c r="D54" i="23" s="1"/>
  <c r="J41" i="23"/>
  <c r="I41" i="23"/>
  <c r="H41" i="23"/>
  <c r="F41" i="23"/>
  <c r="E41" i="23"/>
  <c r="D41" i="23"/>
  <c r="C41" i="23"/>
  <c r="K40" i="23"/>
  <c r="J40" i="23"/>
  <c r="K39" i="23"/>
  <c r="J39" i="23"/>
  <c r="K38" i="23"/>
  <c r="J38" i="23"/>
  <c r="K37" i="23"/>
  <c r="J37" i="23"/>
  <c r="K36" i="23"/>
  <c r="J36" i="23"/>
  <c r="K35" i="23"/>
  <c r="J35" i="23"/>
  <c r="K34" i="23"/>
  <c r="J34" i="23"/>
  <c r="K33" i="23"/>
  <c r="J33" i="23"/>
  <c r="K32" i="23"/>
  <c r="J32" i="23"/>
  <c r="K31" i="23"/>
  <c r="J31" i="23"/>
  <c r="K30" i="23"/>
  <c r="J30" i="23"/>
  <c r="K29" i="23"/>
  <c r="J29" i="23"/>
  <c r="K28" i="23"/>
  <c r="K41" i="23" s="1"/>
  <c r="J28" i="23"/>
  <c r="K27" i="23"/>
  <c r="J27" i="23"/>
  <c r="K26" i="23"/>
  <c r="J26" i="23"/>
  <c r="K25" i="23"/>
  <c r="J25" i="23"/>
  <c r="H16" i="23"/>
  <c r="H20" i="23" s="1"/>
  <c r="H12" i="23"/>
  <c r="H8" i="23"/>
  <c r="L2" i="23"/>
  <c r="K2" i="23"/>
  <c r="I54" i="22"/>
  <c r="J12" i="22"/>
  <c r="E58" i="22"/>
  <c r="L52" i="22"/>
  <c r="K52" i="22"/>
  <c r="J52" i="22"/>
  <c r="I52" i="22"/>
  <c r="G52" i="22"/>
  <c r="F52" i="22"/>
  <c r="E52" i="22"/>
  <c r="D52" i="22"/>
  <c r="C52" i="22"/>
  <c r="M49" i="22"/>
  <c r="L49" i="22"/>
  <c r="K49" i="22"/>
  <c r="J49" i="22"/>
  <c r="I49" i="22"/>
  <c r="G49" i="22"/>
  <c r="F49" i="22"/>
  <c r="E49" i="22"/>
  <c r="D49" i="22"/>
  <c r="C49" i="22"/>
  <c r="M46" i="22"/>
  <c r="L46" i="22"/>
  <c r="K46" i="22"/>
  <c r="J46" i="22"/>
  <c r="I46" i="22"/>
  <c r="G46" i="22"/>
  <c r="F46" i="22"/>
  <c r="E46" i="22"/>
  <c r="D46" i="22"/>
  <c r="C46" i="22"/>
  <c r="D54" i="22" s="1"/>
  <c r="I41" i="22"/>
  <c r="H41" i="22"/>
  <c r="F41" i="22"/>
  <c r="E41" i="22"/>
  <c r="D41" i="22"/>
  <c r="C41" i="22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K32" i="22"/>
  <c r="J32" i="22"/>
  <c r="J41" i="22" s="1"/>
  <c r="K31" i="22"/>
  <c r="J31" i="22"/>
  <c r="K30" i="22"/>
  <c r="J30" i="22"/>
  <c r="K29" i="22"/>
  <c r="J29" i="22"/>
  <c r="K28" i="22"/>
  <c r="K41" i="22" s="1"/>
  <c r="J28" i="22"/>
  <c r="K27" i="22"/>
  <c r="J27" i="22"/>
  <c r="K26" i="22"/>
  <c r="J26" i="22"/>
  <c r="K25" i="22"/>
  <c r="J25" i="22"/>
  <c r="H16" i="22"/>
  <c r="H20" i="22" s="1"/>
  <c r="H12" i="22"/>
  <c r="H8" i="22"/>
  <c r="L2" i="22"/>
  <c r="K2" i="22"/>
  <c r="J12" i="21"/>
  <c r="I54" i="21"/>
  <c r="E58" i="21"/>
  <c r="L52" i="21"/>
  <c r="K52" i="21"/>
  <c r="J52" i="21"/>
  <c r="I52" i="21"/>
  <c r="G52" i="21"/>
  <c r="F52" i="21"/>
  <c r="E52" i="21"/>
  <c r="D52" i="21"/>
  <c r="C52" i="21"/>
  <c r="M49" i="21"/>
  <c r="L49" i="21"/>
  <c r="K49" i="21"/>
  <c r="J49" i="21"/>
  <c r="I49" i="21"/>
  <c r="G49" i="21"/>
  <c r="F49" i="21"/>
  <c r="E49" i="21"/>
  <c r="D49" i="21"/>
  <c r="C49" i="21"/>
  <c r="M46" i="21"/>
  <c r="L46" i="21"/>
  <c r="K46" i="21"/>
  <c r="J46" i="21"/>
  <c r="I46" i="21"/>
  <c r="D54" i="21" s="1"/>
  <c r="G46" i="21"/>
  <c r="F46" i="21"/>
  <c r="E46" i="21"/>
  <c r="D46" i="21"/>
  <c r="C46" i="21"/>
  <c r="K41" i="21"/>
  <c r="I41" i="21"/>
  <c r="H41" i="21"/>
  <c r="F41" i="21"/>
  <c r="E41" i="21"/>
  <c r="D41" i="21"/>
  <c r="C41" i="21"/>
  <c r="K40" i="21"/>
  <c r="J40" i="21"/>
  <c r="K39" i="21"/>
  <c r="J39" i="21"/>
  <c r="K38" i="21"/>
  <c r="J38" i="21"/>
  <c r="K37" i="21"/>
  <c r="J37" i="21"/>
  <c r="K36" i="21"/>
  <c r="J36" i="21"/>
  <c r="J41" i="21" s="1"/>
  <c r="K35" i="21"/>
  <c r="J35" i="21"/>
  <c r="K34" i="21"/>
  <c r="J34" i="21"/>
  <c r="K33" i="21"/>
  <c r="J33" i="21"/>
  <c r="K32" i="21"/>
  <c r="J32" i="21"/>
  <c r="K31" i="21"/>
  <c r="J31" i="21"/>
  <c r="K30" i="21"/>
  <c r="J30" i="21"/>
  <c r="K29" i="21"/>
  <c r="J29" i="21"/>
  <c r="K28" i="21"/>
  <c r="J28" i="21"/>
  <c r="K27" i="21"/>
  <c r="J27" i="21"/>
  <c r="K26" i="21"/>
  <c r="J26" i="21"/>
  <c r="K25" i="21"/>
  <c r="J25" i="21"/>
  <c r="H16" i="21"/>
  <c r="H20" i="21" s="1"/>
  <c r="H12" i="21"/>
  <c r="H8" i="21"/>
  <c r="L2" i="21"/>
  <c r="K2" i="21"/>
  <c r="I54" i="20"/>
  <c r="J12" i="20"/>
  <c r="E58" i="20"/>
  <c r="C59" i="20" s="1"/>
  <c r="L52" i="20"/>
  <c r="K52" i="20"/>
  <c r="J52" i="20"/>
  <c r="I52" i="20"/>
  <c r="G52" i="20"/>
  <c r="F52" i="20"/>
  <c r="E52" i="20"/>
  <c r="D52" i="20"/>
  <c r="C52" i="20"/>
  <c r="M49" i="20"/>
  <c r="L49" i="20"/>
  <c r="K49" i="20"/>
  <c r="J49" i="20"/>
  <c r="I49" i="20"/>
  <c r="G49" i="20"/>
  <c r="F49" i="20"/>
  <c r="E49" i="20"/>
  <c r="D49" i="20"/>
  <c r="C49" i="20"/>
  <c r="M46" i="20"/>
  <c r="L46" i="20"/>
  <c r="K46" i="20"/>
  <c r="J46" i="20"/>
  <c r="I46" i="20"/>
  <c r="D54" i="20" s="1"/>
  <c r="G46" i="20"/>
  <c r="F46" i="20"/>
  <c r="E46" i="20"/>
  <c r="D46" i="20"/>
  <c r="C46" i="20"/>
  <c r="I41" i="20"/>
  <c r="H41" i="20"/>
  <c r="F41" i="20"/>
  <c r="E41" i="20"/>
  <c r="D41" i="20"/>
  <c r="C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J41" i="20" s="1"/>
  <c r="K27" i="20"/>
  <c r="K41" i="20" s="1"/>
  <c r="L54" i="20" s="1"/>
  <c r="J27" i="20"/>
  <c r="K26" i="20"/>
  <c r="J26" i="20"/>
  <c r="K25" i="20"/>
  <c r="J25" i="20"/>
  <c r="H16" i="20"/>
  <c r="H20" i="20" s="1"/>
  <c r="H12" i="20"/>
  <c r="H8" i="20"/>
  <c r="L2" i="20"/>
  <c r="K2" i="20"/>
  <c r="J12" i="19"/>
  <c r="I54" i="19"/>
  <c r="E58" i="19"/>
  <c r="L52" i="19"/>
  <c r="K52" i="19"/>
  <c r="J52" i="19"/>
  <c r="I52" i="19"/>
  <c r="G52" i="19"/>
  <c r="F52" i="19"/>
  <c r="E52" i="19"/>
  <c r="D52" i="19"/>
  <c r="C52" i="19"/>
  <c r="M49" i="19"/>
  <c r="L49" i="19"/>
  <c r="K49" i="19"/>
  <c r="J49" i="19"/>
  <c r="I49" i="19"/>
  <c r="G49" i="19"/>
  <c r="F49" i="19"/>
  <c r="E49" i="19"/>
  <c r="D49" i="19"/>
  <c r="C49" i="19"/>
  <c r="M46" i="19"/>
  <c r="L46" i="19"/>
  <c r="K46" i="19"/>
  <c r="J46" i="19"/>
  <c r="I46" i="19"/>
  <c r="G46" i="19"/>
  <c r="F46" i="19"/>
  <c r="E46" i="19"/>
  <c r="D46" i="19"/>
  <c r="C46" i="19"/>
  <c r="D54" i="19" s="1"/>
  <c r="I41" i="19"/>
  <c r="H41" i="19"/>
  <c r="F41" i="19"/>
  <c r="E41" i="19"/>
  <c r="D41" i="19"/>
  <c r="C41" i="19"/>
  <c r="K40" i="19"/>
  <c r="J40" i="19"/>
  <c r="J41" i="19" s="1"/>
  <c r="K39" i="19"/>
  <c r="J39" i="19"/>
  <c r="K38" i="19"/>
  <c r="J38" i="19"/>
  <c r="K37" i="19"/>
  <c r="J37" i="19"/>
  <c r="K36" i="19"/>
  <c r="J36" i="19"/>
  <c r="K35" i="19"/>
  <c r="J35" i="19"/>
  <c r="K34" i="19"/>
  <c r="J34" i="19"/>
  <c r="K33" i="19"/>
  <c r="J33" i="19"/>
  <c r="K32" i="19"/>
  <c r="J32" i="19"/>
  <c r="K31" i="19"/>
  <c r="J31" i="19"/>
  <c r="K30" i="19"/>
  <c r="J30" i="19"/>
  <c r="K29" i="19"/>
  <c r="J29" i="19"/>
  <c r="K28" i="19"/>
  <c r="K41" i="19" s="1"/>
  <c r="J28" i="19"/>
  <c r="K27" i="19"/>
  <c r="J27" i="19"/>
  <c r="K26" i="19"/>
  <c r="J26" i="19"/>
  <c r="K25" i="19"/>
  <c r="J25" i="19"/>
  <c r="H16" i="19"/>
  <c r="H20" i="19" s="1"/>
  <c r="H12" i="19"/>
  <c r="H8" i="19"/>
  <c r="L2" i="19"/>
  <c r="K2" i="19"/>
  <c r="I54" i="18"/>
  <c r="J12" i="18"/>
  <c r="E58" i="18"/>
  <c r="L52" i="18"/>
  <c r="K52" i="18"/>
  <c r="J52" i="18"/>
  <c r="I52" i="18"/>
  <c r="G52" i="18"/>
  <c r="F52" i="18"/>
  <c r="E52" i="18"/>
  <c r="D52" i="18"/>
  <c r="C52" i="18"/>
  <c r="M49" i="18"/>
  <c r="L49" i="18"/>
  <c r="K49" i="18"/>
  <c r="J49" i="18"/>
  <c r="I49" i="18"/>
  <c r="G49" i="18"/>
  <c r="F49" i="18"/>
  <c r="E49" i="18"/>
  <c r="D49" i="18"/>
  <c r="C49" i="18"/>
  <c r="M46" i="18"/>
  <c r="L46" i="18"/>
  <c r="K46" i="18"/>
  <c r="J46" i="18"/>
  <c r="I46" i="18"/>
  <c r="G46" i="18"/>
  <c r="F46" i="18"/>
  <c r="E46" i="18"/>
  <c r="D46" i="18"/>
  <c r="C46" i="18"/>
  <c r="D54" i="18" s="1"/>
  <c r="J41" i="18"/>
  <c r="I41" i="18"/>
  <c r="H41" i="18"/>
  <c r="F41" i="18"/>
  <c r="E41" i="18"/>
  <c r="D41" i="18"/>
  <c r="C41" i="18"/>
  <c r="K40" i="18"/>
  <c r="K41" i="18" s="1"/>
  <c r="J40" i="18"/>
  <c r="K39" i="18"/>
  <c r="J39" i="18"/>
  <c r="K38" i="18"/>
  <c r="J38" i="18"/>
  <c r="K37" i="18"/>
  <c r="J37" i="18"/>
  <c r="K36" i="18"/>
  <c r="J36" i="18"/>
  <c r="K35" i="18"/>
  <c r="J35" i="18"/>
  <c r="K34" i="18"/>
  <c r="J34" i="18"/>
  <c r="K33" i="18"/>
  <c r="J33" i="18"/>
  <c r="K32" i="18"/>
  <c r="J32" i="18"/>
  <c r="K31" i="18"/>
  <c r="J31" i="18"/>
  <c r="K30" i="18"/>
  <c r="J30" i="18"/>
  <c r="K29" i="18"/>
  <c r="J29" i="18"/>
  <c r="K28" i="18"/>
  <c r="J28" i="18"/>
  <c r="K27" i="18"/>
  <c r="J27" i="18"/>
  <c r="K26" i="18"/>
  <c r="J26" i="18"/>
  <c r="K25" i="18"/>
  <c r="J25" i="18"/>
  <c r="H16" i="18"/>
  <c r="H20" i="18" s="1"/>
  <c r="H12" i="18"/>
  <c r="H8" i="18"/>
  <c r="L2" i="18"/>
  <c r="K2" i="18"/>
  <c r="J12" i="17"/>
  <c r="I54" i="17"/>
  <c r="E58" i="17"/>
  <c r="L52" i="17"/>
  <c r="K52" i="17"/>
  <c r="J52" i="17"/>
  <c r="I52" i="17"/>
  <c r="G52" i="17"/>
  <c r="F52" i="17"/>
  <c r="E52" i="17"/>
  <c r="D52" i="17"/>
  <c r="C52" i="17"/>
  <c r="M49" i="17"/>
  <c r="L49" i="17"/>
  <c r="K49" i="17"/>
  <c r="J49" i="17"/>
  <c r="I49" i="17"/>
  <c r="G49" i="17"/>
  <c r="F49" i="17"/>
  <c r="E49" i="17"/>
  <c r="D49" i="17"/>
  <c r="C49" i="17"/>
  <c r="M46" i="17"/>
  <c r="L46" i="17"/>
  <c r="K46" i="17"/>
  <c r="J46" i="17"/>
  <c r="I46" i="17"/>
  <c r="D54" i="17" s="1"/>
  <c r="G46" i="17"/>
  <c r="F46" i="17"/>
  <c r="E46" i="17"/>
  <c r="D46" i="17"/>
  <c r="C46" i="17"/>
  <c r="I41" i="17"/>
  <c r="H41" i="17"/>
  <c r="F41" i="17"/>
  <c r="E41" i="17"/>
  <c r="D41" i="17"/>
  <c r="C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4" i="17"/>
  <c r="J34" i="17"/>
  <c r="K33" i="17"/>
  <c r="J33" i="17"/>
  <c r="K32" i="17"/>
  <c r="J32" i="17"/>
  <c r="K31" i="17"/>
  <c r="J31" i="17"/>
  <c r="K30" i="17"/>
  <c r="J30" i="17"/>
  <c r="K29" i="17"/>
  <c r="J29" i="17"/>
  <c r="K28" i="17"/>
  <c r="J28" i="17"/>
  <c r="J41" i="17" s="1"/>
  <c r="K27" i="17"/>
  <c r="J27" i="17"/>
  <c r="K26" i="17"/>
  <c r="J26" i="17"/>
  <c r="K25" i="17"/>
  <c r="K41" i="17" s="1"/>
  <c r="J25" i="17"/>
  <c r="H16" i="17"/>
  <c r="H12" i="17"/>
  <c r="H8" i="17"/>
  <c r="H20" i="17" s="1"/>
  <c r="L2" i="17"/>
  <c r="K2" i="17"/>
  <c r="I54" i="16"/>
  <c r="J12" i="16"/>
  <c r="E58" i="16"/>
  <c r="L52" i="16"/>
  <c r="K52" i="16"/>
  <c r="J52" i="16"/>
  <c r="I52" i="16"/>
  <c r="G52" i="16"/>
  <c r="F52" i="16"/>
  <c r="E52" i="16"/>
  <c r="D52" i="16"/>
  <c r="C52" i="16"/>
  <c r="M49" i="16"/>
  <c r="L49" i="16"/>
  <c r="K49" i="16"/>
  <c r="J49" i="16"/>
  <c r="I49" i="16"/>
  <c r="G49" i="16"/>
  <c r="F49" i="16"/>
  <c r="E49" i="16"/>
  <c r="D49" i="16"/>
  <c r="C49" i="16"/>
  <c r="M46" i="16"/>
  <c r="L46" i="16"/>
  <c r="K46" i="16"/>
  <c r="J46" i="16"/>
  <c r="I46" i="16"/>
  <c r="D54" i="16" s="1"/>
  <c r="G46" i="16"/>
  <c r="F46" i="16"/>
  <c r="E46" i="16"/>
  <c r="D46" i="16"/>
  <c r="C46" i="16"/>
  <c r="I41" i="16"/>
  <c r="H41" i="16"/>
  <c r="F41" i="16"/>
  <c r="E41" i="16"/>
  <c r="D41" i="16"/>
  <c r="C41" i="16"/>
  <c r="K40" i="16"/>
  <c r="J40" i="16"/>
  <c r="K39" i="16"/>
  <c r="J39" i="16"/>
  <c r="K38" i="16"/>
  <c r="J38" i="16"/>
  <c r="K37" i="16"/>
  <c r="J37" i="16"/>
  <c r="K36" i="16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J29" i="16"/>
  <c r="K28" i="16"/>
  <c r="J28" i="16"/>
  <c r="K27" i="16"/>
  <c r="K41" i="16" s="1"/>
  <c r="L54" i="16" s="1"/>
  <c r="J27" i="16"/>
  <c r="K26" i="16"/>
  <c r="J26" i="16"/>
  <c r="K25" i="16"/>
  <c r="J25" i="16"/>
  <c r="J41" i="16" s="1"/>
  <c r="H16" i="16"/>
  <c r="H20" i="16" s="1"/>
  <c r="H12" i="16"/>
  <c r="H8" i="16"/>
  <c r="L2" i="16"/>
  <c r="K2" i="16"/>
  <c r="J12" i="15"/>
  <c r="I54" i="15"/>
  <c r="E58" i="15"/>
  <c r="L52" i="15"/>
  <c r="K52" i="15"/>
  <c r="J52" i="15"/>
  <c r="I52" i="15"/>
  <c r="G52" i="15"/>
  <c r="F52" i="15"/>
  <c r="E52" i="15"/>
  <c r="D52" i="15"/>
  <c r="C52" i="15"/>
  <c r="M49" i="15"/>
  <c r="L49" i="15"/>
  <c r="K49" i="15"/>
  <c r="J49" i="15"/>
  <c r="I49" i="15"/>
  <c r="G49" i="15"/>
  <c r="F49" i="15"/>
  <c r="E49" i="15"/>
  <c r="D49" i="15"/>
  <c r="C49" i="15"/>
  <c r="M46" i="15"/>
  <c r="L46" i="15"/>
  <c r="K46" i="15"/>
  <c r="J46" i="15"/>
  <c r="I46" i="15"/>
  <c r="G46" i="15"/>
  <c r="F46" i="15"/>
  <c r="E46" i="15"/>
  <c r="D46" i="15"/>
  <c r="C46" i="15"/>
  <c r="D54" i="15" s="1"/>
  <c r="K41" i="15"/>
  <c r="J41" i="15"/>
  <c r="I41" i="15"/>
  <c r="H41" i="15"/>
  <c r="F41" i="15"/>
  <c r="E41" i="15"/>
  <c r="D41" i="15"/>
  <c r="C41" i="15"/>
  <c r="K40" i="15"/>
  <c r="J40" i="15"/>
  <c r="K39" i="15"/>
  <c r="J39" i="15"/>
  <c r="K38" i="15"/>
  <c r="J38" i="15"/>
  <c r="K37" i="15"/>
  <c r="J37" i="15"/>
  <c r="K36" i="15"/>
  <c r="J36" i="15"/>
  <c r="K35" i="15"/>
  <c r="J35" i="15"/>
  <c r="K34" i="15"/>
  <c r="J34" i="15"/>
  <c r="K33" i="15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H16" i="15"/>
  <c r="H20" i="15" s="1"/>
  <c r="H12" i="15"/>
  <c r="H8" i="15"/>
  <c r="L2" i="15"/>
  <c r="K2" i="15"/>
  <c r="I54" i="14"/>
  <c r="J12" i="14"/>
  <c r="E58" i="14"/>
  <c r="L52" i="14"/>
  <c r="K52" i="14"/>
  <c r="J52" i="14"/>
  <c r="I52" i="14"/>
  <c r="G52" i="14"/>
  <c r="F52" i="14"/>
  <c r="E52" i="14"/>
  <c r="D52" i="14"/>
  <c r="C52" i="14"/>
  <c r="M49" i="14"/>
  <c r="L49" i="14"/>
  <c r="K49" i="14"/>
  <c r="J49" i="14"/>
  <c r="I49" i="14"/>
  <c r="G49" i="14"/>
  <c r="F49" i="14"/>
  <c r="E49" i="14"/>
  <c r="D49" i="14"/>
  <c r="C49" i="14"/>
  <c r="M46" i="14"/>
  <c r="L46" i="14"/>
  <c r="K46" i="14"/>
  <c r="J46" i="14"/>
  <c r="I46" i="14"/>
  <c r="G46" i="14"/>
  <c r="F46" i="14"/>
  <c r="E46" i="14"/>
  <c r="D46" i="14"/>
  <c r="C46" i="14"/>
  <c r="D54" i="14" s="1"/>
  <c r="J41" i="14"/>
  <c r="I41" i="14"/>
  <c r="H41" i="14"/>
  <c r="F41" i="14"/>
  <c r="E41" i="14"/>
  <c r="D41" i="14"/>
  <c r="C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K41" i="14" s="1"/>
  <c r="J28" i="14"/>
  <c r="K27" i="14"/>
  <c r="J27" i="14"/>
  <c r="K26" i="14"/>
  <c r="J26" i="14"/>
  <c r="K25" i="14"/>
  <c r="J25" i="14"/>
  <c r="H16" i="14"/>
  <c r="H20" i="14" s="1"/>
  <c r="H12" i="14"/>
  <c r="H8" i="14"/>
  <c r="L2" i="14"/>
  <c r="K2" i="14"/>
  <c r="J12" i="13"/>
  <c r="I54" i="13"/>
  <c r="E58" i="13"/>
  <c r="L52" i="13"/>
  <c r="K52" i="13"/>
  <c r="J52" i="13"/>
  <c r="I52" i="13"/>
  <c r="G52" i="13"/>
  <c r="F52" i="13"/>
  <c r="E52" i="13"/>
  <c r="D52" i="13"/>
  <c r="C52" i="13"/>
  <c r="M49" i="13"/>
  <c r="L49" i="13"/>
  <c r="K49" i="13"/>
  <c r="J49" i="13"/>
  <c r="I49" i="13"/>
  <c r="G49" i="13"/>
  <c r="F49" i="13"/>
  <c r="E49" i="13"/>
  <c r="D49" i="13"/>
  <c r="C49" i="13"/>
  <c r="M46" i="13"/>
  <c r="L46" i="13"/>
  <c r="K46" i="13"/>
  <c r="J46" i="13"/>
  <c r="I46" i="13"/>
  <c r="G46" i="13"/>
  <c r="F46" i="13"/>
  <c r="E46" i="13"/>
  <c r="D46" i="13"/>
  <c r="C46" i="13"/>
  <c r="D54" i="13" s="1"/>
  <c r="K41" i="13"/>
  <c r="I41" i="13"/>
  <c r="H41" i="13"/>
  <c r="F41" i="13"/>
  <c r="E41" i="13"/>
  <c r="D41" i="13"/>
  <c r="C41" i="13"/>
  <c r="K40" i="13"/>
  <c r="J40" i="13"/>
  <c r="K39" i="13"/>
  <c r="J39" i="13"/>
  <c r="K38" i="13"/>
  <c r="J38" i="13"/>
  <c r="K37" i="13"/>
  <c r="J37" i="13"/>
  <c r="K36" i="13"/>
  <c r="J36" i="13"/>
  <c r="K35" i="13"/>
  <c r="J35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J28" i="13"/>
  <c r="J41" i="13" s="1"/>
  <c r="K27" i="13"/>
  <c r="J27" i="13"/>
  <c r="K26" i="13"/>
  <c r="J26" i="13"/>
  <c r="K25" i="13"/>
  <c r="J25" i="13"/>
  <c r="H16" i="13"/>
  <c r="H20" i="13" s="1"/>
  <c r="H12" i="13"/>
  <c r="H8" i="13"/>
  <c r="L2" i="13"/>
  <c r="K2" i="13"/>
  <c r="J12" i="12"/>
  <c r="I54" i="12"/>
  <c r="E58" i="12"/>
  <c r="L52" i="12"/>
  <c r="K52" i="12"/>
  <c r="J52" i="12"/>
  <c r="I52" i="12"/>
  <c r="G52" i="12"/>
  <c r="F52" i="12"/>
  <c r="E52" i="12"/>
  <c r="D52" i="12"/>
  <c r="C52" i="12"/>
  <c r="M49" i="12"/>
  <c r="L49" i="12"/>
  <c r="K49" i="12"/>
  <c r="J49" i="12"/>
  <c r="I49" i="12"/>
  <c r="G49" i="12"/>
  <c r="F49" i="12"/>
  <c r="E49" i="12"/>
  <c r="D49" i="12"/>
  <c r="C49" i="12"/>
  <c r="M46" i="12"/>
  <c r="L46" i="12"/>
  <c r="K46" i="12"/>
  <c r="J46" i="12"/>
  <c r="I46" i="12"/>
  <c r="G46" i="12"/>
  <c r="F46" i="12"/>
  <c r="E46" i="12"/>
  <c r="D46" i="12"/>
  <c r="C46" i="12"/>
  <c r="D54" i="12" s="1"/>
  <c r="I41" i="12"/>
  <c r="F41" i="12"/>
  <c r="E41" i="12"/>
  <c r="D41" i="12"/>
  <c r="C41" i="12"/>
  <c r="K40" i="12"/>
  <c r="J40" i="12"/>
  <c r="K39" i="12"/>
  <c r="J39" i="12"/>
  <c r="K38" i="12"/>
  <c r="J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K28" i="12"/>
  <c r="J28" i="12"/>
  <c r="K27" i="12"/>
  <c r="J27" i="12"/>
  <c r="K26" i="12"/>
  <c r="J26" i="12"/>
  <c r="K25" i="12"/>
  <c r="K41" i="12" s="1"/>
  <c r="J25" i="12"/>
  <c r="H16" i="12"/>
  <c r="H12" i="12"/>
  <c r="H20" i="12" s="1"/>
  <c r="H8" i="12"/>
  <c r="L2" i="12"/>
  <c r="K2" i="12"/>
  <c r="I54" i="11"/>
  <c r="J12" i="11"/>
  <c r="E58" i="11"/>
  <c r="L52" i="11"/>
  <c r="K52" i="11"/>
  <c r="J52" i="11"/>
  <c r="I52" i="11"/>
  <c r="G52" i="11"/>
  <c r="F52" i="11"/>
  <c r="E52" i="11"/>
  <c r="D52" i="11"/>
  <c r="C52" i="11"/>
  <c r="M49" i="11"/>
  <c r="L49" i="11"/>
  <c r="K49" i="11"/>
  <c r="J49" i="11"/>
  <c r="I49" i="11"/>
  <c r="G49" i="11"/>
  <c r="F49" i="11"/>
  <c r="E49" i="11"/>
  <c r="D49" i="11"/>
  <c r="C49" i="11"/>
  <c r="M46" i="11"/>
  <c r="L46" i="11"/>
  <c r="K46" i="11"/>
  <c r="J46" i="11"/>
  <c r="I46" i="11"/>
  <c r="G46" i="11"/>
  <c r="F46" i="11"/>
  <c r="E46" i="11"/>
  <c r="D46" i="11"/>
  <c r="C46" i="11"/>
  <c r="D54" i="11" s="1"/>
  <c r="K41" i="11"/>
  <c r="I41" i="11"/>
  <c r="H41" i="11"/>
  <c r="F41" i="11"/>
  <c r="E41" i="11"/>
  <c r="D41" i="11"/>
  <c r="C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J41" i="11" s="1"/>
  <c r="K27" i="11"/>
  <c r="J27" i="11"/>
  <c r="K26" i="11"/>
  <c r="J26" i="11"/>
  <c r="K25" i="11"/>
  <c r="J25" i="11"/>
  <c r="H16" i="11"/>
  <c r="H20" i="11" s="1"/>
  <c r="H12" i="11"/>
  <c r="H8" i="11"/>
  <c r="L2" i="11"/>
  <c r="K2" i="11"/>
  <c r="J12" i="10"/>
  <c r="I54" i="10"/>
  <c r="E58" i="10"/>
  <c r="L52" i="10"/>
  <c r="K52" i="10"/>
  <c r="J52" i="10"/>
  <c r="I52" i="10"/>
  <c r="G52" i="10"/>
  <c r="F52" i="10"/>
  <c r="E52" i="10"/>
  <c r="D52" i="10"/>
  <c r="C52" i="10"/>
  <c r="M49" i="10"/>
  <c r="L49" i="10"/>
  <c r="K49" i="10"/>
  <c r="J49" i="10"/>
  <c r="I49" i="10"/>
  <c r="G49" i="10"/>
  <c r="F49" i="10"/>
  <c r="D54" i="10" s="1"/>
  <c r="E49" i="10"/>
  <c r="D49" i="10"/>
  <c r="C49" i="10"/>
  <c r="M46" i="10"/>
  <c r="L46" i="10"/>
  <c r="K46" i="10"/>
  <c r="J46" i="10"/>
  <c r="I46" i="10"/>
  <c r="G46" i="10"/>
  <c r="F46" i="10"/>
  <c r="E46" i="10"/>
  <c r="D46" i="10"/>
  <c r="C46" i="10"/>
  <c r="I41" i="10"/>
  <c r="H41" i="10"/>
  <c r="F41" i="10"/>
  <c r="E41" i="10"/>
  <c r="D41" i="10"/>
  <c r="C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J41" i="10" s="1"/>
  <c r="K27" i="10"/>
  <c r="J27" i="10"/>
  <c r="K26" i="10"/>
  <c r="J26" i="10"/>
  <c r="K25" i="10"/>
  <c r="K41" i="10" s="1"/>
  <c r="J25" i="10"/>
  <c r="H16" i="10"/>
  <c r="H12" i="10"/>
  <c r="H8" i="10"/>
  <c r="H20" i="10" s="1"/>
  <c r="L2" i="10"/>
  <c r="K2" i="10"/>
  <c r="I54" i="9"/>
  <c r="J12" i="9"/>
  <c r="E58" i="9"/>
  <c r="C59" i="9" s="1"/>
  <c r="L52" i="9"/>
  <c r="K52" i="9"/>
  <c r="J52" i="9"/>
  <c r="I52" i="9"/>
  <c r="G52" i="9"/>
  <c r="F52" i="9"/>
  <c r="E52" i="9"/>
  <c r="D52" i="9"/>
  <c r="C52" i="9"/>
  <c r="M49" i="9"/>
  <c r="L49" i="9"/>
  <c r="K49" i="9"/>
  <c r="J49" i="9"/>
  <c r="I49" i="9"/>
  <c r="G49" i="9"/>
  <c r="F49" i="9"/>
  <c r="E49" i="9"/>
  <c r="D49" i="9"/>
  <c r="C49" i="9"/>
  <c r="M46" i="9"/>
  <c r="L46" i="9"/>
  <c r="K46" i="9"/>
  <c r="J46" i="9"/>
  <c r="I46" i="9"/>
  <c r="G46" i="9"/>
  <c r="F46" i="9"/>
  <c r="E46" i="9"/>
  <c r="D46" i="9"/>
  <c r="C46" i="9"/>
  <c r="D54" i="9" s="1"/>
  <c r="I41" i="9"/>
  <c r="H41" i="9"/>
  <c r="F41" i="9"/>
  <c r="E41" i="9"/>
  <c r="D41" i="9"/>
  <c r="C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K41" i="9" s="1"/>
  <c r="J28" i="9"/>
  <c r="J41" i="9" s="1"/>
  <c r="K27" i="9"/>
  <c r="J27" i="9"/>
  <c r="K26" i="9"/>
  <c r="J26" i="9"/>
  <c r="K25" i="9"/>
  <c r="J25" i="9"/>
  <c r="H16" i="9"/>
  <c r="H20" i="9" s="1"/>
  <c r="H12" i="9"/>
  <c r="H8" i="9"/>
  <c r="L2" i="9"/>
  <c r="K2" i="9"/>
  <c r="J12" i="8"/>
  <c r="I54" i="8"/>
  <c r="E58" i="8"/>
  <c r="C59" i="8" s="1"/>
  <c r="L52" i="8"/>
  <c r="K52" i="8"/>
  <c r="J52" i="8"/>
  <c r="I52" i="8"/>
  <c r="G52" i="8"/>
  <c r="F52" i="8"/>
  <c r="E52" i="8"/>
  <c r="D52" i="8"/>
  <c r="C52" i="8"/>
  <c r="M49" i="8"/>
  <c r="L49" i="8"/>
  <c r="K49" i="8"/>
  <c r="J49" i="8"/>
  <c r="I49" i="8"/>
  <c r="G49" i="8"/>
  <c r="F49" i="8"/>
  <c r="E49" i="8"/>
  <c r="D49" i="8"/>
  <c r="C49" i="8"/>
  <c r="M46" i="8"/>
  <c r="L46" i="8"/>
  <c r="K46" i="8"/>
  <c r="J46" i="8"/>
  <c r="I46" i="8"/>
  <c r="G46" i="8"/>
  <c r="F46" i="8"/>
  <c r="E46" i="8"/>
  <c r="D46" i="8"/>
  <c r="C46" i="8"/>
  <c r="D54" i="8" s="1"/>
  <c r="I41" i="8"/>
  <c r="H41" i="8"/>
  <c r="F41" i="8"/>
  <c r="E41" i="8"/>
  <c r="D41" i="8"/>
  <c r="C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J41" i="8" s="1"/>
  <c r="K27" i="8"/>
  <c r="J27" i="8"/>
  <c r="K26" i="8"/>
  <c r="J26" i="8"/>
  <c r="K25" i="8"/>
  <c r="K41" i="8" s="1"/>
  <c r="J25" i="8"/>
  <c r="H16" i="8"/>
  <c r="H12" i="8"/>
  <c r="H8" i="8"/>
  <c r="H20" i="8" s="1"/>
  <c r="L2" i="8"/>
  <c r="K2" i="8"/>
  <c r="I54" i="7"/>
  <c r="J12" i="7"/>
  <c r="E58" i="7"/>
  <c r="L52" i="7"/>
  <c r="K52" i="7"/>
  <c r="J52" i="7"/>
  <c r="I52" i="7"/>
  <c r="G52" i="7"/>
  <c r="F52" i="7"/>
  <c r="E52" i="7"/>
  <c r="D52" i="7"/>
  <c r="C52" i="7"/>
  <c r="M49" i="7"/>
  <c r="L49" i="7"/>
  <c r="K49" i="7"/>
  <c r="J49" i="7"/>
  <c r="I49" i="7"/>
  <c r="G49" i="7"/>
  <c r="F49" i="7"/>
  <c r="E49" i="7"/>
  <c r="D49" i="7"/>
  <c r="C49" i="7"/>
  <c r="M46" i="7"/>
  <c r="L46" i="7"/>
  <c r="K46" i="7"/>
  <c r="J46" i="7"/>
  <c r="I46" i="7"/>
  <c r="G46" i="7"/>
  <c r="F46" i="7"/>
  <c r="E46" i="7"/>
  <c r="D46" i="7"/>
  <c r="C46" i="7"/>
  <c r="D54" i="7" s="1"/>
  <c r="I41" i="7"/>
  <c r="F41" i="7"/>
  <c r="E41" i="7"/>
  <c r="D41" i="7"/>
  <c r="C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J41" i="7" s="1"/>
  <c r="K27" i="7"/>
  <c r="J27" i="7"/>
  <c r="K26" i="7"/>
  <c r="K41" i="7" s="1"/>
  <c r="J26" i="7"/>
  <c r="K25" i="7"/>
  <c r="J25" i="7"/>
  <c r="H16" i="7"/>
  <c r="H12" i="7"/>
  <c r="H8" i="7"/>
  <c r="H20" i="7" s="1"/>
  <c r="L2" i="7"/>
  <c r="K2" i="7"/>
  <c r="J12" i="6"/>
  <c r="I54" i="6"/>
  <c r="E58" i="6"/>
  <c r="L52" i="6"/>
  <c r="K52" i="6"/>
  <c r="J52" i="6"/>
  <c r="I52" i="6"/>
  <c r="G52" i="6"/>
  <c r="F52" i="6"/>
  <c r="E52" i="6"/>
  <c r="D52" i="6"/>
  <c r="C52" i="6"/>
  <c r="M49" i="6"/>
  <c r="L49" i="6"/>
  <c r="K49" i="6"/>
  <c r="J49" i="6"/>
  <c r="I49" i="6"/>
  <c r="G49" i="6"/>
  <c r="F49" i="6"/>
  <c r="E49" i="6"/>
  <c r="D49" i="6"/>
  <c r="C49" i="6"/>
  <c r="M46" i="6"/>
  <c r="L46" i="6"/>
  <c r="K46" i="6"/>
  <c r="J46" i="6"/>
  <c r="I46" i="6"/>
  <c r="G46" i="6"/>
  <c r="F46" i="6"/>
  <c r="E46" i="6"/>
  <c r="D46" i="6"/>
  <c r="C46" i="6"/>
  <c r="D54" i="6" s="1"/>
  <c r="I41" i="6"/>
  <c r="H41" i="6"/>
  <c r="F41" i="6"/>
  <c r="E41" i="6"/>
  <c r="D41" i="6"/>
  <c r="C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J41" i="6" s="1"/>
  <c r="K27" i="6"/>
  <c r="J27" i="6"/>
  <c r="K26" i="6"/>
  <c r="K41" i="6" s="1"/>
  <c r="J26" i="6"/>
  <c r="K25" i="6"/>
  <c r="J25" i="6"/>
  <c r="H16" i="6"/>
  <c r="H12" i="6"/>
  <c r="H8" i="6"/>
  <c r="H20" i="6" s="1"/>
  <c r="L2" i="6"/>
  <c r="K2" i="6"/>
  <c r="I54" i="5"/>
  <c r="J12" i="5"/>
  <c r="E58" i="5"/>
  <c r="C59" i="5" s="1"/>
  <c r="L52" i="5"/>
  <c r="K52" i="5"/>
  <c r="J52" i="5"/>
  <c r="I52" i="5"/>
  <c r="G52" i="5"/>
  <c r="F52" i="5"/>
  <c r="E52" i="5"/>
  <c r="D52" i="5"/>
  <c r="C52" i="5"/>
  <c r="M49" i="5"/>
  <c r="L49" i="5"/>
  <c r="K49" i="5"/>
  <c r="J49" i="5"/>
  <c r="I49" i="5"/>
  <c r="G49" i="5"/>
  <c r="F49" i="5"/>
  <c r="E49" i="5"/>
  <c r="D49" i="5"/>
  <c r="C49" i="5"/>
  <c r="M46" i="5"/>
  <c r="L46" i="5"/>
  <c r="K46" i="5"/>
  <c r="J46" i="5"/>
  <c r="I46" i="5"/>
  <c r="G46" i="5"/>
  <c r="F46" i="5"/>
  <c r="E46" i="5"/>
  <c r="D46" i="5"/>
  <c r="C46" i="5"/>
  <c r="D54" i="5" s="1"/>
  <c r="I41" i="5"/>
  <c r="F41" i="5"/>
  <c r="E41" i="5"/>
  <c r="D41" i="5"/>
  <c r="C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K41" i="5" s="1"/>
  <c r="J26" i="5"/>
  <c r="K25" i="5"/>
  <c r="J25" i="5"/>
  <c r="H16" i="5"/>
  <c r="H20" i="5" s="1"/>
  <c r="H12" i="5"/>
  <c r="H8" i="5"/>
  <c r="L2" i="5"/>
  <c r="K2" i="5"/>
  <c r="I54" i="4"/>
  <c r="I54" i="3"/>
  <c r="J12" i="4"/>
  <c r="E58" i="4"/>
  <c r="L52" i="4"/>
  <c r="K52" i="4"/>
  <c r="J52" i="4"/>
  <c r="I52" i="4"/>
  <c r="G52" i="4"/>
  <c r="F52" i="4"/>
  <c r="E52" i="4"/>
  <c r="D52" i="4"/>
  <c r="C52" i="4"/>
  <c r="M49" i="4"/>
  <c r="L49" i="4"/>
  <c r="K49" i="4"/>
  <c r="J49" i="4"/>
  <c r="I49" i="4"/>
  <c r="G49" i="4"/>
  <c r="F49" i="4"/>
  <c r="E49" i="4"/>
  <c r="D49" i="4"/>
  <c r="C49" i="4"/>
  <c r="M46" i="4"/>
  <c r="L46" i="4"/>
  <c r="K46" i="4"/>
  <c r="J46" i="4"/>
  <c r="I46" i="4"/>
  <c r="G46" i="4"/>
  <c r="F46" i="4"/>
  <c r="E46" i="4"/>
  <c r="D46" i="4"/>
  <c r="C46" i="4"/>
  <c r="D54" i="4" s="1"/>
  <c r="I41" i="4"/>
  <c r="F41" i="4"/>
  <c r="E41" i="4"/>
  <c r="D41" i="4"/>
  <c r="C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K41" i="4" s="1"/>
  <c r="J26" i="4"/>
  <c r="K25" i="4"/>
  <c r="J25" i="4"/>
  <c r="H16" i="4"/>
  <c r="H12" i="4"/>
  <c r="H8" i="4"/>
  <c r="H20" i="4" s="1"/>
  <c r="L2" i="4"/>
  <c r="K2" i="4"/>
  <c r="J12" i="3"/>
  <c r="E58" i="3"/>
  <c r="L52" i="3"/>
  <c r="K52" i="3"/>
  <c r="J52" i="3"/>
  <c r="I52" i="3"/>
  <c r="G52" i="3"/>
  <c r="F52" i="3"/>
  <c r="E52" i="3"/>
  <c r="D52" i="3"/>
  <c r="C52" i="3"/>
  <c r="M49" i="3"/>
  <c r="L49" i="3"/>
  <c r="K49" i="3"/>
  <c r="J49" i="3"/>
  <c r="I49" i="3"/>
  <c r="G49" i="3"/>
  <c r="F49" i="3"/>
  <c r="E49" i="3"/>
  <c r="D49" i="3"/>
  <c r="C49" i="3"/>
  <c r="M46" i="3"/>
  <c r="L46" i="3"/>
  <c r="K46" i="3"/>
  <c r="J46" i="3"/>
  <c r="I46" i="3"/>
  <c r="G46" i="3"/>
  <c r="F46" i="3"/>
  <c r="D54" i="3" s="1"/>
  <c r="E46" i="3"/>
  <c r="D46" i="3"/>
  <c r="C46" i="3"/>
  <c r="I41" i="3"/>
  <c r="F41" i="3"/>
  <c r="E41" i="3"/>
  <c r="D41" i="3"/>
  <c r="C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K41" i="3" s="1"/>
  <c r="L54" i="3" s="1"/>
  <c r="J28" i="3"/>
  <c r="K27" i="3"/>
  <c r="J27" i="3"/>
  <c r="K26" i="3"/>
  <c r="J26" i="3"/>
  <c r="K25" i="3"/>
  <c r="J25" i="3"/>
  <c r="H16" i="3"/>
  <c r="H20" i="3" s="1"/>
  <c r="H12" i="3"/>
  <c r="H8" i="3"/>
  <c r="L2" i="3"/>
  <c r="K2" i="3"/>
  <c r="C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H16" i="2"/>
  <c r="H12" i="2"/>
  <c r="H8" i="2"/>
  <c r="H16" i="1"/>
  <c r="H12" i="1"/>
  <c r="H8" i="1"/>
  <c r="J41" i="5" l="1"/>
  <c r="J41" i="12"/>
  <c r="J41" i="4"/>
  <c r="J41" i="3"/>
  <c r="T6" i="32"/>
  <c r="L54" i="31"/>
  <c r="M59" i="31"/>
  <c r="L59" i="31"/>
  <c r="H59" i="31"/>
  <c r="J7" i="31"/>
  <c r="M59" i="30"/>
  <c r="L59" i="30"/>
  <c r="H59" i="30"/>
  <c r="J7" i="30"/>
  <c r="L54" i="30"/>
  <c r="C59" i="30"/>
  <c r="M59" i="29"/>
  <c r="L59" i="29"/>
  <c r="H59" i="29"/>
  <c r="J7" i="29"/>
  <c r="L54" i="29"/>
  <c r="M59" i="28"/>
  <c r="L59" i="28"/>
  <c r="H59" i="28"/>
  <c r="J7" i="28"/>
  <c r="L54" i="28"/>
  <c r="C59" i="28"/>
  <c r="M59" i="27"/>
  <c r="L59" i="27"/>
  <c r="H59" i="27"/>
  <c r="J7" i="27"/>
  <c r="L54" i="27"/>
  <c r="C59" i="27"/>
  <c r="J7" i="26"/>
  <c r="H59" i="26"/>
  <c r="L59" i="26"/>
  <c r="M59" i="25"/>
  <c r="L59" i="25"/>
  <c r="H59" i="25"/>
  <c r="J7" i="25"/>
  <c r="C59" i="25"/>
  <c r="L54" i="25"/>
  <c r="M59" i="24"/>
  <c r="L59" i="24"/>
  <c r="H59" i="24"/>
  <c r="J7" i="24"/>
  <c r="L54" i="24"/>
  <c r="C59" i="24"/>
  <c r="M59" i="23"/>
  <c r="L59" i="23"/>
  <c r="H59" i="23"/>
  <c r="J7" i="23"/>
  <c r="L54" i="23"/>
  <c r="C59" i="23"/>
  <c r="L54" i="22"/>
  <c r="M59" i="22"/>
  <c r="L59" i="22"/>
  <c r="H59" i="22"/>
  <c r="J7" i="22"/>
  <c r="C59" i="22"/>
  <c r="L54" i="21"/>
  <c r="M59" i="21"/>
  <c r="L59" i="21"/>
  <c r="H59" i="21"/>
  <c r="J7" i="21"/>
  <c r="C59" i="21"/>
  <c r="M59" i="20"/>
  <c r="L59" i="20"/>
  <c r="H59" i="20"/>
  <c r="J7" i="20"/>
  <c r="M59" i="19"/>
  <c r="L59" i="19"/>
  <c r="H59" i="19"/>
  <c r="J7" i="19"/>
  <c r="L54" i="19"/>
  <c r="C59" i="19"/>
  <c r="L54" i="18"/>
  <c r="M59" i="18"/>
  <c r="L59" i="18"/>
  <c r="H59" i="18"/>
  <c r="J7" i="18"/>
  <c r="C59" i="18"/>
  <c r="M59" i="17"/>
  <c r="L59" i="17"/>
  <c r="H59" i="17"/>
  <c r="J7" i="17"/>
  <c r="C59" i="17"/>
  <c r="L54" i="17"/>
  <c r="M59" i="16"/>
  <c r="L59" i="16"/>
  <c r="H59" i="16"/>
  <c r="J7" i="16"/>
  <c r="C59" i="16"/>
  <c r="M59" i="15"/>
  <c r="L59" i="15"/>
  <c r="H59" i="15"/>
  <c r="J7" i="15"/>
  <c r="L54" i="15"/>
  <c r="C59" i="15"/>
  <c r="L54" i="14"/>
  <c r="M59" i="14"/>
  <c r="L59" i="14"/>
  <c r="H59" i="14"/>
  <c r="J7" i="14"/>
  <c r="C59" i="14"/>
  <c r="L54" i="13"/>
  <c r="M59" i="13"/>
  <c r="L59" i="13"/>
  <c r="H59" i="13"/>
  <c r="J7" i="13"/>
  <c r="C59" i="13"/>
  <c r="M59" i="12"/>
  <c r="L59" i="12"/>
  <c r="H59" i="12"/>
  <c r="J7" i="12"/>
  <c r="C59" i="12"/>
  <c r="L54" i="12"/>
  <c r="C59" i="11"/>
  <c r="L54" i="11"/>
  <c r="L59" i="11"/>
  <c r="H59" i="11"/>
  <c r="J7" i="11"/>
  <c r="M59" i="11"/>
  <c r="M59" i="10"/>
  <c r="L59" i="10"/>
  <c r="H59" i="10"/>
  <c r="J7" i="10"/>
  <c r="C59" i="10"/>
  <c r="L54" i="10"/>
  <c r="M59" i="9"/>
  <c r="L59" i="9"/>
  <c r="H59" i="9"/>
  <c r="J7" i="9"/>
  <c r="L54" i="9"/>
  <c r="M59" i="8"/>
  <c r="H59" i="8"/>
  <c r="J7" i="8"/>
  <c r="L59" i="8"/>
  <c r="L54" i="8"/>
  <c r="M59" i="7"/>
  <c r="L59" i="7"/>
  <c r="H59" i="7"/>
  <c r="J7" i="7"/>
  <c r="L54" i="7"/>
  <c r="C59" i="7"/>
  <c r="M59" i="6"/>
  <c r="L59" i="6"/>
  <c r="H59" i="6"/>
  <c r="J7" i="6"/>
  <c r="L54" i="6"/>
  <c r="C59" i="6"/>
  <c r="L59" i="5"/>
  <c r="H59" i="5"/>
  <c r="J7" i="5"/>
  <c r="M59" i="5"/>
  <c r="L54" i="5"/>
  <c r="L54" i="4"/>
  <c r="M59" i="4"/>
  <c r="L59" i="4"/>
  <c r="H59" i="4"/>
  <c r="J7" i="4"/>
  <c r="C59" i="4"/>
  <c r="C59" i="3"/>
  <c r="M59" i="3"/>
  <c r="H59" i="3"/>
  <c r="J7" i="3"/>
  <c r="L59" i="3"/>
  <c r="M31" i="32"/>
  <c r="F25" i="32"/>
  <c r="L27" i="32"/>
  <c r="L28" i="32"/>
  <c r="D21" i="32"/>
  <c r="L30" i="32"/>
  <c r="D30" i="32"/>
  <c r="D22" i="32"/>
  <c r="E8" i="32"/>
  <c r="L33" i="32"/>
  <c r="L19" i="32"/>
  <c r="N12" i="32"/>
  <c r="L26" i="32"/>
  <c r="L22" i="32"/>
  <c r="D24" i="32"/>
  <c r="M27" i="32"/>
  <c r="E29" i="32"/>
  <c r="D14" i="32"/>
  <c r="M22" i="32"/>
  <c r="N27" i="32"/>
  <c r="N17" i="32"/>
  <c r="M10" i="32"/>
  <c r="F23" i="32"/>
  <c r="F9" i="32"/>
  <c r="D16" i="32"/>
  <c r="E21" i="32"/>
  <c r="F31" i="32"/>
  <c r="N8" i="32"/>
  <c r="F36" i="32"/>
  <c r="M33" i="32"/>
  <c r="E28" i="32"/>
  <c r="N16" i="32"/>
  <c r="F15" i="32"/>
  <c r="E32" i="32"/>
  <c r="L36" i="32"/>
  <c r="D10" i="32"/>
  <c r="E13" i="32"/>
  <c r="M24" i="32"/>
  <c r="E15" i="32"/>
  <c r="E24" i="32"/>
  <c r="E26" i="32"/>
  <c r="M16" i="32"/>
  <c r="E10" i="32"/>
  <c r="D27" i="32"/>
  <c r="E9" i="32"/>
  <c r="N32" i="32"/>
  <c r="D33" i="32"/>
  <c r="M30" i="32"/>
  <c r="D25" i="32"/>
  <c r="N23" i="32"/>
  <c r="F27" i="32"/>
  <c r="E33" i="32"/>
  <c r="E31" i="32"/>
  <c r="D18" i="32"/>
  <c r="N34" i="32"/>
  <c r="L24" i="32"/>
  <c r="N20" i="32"/>
  <c r="D13" i="32"/>
  <c r="E30" i="32"/>
  <c r="E19" i="32"/>
  <c r="N26" i="32"/>
  <c r="L9" i="32"/>
  <c r="N35" i="32"/>
  <c r="L14" i="32"/>
  <c r="E22" i="32"/>
  <c r="N31" i="32"/>
  <c r="L13" i="32"/>
  <c r="N33" i="32"/>
  <c r="N18" i="32"/>
  <c r="F33" i="32"/>
  <c r="N11" i="32"/>
  <c r="M9" i="32"/>
  <c r="N28" i="32"/>
  <c r="E27" i="32"/>
  <c r="D12" i="32"/>
  <c r="D15" i="32"/>
  <c r="N21" i="32"/>
  <c r="E35" i="32"/>
  <c r="D9" i="32"/>
  <c r="N24" i="32"/>
  <c r="D28" i="32"/>
  <c r="F32" i="32"/>
  <c r="F29" i="32"/>
  <c r="L11" i="32"/>
  <c r="M36" i="32"/>
  <c r="N19" i="32"/>
  <c r="L12" i="32"/>
  <c r="N30" i="32"/>
  <c r="E36" i="32"/>
  <c r="D17" i="32"/>
  <c r="F19" i="32"/>
  <c r="F10" i="32"/>
  <c r="E12" i="32"/>
  <c r="F11" i="32"/>
  <c r="F20" i="32"/>
  <c r="L31" i="32"/>
  <c r="N22" i="32"/>
  <c r="M15" i="32"/>
  <c r="E23" i="32"/>
  <c r="E17" i="32"/>
  <c r="M11" i="32"/>
  <c r="F21" i="32"/>
  <c r="D20" i="32"/>
  <c r="M21" i="32"/>
  <c r="F28" i="32"/>
  <c r="N13" i="32"/>
  <c r="M19" i="32"/>
  <c r="F26" i="32"/>
  <c r="E14" i="32"/>
  <c r="N14" i="32"/>
  <c r="L18" i="32"/>
  <c r="L16" i="32"/>
  <c r="L21" i="32"/>
  <c r="F34" i="32"/>
  <c r="D31" i="32"/>
  <c r="E16" i="32"/>
  <c r="L23" i="32"/>
  <c r="M26" i="32"/>
  <c r="D8" i="32"/>
  <c r="L25" i="32"/>
  <c r="L15" i="32"/>
  <c r="E18" i="32"/>
  <c r="D29" i="32"/>
  <c r="M8" i="32"/>
  <c r="N25" i="32"/>
  <c r="E20" i="32"/>
  <c r="L10" i="32"/>
  <c r="E11" i="32"/>
  <c r="F17" i="32"/>
  <c r="N6" i="32"/>
  <c r="N15" i="32"/>
  <c r="L29" i="32"/>
  <c r="M20" i="32"/>
  <c r="E34" i="32"/>
  <c r="L17" i="32"/>
  <c r="M28" i="32"/>
  <c r="D32" i="32"/>
  <c r="N36" i="32"/>
  <c r="D36" i="32"/>
  <c r="L20" i="32"/>
  <c r="M14" i="32"/>
  <c r="F12" i="32"/>
  <c r="M18" i="32"/>
  <c r="N10" i="32"/>
  <c r="N7" i="32"/>
  <c r="F35" i="32"/>
  <c r="N29" i="32"/>
  <c r="D23" i="32"/>
  <c r="F22" i="32"/>
  <c r="F16" i="32"/>
  <c r="M13" i="32"/>
  <c r="F14" i="32"/>
  <c r="L8" i="32"/>
  <c r="M25" i="32"/>
  <c r="D11" i="32"/>
  <c r="N9" i="32"/>
  <c r="M29" i="32"/>
  <c r="M12" i="32"/>
  <c r="F18" i="32"/>
  <c r="F24" i="32"/>
  <c r="L32" i="32"/>
  <c r="M17" i="32"/>
  <c r="M32" i="32"/>
  <c r="E25" i="32"/>
  <c r="F13" i="32"/>
  <c r="D19" i="32"/>
  <c r="F8" i="32"/>
  <c r="M23" i="32"/>
  <c r="F30" i="32"/>
  <c r="D26" i="32"/>
  <c r="U31" i="32" l="1"/>
  <c r="W31" i="32" s="1"/>
  <c r="U24" i="32"/>
  <c r="W24" i="32" s="1"/>
  <c r="U22" i="32"/>
  <c r="W22" i="32" s="1"/>
  <c r="U25" i="32"/>
  <c r="W25" i="32" s="1"/>
  <c r="U29" i="32"/>
  <c r="W29" i="32" s="1"/>
  <c r="U14" i="32"/>
  <c r="W14" i="32" s="1"/>
  <c r="U28" i="32"/>
  <c r="W28" i="32" s="1"/>
  <c r="U27" i="32"/>
  <c r="W27" i="32" s="1"/>
  <c r="U9" i="32"/>
  <c r="W9" i="32" s="1"/>
  <c r="U17" i="32"/>
  <c r="W17" i="32" s="1"/>
  <c r="U13" i="32"/>
  <c r="W13" i="32" s="1"/>
  <c r="U15" i="32"/>
  <c r="W15" i="32" s="1"/>
  <c r="U26" i="32"/>
  <c r="W26" i="32" s="1"/>
  <c r="U20" i="32"/>
  <c r="W20" i="32" s="1"/>
  <c r="U30" i="32"/>
  <c r="W30" i="32" s="1"/>
  <c r="U21" i="32"/>
  <c r="W21" i="32" s="1"/>
  <c r="U32" i="32"/>
  <c r="W32" i="32" s="1"/>
  <c r="U10" i="32"/>
  <c r="W10" i="32" s="1"/>
  <c r="U23" i="32"/>
  <c r="W23" i="32" s="1"/>
  <c r="U33" i="32"/>
  <c r="W33" i="32" s="1"/>
  <c r="U11" i="32"/>
  <c r="W11" i="32" s="1"/>
  <c r="U8" i="32"/>
  <c r="W8" i="32" s="1"/>
  <c r="U12" i="32"/>
  <c r="W12" i="32" s="1"/>
  <c r="U18" i="32"/>
  <c r="W18" i="32" s="1"/>
  <c r="U16" i="32"/>
  <c r="W16" i="32" s="1"/>
  <c r="U19" i="32"/>
  <c r="W19" i="32" s="1"/>
  <c r="U36" i="32"/>
  <c r="W36" i="32" s="1"/>
  <c r="N2" i="32"/>
  <c r="E58" i="2" l="1"/>
  <c r="E58" i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I25" i="32"/>
  <c r="G18" i="32"/>
  <c r="I29" i="32"/>
  <c r="G20" i="32"/>
  <c r="G10" i="32"/>
  <c r="I9" i="32"/>
  <c r="I8" i="32"/>
  <c r="I18" i="32"/>
  <c r="I16" i="32"/>
  <c r="I17" i="32"/>
  <c r="G7" i="32"/>
  <c r="I11" i="32"/>
  <c r="I13" i="32"/>
  <c r="G21" i="32"/>
  <c r="G12" i="32"/>
  <c r="G23" i="32"/>
  <c r="I36" i="32"/>
  <c r="G17" i="32"/>
  <c r="I35" i="32"/>
  <c r="G31" i="32"/>
  <c r="G30" i="32"/>
  <c r="I27" i="32"/>
  <c r="G32" i="32"/>
  <c r="G22" i="32"/>
  <c r="G33" i="32"/>
  <c r="I15" i="32"/>
  <c r="I28" i="32"/>
  <c r="I26" i="32"/>
  <c r="G6" i="32"/>
  <c r="I31" i="32"/>
  <c r="G28" i="32"/>
  <c r="I14" i="32"/>
  <c r="G36" i="32"/>
  <c r="I12" i="32"/>
  <c r="I22" i="32"/>
  <c r="I20" i="32"/>
  <c r="I10" i="32"/>
  <c r="G11" i="32"/>
  <c r="G27" i="32"/>
  <c r="G24" i="32"/>
  <c r="I21" i="32"/>
  <c r="I7" i="32"/>
  <c r="I34" i="32"/>
  <c r="I33" i="32"/>
  <c r="G8" i="32"/>
  <c r="G26" i="32"/>
  <c r="G29" i="32"/>
  <c r="G34" i="32"/>
  <c r="I30" i="32"/>
  <c r="G35" i="32"/>
  <c r="I23" i="32"/>
  <c r="G25" i="32"/>
  <c r="G16" i="32"/>
  <c r="G13" i="32"/>
  <c r="G15" i="32"/>
  <c r="I32" i="32"/>
  <c r="G19" i="32"/>
  <c r="G14" i="32"/>
  <c r="I6" i="32"/>
  <c r="I24" i="32"/>
  <c r="G9" i="32"/>
  <c r="I19" i="32"/>
  <c r="I3" i="32" l="1"/>
  <c r="G3" i="32"/>
  <c r="I2" i="32"/>
  <c r="G2" i="32"/>
  <c r="G52" i="2"/>
  <c r="G49" i="2"/>
  <c r="G46" i="2"/>
  <c r="G52" i="1"/>
  <c r="G49" i="1"/>
  <c r="G46" i="1"/>
  <c r="L2" i="2" l="1"/>
  <c r="K35" i="2" l="1"/>
  <c r="K35" i="1"/>
  <c r="C19" i="32"/>
  <c r="R19" i="32" l="1"/>
  <c r="T19" i="32" s="1"/>
  <c r="L52" i="2"/>
  <c r="K52" i="2"/>
  <c r="J52" i="2"/>
  <c r="I52" i="2"/>
  <c r="F52" i="2"/>
  <c r="E52" i="2"/>
  <c r="D52" i="2"/>
  <c r="C52" i="2"/>
  <c r="M49" i="2"/>
  <c r="L49" i="2"/>
  <c r="K49" i="2"/>
  <c r="J49" i="2"/>
  <c r="I49" i="2"/>
  <c r="F49" i="2"/>
  <c r="E49" i="2"/>
  <c r="D49" i="2"/>
  <c r="C49" i="2"/>
  <c r="M46" i="2"/>
  <c r="L46" i="2"/>
  <c r="K46" i="2"/>
  <c r="J46" i="2"/>
  <c r="I46" i="2"/>
  <c r="F46" i="2"/>
  <c r="E46" i="2"/>
  <c r="D46" i="2"/>
  <c r="C46" i="2"/>
  <c r="I41" i="2"/>
  <c r="F41" i="2"/>
  <c r="E41" i="2"/>
  <c r="D41" i="2"/>
  <c r="C41" i="2"/>
  <c r="K40" i="2"/>
  <c r="K39" i="2"/>
  <c r="K38" i="2"/>
  <c r="K37" i="2"/>
  <c r="K36" i="2"/>
  <c r="K34" i="2"/>
  <c r="K33" i="2"/>
  <c r="K32" i="2"/>
  <c r="K31" i="2"/>
  <c r="K30" i="2"/>
  <c r="K29" i="2"/>
  <c r="K28" i="2"/>
  <c r="K27" i="2"/>
  <c r="K26" i="2"/>
  <c r="K25" i="2"/>
  <c r="K2" i="2"/>
  <c r="K2" i="1"/>
  <c r="F7" i="32"/>
  <c r="C17" i="32"/>
  <c r="C24" i="32"/>
  <c r="C31" i="32"/>
  <c r="H34" i="32"/>
  <c r="C30" i="32"/>
  <c r="D35" i="32"/>
  <c r="D34" i="32"/>
  <c r="C33" i="32"/>
  <c r="C26" i="32"/>
  <c r="K19" i="32"/>
  <c r="E7" i="32"/>
  <c r="M34" i="32"/>
  <c r="C21" i="32"/>
  <c r="C35" i="32"/>
  <c r="J17" i="32"/>
  <c r="L34" i="32"/>
  <c r="C32" i="32"/>
  <c r="C22" i="32"/>
  <c r="C29" i="32"/>
  <c r="C27" i="32"/>
  <c r="M35" i="32"/>
  <c r="H13" i="32"/>
  <c r="C28" i="32"/>
  <c r="C16" i="32"/>
  <c r="H19" i="32"/>
  <c r="J20" i="32"/>
  <c r="C18" i="32"/>
  <c r="H30" i="32"/>
  <c r="C23" i="32"/>
  <c r="C13" i="32"/>
  <c r="J19" i="32"/>
  <c r="H33" i="32"/>
  <c r="C14" i="32"/>
  <c r="H27" i="32"/>
  <c r="H28" i="32"/>
  <c r="C20" i="32"/>
  <c r="C36" i="32"/>
  <c r="J32" i="32"/>
  <c r="C15" i="32"/>
  <c r="H24" i="32"/>
  <c r="C25" i="32"/>
  <c r="C34" i="32"/>
  <c r="U34" i="32" l="1"/>
  <c r="W34" i="32" s="1"/>
  <c r="U35" i="32"/>
  <c r="R32" i="32"/>
  <c r="T32" i="32" s="1"/>
  <c r="R16" i="32"/>
  <c r="T16" i="32" s="1"/>
  <c r="R31" i="32"/>
  <c r="T31" i="32" s="1"/>
  <c r="R14" i="32"/>
  <c r="T14" i="32" s="1"/>
  <c r="R17" i="32"/>
  <c r="T17" i="32" s="1"/>
  <c r="R28" i="32"/>
  <c r="T28" i="32" s="1"/>
  <c r="R23" i="32"/>
  <c r="T23" i="32" s="1"/>
  <c r="R18" i="32"/>
  <c r="T18" i="32" s="1"/>
  <c r="R27" i="32"/>
  <c r="T27" i="32" s="1"/>
  <c r="R20" i="32"/>
  <c r="T20" i="32" s="1"/>
  <c r="R22" i="32"/>
  <c r="T22" i="32" s="1"/>
  <c r="R25" i="32"/>
  <c r="T25" i="32" s="1"/>
  <c r="R24" i="32"/>
  <c r="T24" i="32" s="1"/>
  <c r="R13" i="32"/>
  <c r="T13" i="32" s="1"/>
  <c r="R26" i="32"/>
  <c r="T26" i="32" s="1"/>
  <c r="R34" i="32"/>
  <c r="T34" i="32" s="1"/>
  <c r="R33" i="32"/>
  <c r="T33" i="32" s="1"/>
  <c r="R36" i="32"/>
  <c r="T36" i="32" s="1"/>
  <c r="R29" i="32"/>
  <c r="T29" i="32" s="1"/>
  <c r="R21" i="32"/>
  <c r="T21" i="32" s="1"/>
  <c r="R30" i="32"/>
  <c r="T30" i="32" s="1"/>
  <c r="R35" i="32"/>
  <c r="T35" i="32" s="1"/>
  <c r="R15" i="32"/>
  <c r="T15" i="32" s="1"/>
  <c r="X30" i="32"/>
  <c r="Z30" i="32" s="1"/>
  <c r="X27" i="32"/>
  <c r="Z27" i="32" s="1"/>
  <c r="X28" i="32"/>
  <c r="Z28" i="32" s="1"/>
  <c r="X34" i="32"/>
  <c r="Z34" i="32" s="1"/>
  <c r="X13" i="32"/>
  <c r="Z13" i="32" s="1"/>
  <c r="X19" i="32"/>
  <c r="Z19" i="32" s="1"/>
  <c r="X24" i="32"/>
  <c r="Z24" i="32" s="1"/>
  <c r="X33" i="32"/>
  <c r="Z33" i="32" s="1"/>
  <c r="W35" i="32"/>
  <c r="H20" i="2"/>
  <c r="D54" i="2"/>
  <c r="J41" i="2"/>
  <c r="K41" i="2"/>
  <c r="K39" i="1"/>
  <c r="K25" i="1"/>
  <c r="K40" i="1"/>
  <c r="L52" i="1"/>
  <c r="K52" i="1"/>
  <c r="J52" i="1"/>
  <c r="I52" i="1"/>
  <c r="F52" i="1"/>
  <c r="E52" i="1"/>
  <c r="D52" i="1"/>
  <c r="C52" i="1"/>
  <c r="M49" i="1"/>
  <c r="L49" i="1"/>
  <c r="K49" i="1"/>
  <c r="J49" i="1"/>
  <c r="I49" i="1"/>
  <c r="F49" i="1"/>
  <c r="E49" i="1"/>
  <c r="D49" i="1"/>
  <c r="C49" i="1"/>
  <c r="M46" i="1"/>
  <c r="L46" i="1"/>
  <c r="K46" i="1"/>
  <c r="J46" i="1"/>
  <c r="I46" i="1"/>
  <c r="F46" i="1"/>
  <c r="E46" i="1"/>
  <c r="D46" i="1"/>
  <c r="C46" i="1"/>
  <c r="I41" i="1"/>
  <c r="F41" i="1"/>
  <c r="D41" i="1"/>
  <c r="K38" i="1"/>
  <c r="K37" i="1"/>
  <c r="K36" i="1"/>
  <c r="K34" i="1"/>
  <c r="K33" i="1"/>
  <c r="K32" i="1"/>
  <c r="K31" i="1"/>
  <c r="K30" i="1"/>
  <c r="K29" i="1"/>
  <c r="K28" i="1"/>
  <c r="K27" i="1"/>
  <c r="K26" i="1"/>
  <c r="J30" i="32"/>
  <c r="H36" i="32"/>
  <c r="K18" i="32"/>
  <c r="J13" i="32"/>
  <c r="J25" i="32"/>
  <c r="M7" i="32"/>
  <c r="J8" i="32"/>
  <c r="K27" i="32"/>
  <c r="K28" i="32"/>
  <c r="J11" i="32"/>
  <c r="J26" i="32"/>
  <c r="C11" i="32"/>
  <c r="J34" i="32"/>
  <c r="H21" i="32"/>
  <c r="H29" i="32"/>
  <c r="K34" i="32"/>
  <c r="J27" i="32"/>
  <c r="J31" i="32"/>
  <c r="K35" i="32"/>
  <c r="K31" i="32"/>
  <c r="K30" i="32"/>
  <c r="K22" i="32"/>
  <c r="J23" i="32"/>
  <c r="H9" i="32"/>
  <c r="K26" i="32"/>
  <c r="K29" i="32"/>
  <c r="J14" i="32"/>
  <c r="K23" i="32"/>
  <c r="J35" i="32"/>
  <c r="K17" i="32"/>
  <c r="H22" i="32"/>
  <c r="H32" i="32"/>
  <c r="H23" i="32"/>
  <c r="L35" i="32"/>
  <c r="F6" i="32"/>
  <c r="H20" i="32"/>
  <c r="K13" i="32"/>
  <c r="K32" i="32"/>
  <c r="J29" i="32"/>
  <c r="K21" i="32"/>
  <c r="J15" i="32"/>
  <c r="H16" i="32"/>
  <c r="H17" i="32"/>
  <c r="H15" i="32"/>
  <c r="K24" i="32"/>
  <c r="C10" i="32"/>
  <c r="C8" i="32"/>
  <c r="H11" i="32"/>
  <c r="J12" i="32"/>
  <c r="K25" i="32"/>
  <c r="J28" i="32"/>
  <c r="H25" i="32"/>
  <c r="H14" i="32"/>
  <c r="K16" i="32"/>
  <c r="D7" i="32"/>
  <c r="J33" i="32"/>
  <c r="H35" i="32"/>
  <c r="J18" i="32"/>
  <c r="C12" i="32"/>
  <c r="H18" i="32"/>
  <c r="J16" i="32"/>
  <c r="K20" i="32"/>
  <c r="K36" i="32"/>
  <c r="K14" i="32"/>
  <c r="H26" i="32"/>
  <c r="K15" i="32"/>
  <c r="J21" i="32"/>
  <c r="J24" i="32"/>
  <c r="H31" i="32"/>
  <c r="E6" i="32"/>
  <c r="J22" i="32"/>
  <c r="K33" i="32"/>
  <c r="J36" i="32"/>
  <c r="C9" i="32"/>
  <c r="U7" i="32" l="1"/>
  <c r="W7" i="32" s="1"/>
  <c r="R12" i="32"/>
  <c r="T12" i="32" s="1"/>
  <c r="T9" i="32"/>
  <c r="R11" i="32"/>
  <c r="T11" i="32" s="1"/>
  <c r="R10" i="32"/>
  <c r="T10" i="32" s="1"/>
  <c r="X18" i="32"/>
  <c r="Z18" i="32" s="1"/>
  <c r="X14" i="32"/>
  <c r="Z14" i="32" s="1"/>
  <c r="X16" i="32"/>
  <c r="Z16" i="32" s="1"/>
  <c r="X17" i="32"/>
  <c r="Z17" i="32" s="1"/>
  <c r="X26" i="32"/>
  <c r="Z26" i="32" s="1"/>
  <c r="X23" i="32"/>
  <c r="Z23" i="32" s="1"/>
  <c r="X15" i="32"/>
  <c r="Z15" i="32" s="1"/>
  <c r="X20" i="32"/>
  <c r="Z20" i="32" s="1"/>
  <c r="X36" i="32"/>
  <c r="Z36" i="32" s="1"/>
  <c r="X9" i="32"/>
  <c r="Z9" i="32" s="1"/>
  <c r="X21" i="32"/>
  <c r="Z21" i="32" s="1"/>
  <c r="X35" i="32"/>
  <c r="Z35" i="32" s="1"/>
  <c r="X32" i="32"/>
  <c r="Z32" i="32" s="1"/>
  <c r="X29" i="32"/>
  <c r="Z29" i="32" s="1"/>
  <c r="X11" i="32"/>
  <c r="Z11" i="32" s="1"/>
  <c r="X31" i="32"/>
  <c r="Z31" i="32" s="1"/>
  <c r="X22" i="32"/>
  <c r="Z22" i="32" s="1"/>
  <c r="X25" i="32"/>
  <c r="Z25" i="32" s="1"/>
  <c r="E3" i="32"/>
  <c r="F3" i="32"/>
  <c r="F2" i="32"/>
  <c r="E2" i="32"/>
  <c r="M59" i="2"/>
  <c r="C59" i="2"/>
  <c r="H59" i="2"/>
  <c r="J7" i="2"/>
  <c r="L59" i="2"/>
  <c r="K41" i="1"/>
  <c r="J41" i="1"/>
  <c r="H20" i="1"/>
  <c r="D54" i="1"/>
  <c r="J10" i="32"/>
  <c r="D6" i="32"/>
  <c r="K12" i="32"/>
  <c r="L7" i="32"/>
  <c r="J9" i="32"/>
  <c r="K7" i="32"/>
  <c r="K9" i="32"/>
  <c r="K10" i="32"/>
  <c r="K8" i="32"/>
  <c r="H8" i="32"/>
  <c r="H12" i="32"/>
  <c r="H10" i="32"/>
  <c r="H7" i="32"/>
  <c r="K11" i="32"/>
  <c r="J7" i="32"/>
  <c r="M6" i="32"/>
  <c r="X8" i="32" l="1"/>
  <c r="Z8" i="32" s="1"/>
  <c r="X10" i="32"/>
  <c r="Z10" i="32" s="1"/>
  <c r="X12" i="32"/>
  <c r="Z12" i="32" s="1"/>
  <c r="X7" i="32"/>
  <c r="Z7" i="32" s="1"/>
  <c r="U6" i="32"/>
  <c r="T8" i="32"/>
  <c r="D3" i="32"/>
  <c r="C3" i="32"/>
  <c r="M2" i="32"/>
  <c r="I54" i="2"/>
  <c r="L54" i="2" s="1"/>
  <c r="D2" i="32"/>
  <c r="C2" i="32"/>
  <c r="C59" i="1"/>
  <c r="L54" i="1"/>
  <c r="M59" i="1"/>
  <c r="L59" i="1"/>
  <c r="H59" i="1"/>
  <c r="J7" i="1"/>
  <c r="J12" i="1" s="1"/>
  <c r="J12" i="2" s="1"/>
  <c r="L6" i="32"/>
  <c r="K6" i="32"/>
  <c r="J6" i="32"/>
  <c r="H6" i="32"/>
  <c r="X6" i="32" l="1"/>
  <c r="Z6" i="32" s="1"/>
  <c r="W6" i="32"/>
  <c r="H3" i="32"/>
  <c r="K3" i="32"/>
  <c r="L3" i="32"/>
  <c r="J3" i="32"/>
</calcChain>
</file>

<file path=xl/sharedStrings.xml><?xml version="1.0" encoding="utf-8"?>
<sst xmlns="http://schemas.openxmlformats.org/spreadsheetml/2006/main" count="3793" uniqueCount="130">
  <si>
    <t>Tons</t>
  </si>
  <si>
    <t>Lines</t>
  </si>
  <si>
    <t>IG</t>
  </si>
  <si>
    <t>C1</t>
  </si>
  <si>
    <t>C2</t>
  </si>
  <si>
    <t>CB</t>
  </si>
  <si>
    <t>D1</t>
  </si>
  <si>
    <t>D2</t>
  </si>
  <si>
    <t>SB</t>
  </si>
  <si>
    <t>E</t>
  </si>
  <si>
    <t>Bin</t>
  </si>
  <si>
    <t>%</t>
  </si>
  <si>
    <t>11A</t>
  </si>
  <si>
    <t>11B</t>
  </si>
  <si>
    <t>CASTER 1</t>
  </si>
  <si>
    <t>CASTER 2</t>
  </si>
  <si>
    <t>A1</t>
  </si>
  <si>
    <t>Total</t>
  </si>
  <si>
    <t>River</t>
  </si>
  <si>
    <t>Syabas</t>
  </si>
  <si>
    <t>From</t>
  </si>
  <si>
    <t>To</t>
  </si>
  <si>
    <t>Old Line</t>
  </si>
  <si>
    <t>New Line</t>
  </si>
  <si>
    <t>Carb Flow Rate</t>
  </si>
  <si>
    <t>0700</t>
  </si>
  <si>
    <t>0900</t>
  </si>
  <si>
    <t>1100</t>
  </si>
  <si>
    <t>1300</t>
  </si>
  <si>
    <t>1500</t>
  </si>
  <si>
    <t>1700</t>
  </si>
  <si>
    <t>1900</t>
  </si>
  <si>
    <t>2100</t>
  </si>
  <si>
    <t>2300</t>
  </si>
  <si>
    <t>0100</t>
  </si>
  <si>
    <t>0300</t>
  </si>
  <si>
    <t>0500</t>
  </si>
  <si>
    <t>Morning</t>
  </si>
  <si>
    <t>Afternoon</t>
  </si>
  <si>
    <t>Night</t>
  </si>
  <si>
    <t>Shift</t>
  </si>
  <si>
    <t xml:space="preserve">Time </t>
  </si>
  <si>
    <t xml:space="preserve">Melting </t>
  </si>
  <si>
    <t>hrs</t>
  </si>
  <si>
    <t>tons</t>
  </si>
  <si>
    <t>Strikes</t>
  </si>
  <si>
    <t>Packing</t>
  </si>
  <si>
    <t>Packing output (tons)</t>
  </si>
  <si>
    <t>Totak packing output (tons)</t>
  </si>
  <si>
    <t>Melting Performance</t>
  </si>
  <si>
    <t>No.of Strikes and Packing Outputs</t>
  </si>
  <si>
    <t>Bin Levels and Weights</t>
  </si>
  <si>
    <r>
      <t>m</t>
    </r>
    <r>
      <rPr>
        <b/>
        <sz val="11"/>
        <rFont val="Calibri"/>
        <family val="2"/>
      </rPr>
      <t>³</t>
    </r>
    <r>
      <rPr>
        <b/>
        <sz val="11"/>
        <rFont val="Arial"/>
        <family val="2"/>
      </rPr>
      <t xml:space="preserve"> / hr</t>
    </r>
  </si>
  <si>
    <t>Electricity (kWh)</t>
  </si>
  <si>
    <t>Total boilers</t>
  </si>
  <si>
    <t>Total steam</t>
  </si>
  <si>
    <t>Water (m³)</t>
  </si>
  <si>
    <t>Natural Gas &amp; Steam
(mmBTU , tons)</t>
  </si>
  <si>
    <t>(kWh / ton)</t>
  </si>
  <si>
    <t>(m³/ ton)</t>
  </si>
  <si>
    <t>mmBTU/ton , steam/ton</t>
  </si>
  <si>
    <t>M.Bin 1</t>
  </si>
  <si>
    <t>M.Bin 2</t>
  </si>
  <si>
    <t>M.Bin 3</t>
  </si>
  <si>
    <t>M.Bin 4</t>
  </si>
  <si>
    <t>Downtime Report</t>
  </si>
  <si>
    <t>Station</t>
  </si>
  <si>
    <t>Issues</t>
  </si>
  <si>
    <t>Melt affected?</t>
  </si>
  <si>
    <t>CSR Daily Production Performance Report</t>
  </si>
  <si>
    <t>Yes</t>
  </si>
  <si>
    <t>No</t>
  </si>
  <si>
    <t>Affination</t>
  </si>
  <si>
    <t>Curing</t>
  </si>
  <si>
    <t>Clarification</t>
  </si>
  <si>
    <t>Boiling</t>
  </si>
  <si>
    <t>LGH</t>
  </si>
  <si>
    <t>Liquid Sugar</t>
  </si>
  <si>
    <t>Boiler House</t>
  </si>
  <si>
    <t>Powerplant</t>
  </si>
  <si>
    <t>Prepared by:</t>
  </si>
  <si>
    <t>SS</t>
  </si>
  <si>
    <t>ASS</t>
  </si>
  <si>
    <t>Caster</t>
  </si>
  <si>
    <t>Icing</t>
  </si>
  <si>
    <t>Bulk Tanker</t>
  </si>
  <si>
    <t>Liquid sugar</t>
  </si>
  <si>
    <t>Total
 strikes</t>
  </si>
  <si>
    <t>Yield:</t>
  </si>
  <si>
    <t>Yesterday's bin weight:</t>
  </si>
  <si>
    <t>Total daily bin weight:</t>
  </si>
  <si>
    <t>Total Residues (tons)</t>
  </si>
  <si>
    <t>Total Melt (tons)</t>
  </si>
  <si>
    <t>Today's melt</t>
  </si>
  <si>
    <t>Area / Line</t>
  </si>
  <si>
    <t>To-date melt</t>
  </si>
  <si>
    <t>Energy and Utilities (by Eng - Utilities)</t>
  </si>
  <si>
    <t>SPCG Sugar</t>
  </si>
  <si>
    <t xml:space="preserve">Date: </t>
  </si>
  <si>
    <t>Product Sugar Colour and Dirt Test Result</t>
  </si>
  <si>
    <t>Code No.</t>
  </si>
  <si>
    <t>Type</t>
  </si>
  <si>
    <t>Colour</t>
  </si>
  <si>
    <t>Dirt Test</t>
  </si>
  <si>
    <t>GP</t>
  </si>
  <si>
    <t>S1 / S3 ('R')</t>
  </si>
  <si>
    <t>Mmbtu</t>
  </si>
  <si>
    <t>Steam (Mt)</t>
  </si>
  <si>
    <t>Bin Balance (Mt)</t>
  </si>
  <si>
    <t>CSR</t>
  </si>
  <si>
    <t>TNB</t>
  </si>
  <si>
    <t>Total steam / MT</t>
  </si>
  <si>
    <t>Packed (MT)</t>
  </si>
  <si>
    <t>Bulk (MT)</t>
  </si>
  <si>
    <t>Liquid (MT)</t>
  </si>
  <si>
    <t>Mmbtu/MT</t>
  </si>
  <si>
    <t>Water/MT</t>
  </si>
  <si>
    <t>Electricity (kWH/MT)</t>
  </si>
  <si>
    <t>Melting (MT)</t>
  </si>
  <si>
    <t xml:space="preserve">YTD </t>
  </si>
  <si>
    <t>Ave. YTD</t>
  </si>
  <si>
    <t>Days</t>
  </si>
  <si>
    <t>Residues (before remelt) MT</t>
  </si>
  <si>
    <t>Aug</t>
  </si>
  <si>
    <t>Target</t>
  </si>
  <si>
    <t>Monthly target</t>
  </si>
  <si>
    <t>Per day</t>
  </si>
  <si>
    <t>Target missed</t>
  </si>
  <si>
    <t>Packing (MT)</t>
  </si>
  <si>
    <t>Total steam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</si>
</sst>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_-* #,##0_-;\-* #,##0_-;_-* &quot;-&quot;??_-;_-@_-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0" fontId="15" fillId="0" borderId="0"/>
    <xf numFmtId="43" fontId="15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5">
    <xf numFmtId="0" fontId="0" fillId="0" borderId="0" xfId="0"/>
    <xf numFmtId="0" fontId="0" fillId="0" borderId="0" xfId="0" applyFill="1" applyBorder="1"/>
    <xf numFmtId="167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/>
    <xf numFmtId="1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167" fontId="0" fillId="0" borderId="0" xfId="0" applyNumberFormat="1" applyAlignment="1"/>
    <xf numFmtId="167" fontId="6" fillId="4" borderId="0" xfId="1" applyNumberFormat="1" applyFont="1" applyFill="1" applyAlignment="1">
      <alignment horizontal="center" vertical="center"/>
    </xf>
    <xf numFmtId="167" fontId="9" fillId="4" borderId="0" xfId="1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4" fontId="6" fillId="4" borderId="0" xfId="3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" fillId="4" borderId="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167" fontId="6" fillId="7" borderId="18" xfId="1" applyNumberFormat="1" applyFont="1" applyFill="1" applyBorder="1" applyAlignment="1">
      <alignment horizontal="center" vertical="center" wrapText="1"/>
    </xf>
    <xf numFmtId="167" fontId="6" fillId="3" borderId="18" xfId="1" applyNumberFormat="1" applyFont="1" applyFill="1" applyBorder="1" applyAlignment="1">
      <alignment horizontal="center" vertical="center" wrapText="1"/>
    </xf>
    <xf numFmtId="167" fontId="9" fillId="4" borderId="24" xfId="1" applyNumberFormat="1" applyFont="1" applyFill="1" applyBorder="1"/>
    <xf numFmtId="167" fontId="9" fillId="4" borderId="25" xfId="1" applyNumberFormat="1" applyFont="1" applyFill="1" applyBorder="1"/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167" fontId="9" fillId="4" borderId="49" xfId="1" applyNumberFormat="1" applyFont="1" applyFill="1" applyBorder="1" applyAlignment="1">
      <alignment vertical="center"/>
    </xf>
    <xf numFmtId="0" fontId="6" fillId="4" borderId="49" xfId="0" applyFont="1" applyFill="1" applyBorder="1" applyAlignment="1">
      <alignment vertical="center"/>
    </xf>
    <xf numFmtId="9" fontId="6" fillId="4" borderId="49" xfId="2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165" fontId="6" fillId="2" borderId="13" xfId="0" applyNumberFormat="1" applyFont="1" applyFill="1" applyBorder="1" applyAlignment="1">
      <alignment horizontal="center"/>
    </xf>
    <xf numFmtId="1" fontId="6" fillId="4" borderId="37" xfId="0" applyNumberFormat="1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9" fontId="9" fillId="3" borderId="15" xfId="2" applyFont="1" applyFill="1" applyBorder="1" applyAlignment="1">
      <alignment horizontal="center"/>
    </xf>
    <xf numFmtId="9" fontId="9" fillId="3" borderId="15" xfId="2" quotePrefix="1" applyFont="1" applyFill="1" applyBorder="1" applyAlignment="1">
      <alignment horizontal="center"/>
    </xf>
    <xf numFmtId="9" fontId="9" fillId="3" borderId="18" xfId="2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9" fontId="9" fillId="3" borderId="15" xfId="2" applyFont="1" applyFill="1" applyBorder="1" applyAlignment="1">
      <alignment horizontal="center" vertical="center"/>
    </xf>
    <xf numFmtId="9" fontId="9" fillId="3" borderId="15" xfId="2" quotePrefix="1" applyFont="1" applyFill="1" applyBorder="1" applyAlignment="1">
      <alignment horizontal="center" vertical="center"/>
    </xf>
    <xf numFmtId="0" fontId="0" fillId="0" borderId="0" xfId="0" applyFont="1" applyFill="1"/>
    <xf numFmtId="1" fontId="6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 vertical="center"/>
    </xf>
    <xf numFmtId="167" fontId="6" fillId="8" borderId="18" xfId="1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9" fillId="4" borderId="54" xfId="0" applyFont="1" applyFill="1" applyBorder="1" applyAlignment="1">
      <alignment horizontal="center" vertical="center"/>
    </xf>
    <xf numFmtId="167" fontId="9" fillId="4" borderId="23" xfId="1" applyNumberFormat="1" applyFont="1" applyFill="1" applyBorder="1"/>
    <xf numFmtId="0" fontId="6" fillId="4" borderId="0" xfId="0" applyFont="1" applyFill="1" applyBorder="1" applyAlignment="1">
      <alignment vertical="center"/>
    </xf>
    <xf numFmtId="167" fontId="9" fillId="4" borderId="8" xfId="1" applyNumberFormat="1" applyFont="1" applyFill="1" applyBorder="1" applyAlignment="1">
      <alignment horizontal="center"/>
    </xf>
    <xf numFmtId="167" fontId="9" fillId="4" borderId="11" xfId="1" applyNumberFormat="1" applyFont="1" applyFill="1" applyBorder="1" applyAlignment="1">
      <alignment horizontal="center"/>
    </xf>
    <xf numFmtId="167" fontId="9" fillId="4" borderId="47" xfId="1" applyNumberFormat="1" applyFont="1" applyFill="1" applyBorder="1" applyAlignment="1">
      <alignment horizontal="center"/>
    </xf>
    <xf numFmtId="167" fontId="9" fillId="4" borderId="48" xfId="1" applyNumberFormat="1" applyFont="1" applyFill="1" applyBorder="1" applyAlignment="1">
      <alignment horizontal="center"/>
    </xf>
    <xf numFmtId="167" fontId="0" fillId="0" borderId="0" xfId="0" applyNumberFormat="1"/>
    <xf numFmtId="0" fontId="9" fillId="7" borderId="23" xfId="0" quotePrefix="1" applyFont="1" applyFill="1" applyBorder="1" applyAlignment="1">
      <alignment horizontal="center" vertical="center"/>
    </xf>
    <xf numFmtId="0" fontId="9" fillId="7" borderId="24" xfId="0" quotePrefix="1" applyFont="1" applyFill="1" applyBorder="1" applyAlignment="1">
      <alignment horizontal="center" vertical="center"/>
    </xf>
    <xf numFmtId="167" fontId="9" fillId="7" borderId="12" xfId="1" applyNumberFormat="1" applyFont="1" applyFill="1" applyBorder="1"/>
    <xf numFmtId="0" fontId="9" fillId="7" borderId="25" xfId="0" quotePrefix="1" applyFont="1" applyFill="1" applyBorder="1" applyAlignment="1">
      <alignment horizontal="center" vertical="center"/>
    </xf>
    <xf numFmtId="167" fontId="9" fillId="7" borderId="14" xfId="1" applyNumberFormat="1" applyFont="1" applyFill="1" applyBorder="1"/>
    <xf numFmtId="0" fontId="9" fillId="8" borderId="23" xfId="0" quotePrefix="1" applyFont="1" applyFill="1" applyBorder="1" applyAlignment="1">
      <alignment horizontal="center" vertical="center"/>
    </xf>
    <xf numFmtId="0" fontId="9" fillId="8" borderId="24" xfId="0" quotePrefix="1" applyFont="1" applyFill="1" applyBorder="1" applyAlignment="1">
      <alignment horizontal="center" vertical="center"/>
    </xf>
    <xf numFmtId="0" fontId="9" fillId="8" borderId="25" xfId="0" quotePrefix="1" applyFont="1" applyFill="1" applyBorder="1" applyAlignment="1">
      <alignment horizontal="center" vertical="center"/>
    </xf>
    <xf numFmtId="0" fontId="9" fillId="3" borderId="23" xfId="0" quotePrefix="1" applyFont="1" applyFill="1" applyBorder="1" applyAlignment="1">
      <alignment horizontal="center" vertical="center"/>
    </xf>
    <xf numFmtId="0" fontId="9" fillId="3" borderId="24" xfId="0" quotePrefix="1" applyFont="1" applyFill="1" applyBorder="1" applyAlignment="1">
      <alignment horizontal="center" vertical="center"/>
    </xf>
    <xf numFmtId="0" fontId="9" fillId="3" borderId="25" xfId="0" quotePrefix="1" applyFont="1" applyFill="1" applyBorder="1" applyAlignment="1">
      <alignment horizontal="center" vertical="center"/>
    </xf>
    <xf numFmtId="167" fontId="9" fillId="7" borderId="33" xfId="1" applyNumberFormat="1" applyFont="1" applyFill="1" applyBorder="1"/>
    <xf numFmtId="167" fontId="9" fillId="7" borderId="50" xfId="1" applyNumberFormat="1" applyFont="1" applyFill="1" applyBorder="1"/>
    <xf numFmtId="167" fontId="9" fillId="8" borderId="33" xfId="1" applyNumberFormat="1" applyFont="1" applyFill="1" applyBorder="1" applyAlignment="1">
      <alignment horizontal="center" vertical="center"/>
    </xf>
    <xf numFmtId="167" fontId="9" fillId="8" borderId="12" xfId="1" applyNumberFormat="1" applyFont="1" applyFill="1" applyBorder="1" applyAlignment="1">
      <alignment horizontal="center" vertical="center"/>
    </xf>
    <xf numFmtId="167" fontId="9" fillId="8" borderId="50" xfId="1" applyNumberFormat="1" applyFont="1" applyFill="1" applyBorder="1" applyAlignment="1">
      <alignment horizontal="center" vertical="center"/>
    </xf>
    <xf numFmtId="167" fontId="9" fillId="8" borderId="14" xfId="1" applyNumberFormat="1" applyFont="1" applyFill="1" applyBorder="1" applyAlignment="1">
      <alignment horizontal="center" vertical="center"/>
    </xf>
    <xf numFmtId="167" fontId="9" fillId="3" borderId="30" xfId="1" applyNumberFormat="1" applyFont="1" applyFill="1" applyBorder="1" applyAlignment="1">
      <alignment horizontal="center" vertical="center"/>
    </xf>
    <xf numFmtId="167" fontId="9" fillId="3" borderId="3" xfId="1" applyNumberFormat="1" applyFont="1" applyFill="1" applyBorder="1" applyAlignment="1">
      <alignment horizontal="center" vertical="center"/>
    </xf>
    <xf numFmtId="167" fontId="9" fillId="3" borderId="55" xfId="1" applyNumberFormat="1" applyFont="1" applyFill="1" applyBorder="1" applyAlignment="1">
      <alignment horizontal="center" vertical="center"/>
    </xf>
    <xf numFmtId="167" fontId="9" fillId="3" borderId="4" xfId="1" applyNumberFormat="1" applyFont="1" applyFill="1" applyBorder="1" applyAlignment="1">
      <alignment horizontal="center" vertical="center"/>
    </xf>
    <xf numFmtId="167" fontId="9" fillId="0" borderId="15" xfId="1" applyNumberFormat="1" applyFont="1" applyFill="1" applyBorder="1" applyAlignment="1">
      <alignment horizontal="center" vertical="center"/>
    </xf>
    <xf numFmtId="167" fontId="9" fillId="0" borderId="18" xfId="1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/>
    <xf numFmtId="167" fontId="9" fillId="0" borderId="0" xfId="1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9" fillId="0" borderId="1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67" fontId="9" fillId="4" borderId="48" xfId="1" applyNumberFormat="1" applyFont="1" applyFill="1" applyBorder="1" applyAlignment="1">
      <alignment horizontal="center"/>
    </xf>
    <xf numFmtId="167" fontId="9" fillId="4" borderId="11" xfId="1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43" fontId="9" fillId="7" borderId="7" xfId="1" applyNumberFormat="1" applyFont="1" applyFill="1" applyBorder="1"/>
    <xf numFmtId="43" fontId="9" fillId="7" borderId="8" xfId="1" applyNumberFormat="1" applyFont="1" applyFill="1" applyBorder="1" applyAlignment="1">
      <alignment horizontal="center" vertical="center"/>
    </xf>
    <xf numFmtId="43" fontId="9" fillId="7" borderId="12" xfId="1" applyNumberFormat="1" applyFont="1" applyFill="1" applyBorder="1"/>
    <xf numFmtId="43" fontId="9" fillId="7" borderId="1" xfId="1" applyNumberFormat="1" applyFont="1" applyFill="1" applyBorder="1" applyAlignment="1">
      <alignment horizontal="center" vertical="center"/>
    </xf>
    <xf numFmtId="43" fontId="9" fillId="7" borderId="14" xfId="1" applyNumberFormat="1" applyFont="1" applyFill="1" applyBorder="1"/>
    <xf numFmtId="43" fontId="9" fillId="7" borderId="15" xfId="1" applyNumberFormat="1" applyFont="1" applyFill="1" applyBorder="1" applyAlignment="1">
      <alignment horizontal="center" vertical="center"/>
    </xf>
    <xf numFmtId="43" fontId="9" fillId="8" borderId="7" xfId="1" applyNumberFormat="1" applyFont="1" applyFill="1" applyBorder="1"/>
    <xf numFmtId="43" fontId="9" fillId="8" borderId="8" xfId="1" applyNumberFormat="1" applyFont="1" applyFill="1" applyBorder="1" applyAlignment="1">
      <alignment horizontal="center" vertical="center"/>
    </xf>
    <xf numFmtId="43" fontId="9" fillId="8" borderId="12" xfId="1" applyNumberFormat="1" applyFont="1" applyFill="1" applyBorder="1"/>
    <xf numFmtId="43" fontId="9" fillId="8" borderId="1" xfId="1" applyNumberFormat="1" applyFont="1" applyFill="1" applyBorder="1" applyAlignment="1">
      <alignment horizontal="center" vertical="center"/>
    </xf>
    <xf numFmtId="43" fontId="9" fillId="8" borderId="14" xfId="1" applyNumberFormat="1" applyFont="1" applyFill="1" applyBorder="1"/>
    <xf numFmtId="43" fontId="9" fillId="8" borderId="15" xfId="1" applyNumberFormat="1" applyFont="1" applyFill="1" applyBorder="1" applyAlignment="1">
      <alignment horizontal="center" vertical="center"/>
    </xf>
    <xf numFmtId="43" fontId="9" fillId="3" borderId="7" xfId="1" applyNumberFormat="1" applyFont="1" applyFill="1" applyBorder="1"/>
    <xf numFmtId="43" fontId="9" fillId="3" borderId="8" xfId="1" applyNumberFormat="1" applyFont="1" applyFill="1" applyBorder="1" applyAlignment="1">
      <alignment horizontal="center" vertical="center"/>
    </xf>
    <xf numFmtId="43" fontId="9" fillId="3" borderId="12" xfId="1" applyNumberFormat="1" applyFont="1" applyFill="1" applyBorder="1"/>
    <xf numFmtId="43" fontId="9" fillId="3" borderId="1" xfId="1" applyNumberFormat="1" applyFont="1" applyFill="1" applyBorder="1" applyAlignment="1">
      <alignment horizontal="center" vertical="center"/>
    </xf>
    <xf numFmtId="43" fontId="9" fillId="3" borderId="14" xfId="1" applyNumberFormat="1" applyFont="1" applyFill="1" applyBorder="1"/>
    <xf numFmtId="43" fontId="9" fillId="3" borderId="15" xfId="1" applyNumberFormat="1" applyFont="1" applyFill="1" applyBorder="1" applyAlignment="1">
      <alignment horizontal="center" vertical="center"/>
    </xf>
    <xf numFmtId="43" fontId="9" fillId="4" borderId="0" xfId="1" applyNumberFormat="1" applyFont="1" applyFill="1" applyBorder="1" applyAlignment="1">
      <alignment horizontal="center"/>
    </xf>
    <xf numFmtId="43" fontId="9" fillId="7" borderId="35" xfId="1" applyNumberFormat="1" applyFont="1" applyFill="1" applyBorder="1"/>
    <xf numFmtId="43" fontId="9" fillId="7" borderId="13" xfId="1" applyNumberFormat="1" applyFont="1" applyFill="1" applyBorder="1"/>
    <xf numFmtId="43" fontId="9" fillId="7" borderId="51" xfId="1" applyNumberFormat="1" applyFont="1" applyFill="1" applyBorder="1"/>
    <xf numFmtId="43" fontId="9" fillId="7" borderId="18" xfId="1" applyNumberFormat="1" applyFont="1" applyFill="1" applyBorder="1"/>
    <xf numFmtId="43" fontId="9" fillId="4" borderId="0" xfId="1" applyNumberFormat="1" applyFont="1" applyFill="1" applyAlignment="1">
      <alignment vertical="center"/>
    </xf>
    <xf numFmtId="43" fontId="9" fillId="8" borderId="35" xfId="1" applyNumberFormat="1" applyFont="1" applyFill="1" applyBorder="1" applyAlignment="1">
      <alignment horizontal="center" vertical="center"/>
    </xf>
    <xf numFmtId="43" fontId="9" fillId="8" borderId="13" xfId="1" applyNumberFormat="1" applyFont="1" applyFill="1" applyBorder="1" applyAlignment="1">
      <alignment horizontal="center" vertical="center"/>
    </xf>
    <xf numFmtId="43" fontId="9" fillId="8" borderId="51" xfId="1" applyNumberFormat="1" applyFont="1" applyFill="1" applyBorder="1" applyAlignment="1">
      <alignment horizontal="center" vertical="center"/>
    </xf>
    <xf numFmtId="43" fontId="9" fillId="8" borderId="18" xfId="1" applyNumberFormat="1" applyFont="1" applyFill="1" applyBorder="1" applyAlignment="1">
      <alignment horizontal="center" vertical="center"/>
    </xf>
    <xf numFmtId="43" fontId="9" fillId="3" borderId="35" xfId="1" applyNumberFormat="1" applyFont="1" applyFill="1" applyBorder="1"/>
    <xf numFmtId="43" fontId="9" fillId="3" borderId="13" xfId="1" applyNumberFormat="1" applyFont="1" applyFill="1" applyBorder="1"/>
    <xf numFmtId="43" fontId="9" fillId="3" borderId="51" xfId="1" applyNumberFormat="1" applyFont="1" applyFill="1" applyBorder="1"/>
    <xf numFmtId="43" fontId="9" fillId="3" borderId="18" xfId="1" applyNumberFormat="1" applyFont="1" applyFill="1" applyBorder="1"/>
    <xf numFmtId="43" fontId="0" fillId="4" borderId="47" xfId="1" applyNumberFormat="1" applyFont="1" applyFill="1" applyBorder="1" applyAlignment="1">
      <alignment vertical="center"/>
    </xf>
    <xf numFmtId="43" fontId="0" fillId="4" borderId="48" xfId="1" applyNumberFormat="1" applyFont="1" applyFill="1" applyBorder="1" applyAlignment="1">
      <alignment vertical="center"/>
    </xf>
    <xf numFmtId="0" fontId="6" fillId="4" borderId="3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9" fillId="4" borderId="47" xfId="1" applyNumberFormat="1" applyFont="1" applyFill="1" applyBorder="1" applyAlignment="1">
      <alignment vertical="center"/>
    </xf>
    <xf numFmtId="43" fontId="9" fillId="4" borderId="48" xfId="1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7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0" fillId="0" borderId="0" xfId="0" applyNumberFormat="1" applyAlignment="1">
      <alignment horizontal="left" vertical="center" indent="2"/>
    </xf>
    <xf numFmtId="0" fontId="16" fillId="0" borderId="0" xfId="0" applyFont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3" fontId="16" fillId="11" borderId="1" xfId="0" applyNumberFormat="1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167" fontId="9" fillId="3" borderId="30" xfId="1" applyNumberFormat="1" applyFont="1" applyFill="1" applyBorder="1" applyAlignment="1">
      <alignment horizontal="center" vertical="center"/>
    </xf>
    <xf numFmtId="167" fontId="9" fillId="3" borderId="3" xfId="1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7" fontId="9" fillId="4" borderId="18" xfId="1" applyNumberFormat="1" applyFont="1" applyFill="1" applyBorder="1" applyAlignment="1">
      <alignment horizontal="center" vertical="center"/>
    </xf>
    <xf numFmtId="167" fontId="6" fillId="4" borderId="49" xfId="0" applyNumberFormat="1" applyFon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6" fillId="1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67" fontId="0" fillId="0" borderId="0" xfId="0" applyNumberFormat="1" applyFill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167" fontId="9" fillId="3" borderId="36" xfId="1" applyNumberFormat="1" applyFont="1" applyFill="1" applyBorder="1" applyAlignment="1">
      <alignment horizontal="center" vertical="center"/>
    </xf>
    <xf numFmtId="167" fontId="9" fillId="3" borderId="5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top"/>
    </xf>
    <xf numFmtId="0" fontId="13" fillId="6" borderId="44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43" fontId="9" fillId="4" borderId="33" xfId="1" applyNumberFormat="1" applyFont="1" applyFill="1" applyBorder="1" applyAlignment="1">
      <alignment horizontal="center"/>
    </xf>
    <xf numFmtId="43" fontId="9" fillId="4" borderId="35" xfId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2" fontId="0" fillId="4" borderId="53" xfId="0" applyNumberFormat="1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2" fontId="0" fillId="4" borderId="46" xfId="0" applyNumberForma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2" fontId="9" fillId="4" borderId="53" xfId="0" applyNumberFormat="1" applyFont="1" applyFill="1" applyBorder="1" applyAlignment="1">
      <alignment horizontal="center" vertical="center"/>
    </xf>
    <xf numFmtId="2" fontId="9" fillId="4" borderId="46" xfId="0" applyNumberFormat="1" applyFont="1" applyFill="1" applyBorder="1" applyAlignment="1">
      <alignment horizontal="center" vertical="center"/>
    </xf>
    <xf numFmtId="167" fontId="9" fillId="4" borderId="9" xfId="1" applyNumberFormat="1" applyFont="1" applyFill="1" applyBorder="1" applyAlignment="1">
      <alignment horizontal="center"/>
    </xf>
    <xf numFmtId="167" fontId="9" fillId="4" borderId="10" xfId="1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9" fontId="9" fillId="3" borderId="16" xfId="2" applyFont="1" applyFill="1" applyBorder="1" applyAlignment="1">
      <alignment horizontal="center"/>
    </xf>
    <xf numFmtId="9" fontId="9" fillId="3" borderId="17" xfId="2" applyFont="1" applyFill="1" applyBorder="1" applyAlignment="1">
      <alignment horizontal="center"/>
    </xf>
    <xf numFmtId="167" fontId="9" fillId="4" borderId="38" xfId="1" applyNumberFormat="1" applyFont="1" applyFill="1" applyBorder="1" applyAlignment="1">
      <alignment horizontal="center"/>
    </xf>
    <xf numFmtId="167" fontId="9" fillId="4" borderId="52" xfId="1" applyNumberFormat="1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9" fontId="9" fillId="3" borderId="16" xfId="2" quotePrefix="1" applyFont="1" applyFill="1" applyBorder="1" applyAlignment="1">
      <alignment horizontal="center"/>
    </xf>
    <xf numFmtId="9" fontId="9" fillId="3" borderId="17" xfId="2" quotePrefix="1" applyFont="1" applyFill="1" applyBorder="1" applyAlignment="1">
      <alignment horizontal="center"/>
    </xf>
    <xf numFmtId="167" fontId="9" fillId="3" borderId="31" xfId="1" applyNumberFormat="1" applyFont="1" applyFill="1" applyBorder="1" applyAlignment="1">
      <alignment horizontal="center" vertical="center"/>
    </xf>
    <xf numFmtId="167" fontId="9" fillId="3" borderId="17" xfId="1" applyNumberFormat="1" applyFont="1" applyFill="1" applyBorder="1" applyAlignment="1">
      <alignment horizontal="center" vertical="center"/>
    </xf>
    <xf numFmtId="43" fontId="9" fillId="4" borderId="37" xfId="1" applyNumberFormat="1" applyFont="1" applyFill="1" applyBorder="1" applyAlignment="1">
      <alignment horizontal="center"/>
    </xf>
    <xf numFmtId="43" fontId="9" fillId="4" borderId="48" xfId="1" applyNumberFormat="1" applyFont="1" applyFill="1" applyBorder="1" applyAlignment="1">
      <alignment horizontal="center"/>
    </xf>
    <xf numFmtId="43" fontId="9" fillId="4" borderId="0" xfId="1" applyNumberFormat="1" applyFont="1" applyFill="1" applyBorder="1" applyAlignment="1">
      <alignment horizontal="center" vertical="center"/>
    </xf>
    <xf numFmtId="167" fontId="9" fillId="3" borderId="30" xfId="1" applyNumberFormat="1" applyFont="1" applyFill="1" applyBorder="1" applyAlignment="1">
      <alignment horizontal="center" vertical="center"/>
    </xf>
    <xf numFmtId="167" fontId="9" fillId="3" borderId="3" xfId="1" applyNumberFormat="1" applyFont="1" applyFill="1" applyBorder="1" applyAlignment="1">
      <alignment horizontal="center" vertical="center"/>
    </xf>
    <xf numFmtId="167" fontId="9" fillId="3" borderId="36" xfId="1" applyNumberFormat="1" applyFont="1" applyFill="1" applyBorder="1" applyAlignment="1">
      <alignment horizontal="center" vertical="center"/>
    </xf>
    <xf numFmtId="167" fontId="9" fillId="3" borderId="5" xfId="1" applyNumberFormat="1" applyFont="1" applyFill="1" applyBorder="1" applyAlignment="1">
      <alignment horizontal="center" vertical="center"/>
    </xf>
    <xf numFmtId="43" fontId="9" fillId="4" borderId="7" xfId="1" applyNumberFormat="1" applyFont="1" applyFill="1" applyBorder="1" applyAlignment="1">
      <alignment horizontal="center"/>
    </xf>
    <xf numFmtId="43" fontId="9" fillId="4" borderId="11" xfId="1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167" fontId="6" fillId="8" borderId="7" xfId="1" applyNumberFormat="1" applyFont="1" applyFill="1" applyBorder="1" applyAlignment="1">
      <alignment horizontal="center" vertical="center"/>
    </xf>
    <xf numFmtId="167" fontId="6" fillId="8" borderId="11" xfId="1" applyNumberFormat="1" applyFont="1" applyFill="1" applyBorder="1" applyAlignment="1">
      <alignment horizontal="center" vertical="center"/>
    </xf>
    <xf numFmtId="167" fontId="6" fillId="3" borderId="29" xfId="1" applyNumberFormat="1" applyFont="1" applyFill="1" applyBorder="1" applyAlignment="1">
      <alignment horizontal="center" vertical="center"/>
    </xf>
    <xf numFmtId="167" fontId="6" fillId="3" borderId="19" xfId="1" applyNumberFormat="1" applyFont="1" applyFill="1" applyBorder="1" applyAlignment="1">
      <alignment horizontal="center" vertical="center"/>
    </xf>
    <xf numFmtId="167" fontId="6" fillId="3" borderId="26" xfId="1" applyNumberFormat="1" applyFont="1" applyFill="1" applyBorder="1" applyAlignment="1">
      <alignment horizontal="center" vertical="center"/>
    </xf>
    <xf numFmtId="167" fontId="6" fillId="4" borderId="42" xfId="1" applyNumberFormat="1" applyFont="1" applyFill="1" applyBorder="1" applyAlignment="1">
      <alignment horizontal="center" vertical="center" wrapText="1"/>
    </xf>
    <xf numFmtId="167" fontId="6" fillId="4" borderId="43" xfId="1" applyNumberFormat="1" applyFont="1" applyFill="1" applyBorder="1" applyAlignment="1">
      <alignment horizontal="center" vertical="center"/>
    </xf>
    <xf numFmtId="167" fontId="6" fillId="4" borderId="40" xfId="1" applyNumberFormat="1" applyFont="1" applyFill="1" applyBorder="1" applyAlignment="1">
      <alignment horizontal="center" vertical="center" wrapText="1"/>
    </xf>
    <xf numFmtId="167" fontId="6" fillId="4" borderId="32" xfId="1" applyNumberFormat="1" applyFont="1" applyFill="1" applyBorder="1" applyAlignment="1">
      <alignment horizontal="center" vertical="center" wrapText="1"/>
    </xf>
    <xf numFmtId="167" fontId="6" fillId="4" borderId="41" xfId="1" applyNumberFormat="1" applyFont="1" applyFill="1" applyBorder="1" applyAlignment="1">
      <alignment horizontal="center" vertical="center" wrapText="1"/>
    </xf>
    <xf numFmtId="167" fontId="6" fillId="4" borderId="39" xfId="1" applyNumberFormat="1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43" fontId="9" fillId="3" borderId="9" xfId="1" applyNumberFormat="1" applyFont="1" applyFill="1" applyBorder="1" applyAlignment="1">
      <alignment horizontal="center" vertical="center"/>
    </xf>
    <xf numFmtId="43" fontId="9" fillId="3" borderId="26" xfId="1" applyNumberFormat="1" applyFont="1" applyFill="1" applyBorder="1" applyAlignment="1">
      <alignment horizontal="center" vertical="center"/>
    </xf>
    <xf numFmtId="43" fontId="9" fillId="4" borderId="23" xfId="0" applyNumberFormat="1" applyFont="1" applyFill="1" applyBorder="1" applyAlignment="1">
      <alignment horizontal="center" vertical="center"/>
    </xf>
    <xf numFmtId="43" fontId="9" fillId="4" borderId="24" xfId="0" applyNumberFormat="1" applyFont="1" applyFill="1" applyBorder="1" applyAlignment="1">
      <alignment horizontal="center" vertical="center"/>
    </xf>
    <xf numFmtId="43" fontId="9" fillId="4" borderId="2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3" fontId="9" fillId="3" borderId="2" xfId="1" applyNumberFormat="1" applyFont="1" applyFill="1" applyBorder="1" applyAlignment="1">
      <alignment horizontal="center" vertical="center"/>
    </xf>
    <xf numFmtId="43" fontId="9" fillId="3" borderId="27" xfId="1" applyNumberFormat="1" applyFont="1" applyFill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43" fontId="9" fillId="3" borderId="16" xfId="1" applyNumberFormat="1" applyFont="1" applyFill="1" applyBorder="1" applyAlignment="1">
      <alignment horizontal="center" vertical="center"/>
    </xf>
    <xf numFmtId="43" fontId="9" fillId="3" borderId="28" xfId="1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43" fontId="4" fillId="4" borderId="1" xfId="1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43" fontId="9" fillId="8" borderId="9" xfId="1" applyNumberFormat="1" applyFont="1" applyFill="1" applyBorder="1" applyAlignment="1">
      <alignment horizontal="center" vertical="center"/>
    </xf>
    <xf numFmtId="43" fontId="9" fillId="8" borderId="26" xfId="1" applyNumberFormat="1" applyFont="1" applyFill="1" applyBorder="1" applyAlignment="1">
      <alignment horizontal="center" vertical="center"/>
    </xf>
    <xf numFmtId="43" fontId="9" fillId="4" borderId="42" xfId="0" applyNumberFormat="1" applyFont="1" applyFill="1" applyBorder="1" applyAlignment="1">
      <alignment horizontal="center" vertical="center"/>
    </xf>
    <xf numFmtId="43" fontId="9" fillId="4" borderId="57" xfId="0" applyNumberFormat="1" applyFont="1" applyFill="1" applyBorder="1" applyAlignment="1">
      <alignment horizontal="center" vertical="center"/>
    </xf>
    <xf numFmtId="43" fontId="9" fillId="4" borderId="43" xfId="0" applyNumberFormat="1" applyFont="1" applyFill="1" applyBorder="1" applyAlignment="1">
      <alignment horizontal="center" vertical="center"/>
    </xf>
    <xf numFmtId="43" fontId="9" fillId="8" borderId="2" xfId="1" applyNumberFormat="1" applyFont="1" applyFill="1" applyBorder="1" applyAlignment="1">
      <alignment horizontal="center" vertical="center"/>
    </xf>
    <xf numFmtId="43" fontId="9" fillId="8" borderId="27" xfId="1" applyNumberFormat="1" applyFont="1" applyFill="1" applyBorder="1" applyAlignment="1">
      <alignment horizontal="center" vertical="center"/>
    </xf>
    <xf numFmtId="43" fontId="9" fillId="8" borderId="16" xfId="1" applyNumberFormat="1" applyFont="1" applyFill="1" applyBorder="1" applyAlignment="1">
      <alignment horizontal="center" vertical="center"/>
    </xf>
    <xf numFmtId="43" fontId="9" fillId="8" borderId="28" xfId="1" applyNumberFormat="1" applyFont="1" applyFill="1" applyBorder="1" applyAlignment="1">
      <alignment horizontal="center" vertical="center"/>
    </xf>
    <xf numFmtId="43" fontId="9" fillId="7" borderId="9" xfId="1" applyNumberFormat="1" applyFont="1" applyFill="1" applyBorder="1" applyAlignment="1">
      <alignment horizontal="center" vertical="center"/>
    </xf>
    <xf numFmtId="43" fontId="9" fillId="7" borderId="26" xfId="1" applyNumberFormat="1" applyFont="1" applyFill="1" applyBorder="1" applyAlignment="1">
      <alignment horizontal="center" vertical="center"/>
    </xf>
    <xf numFmtId="43" fontId="9" fillId="7" borderId="2" xfId="1" applyNumberFormat="1" applyFont="1" applyFill="1" applyBorder="1" applyAlignment="1">
      <alignment horizontal="center" vertical="center"/>
    </xf>
    <xf numFmtId="43" fontId="9" fillId="7" borderId="27" xfId="1" applyNumberFormat="1" applyFont="1" applyFill="1" applyBorder="1" applyAlignment="1">
      <alignment horizontal="center" vertical="center"/>
    </xf>
    <xf numFmtId="167" fontId="6" fillId="4" borderId="1" xfId="1" applyNumberFormat="1" applyFont="1" applyFill="1" applyBorder="1" applyAlignment="1">
      <alignment horizontal="center" vertical="center"/>
    </xf>
    <xf numFmtId="43" fontId="9" fillId="7" borderId="16" xfId="1" applyNumberFormat="1" applyFont="1" applyFill="1" applyBorder="1" applyAlignment="1">
      <alignment horizontal="center" vertical="center"/>
    </xf>
    <xf numFmtId="43" fontId="9" fillId="7" borderId="28" xfId="1" applyNumberFormat="1" applyFont="1" applyFill="1" applyBorder="1" applyAlignment="1">
      <alignment horizontal="center" vertical="center"/>
    </xf>
    <xf numFmtId="2" fontId="9" fillId="4" borderId="45" xfId="0" applyNumberFormat="1" applyFont="1" applyFill="1" applyBorder="1" applyAlignment="1">
      <alignment horizontal="center" vertical="center"/>
    </xf>
  </cellXfs>
  <cellStyles count="22">
    <cellStyle name="Comma" xfId="1" builtinId="3"/>
    <cellStyle name="Comma 2" xfId="13" xr:uid="{99E3A24A-528C-4C30-AB12-5E32DCB507D6}"/>
    <cellStyle name="Comma 2 2" xfId="14" xr:uid="{65EE74A3-0D5D-4DA7-9D86-C78E6FB68FD7}"/>
    <cellStyle name="Comma 3" xfId="3" xr:uid="{00000000-0005-0000-0000-000001000000}"/>
    <cellStyle name="Comma 3 2" xfId="11" xr:uid="{934253EC-1446-49C9-BB95-61F9EA36A7CB}"/>
    <cellStyle name="Comma 3 3" xfId="8" xr:uid="{76A7DEAE-51E9-4A39-9D20-1FF426AF9B77}"/>
    <cellStyle name="Comma 4" xfId="19" xr:uid="{0E5739B6-61FD-4C07-A814-7BCD4CF12680}"/>
    <cellStyle name="Comma 5" xfId="20" xr:uid="{942D411A-45DF-4B26-AA20-453E1EC984CF}"/>
    <cellStyle name="Comma 6" xfId="21" xr:uid="{42C4D4A6-7C3E-4E79-99C2-15AC07A086A6}"/>
    <cellStyle name="Comma 7" xfId="6" xr:uid="{AD89465B-E26F-42D3-8383-FFFA9A0CB311}"/>
    <cellStyle name="Normal" xfId="0" builtinId="0"/>
    <cellStyle name="Normal 2" xfId="4" xr:uid="{00000000-0005-0000-0000-000003000000}"/>
    <cellStyle name="Normal 2 2" xfId="15" xr:uid="{95ADC136-8277-4F8B-BB35-6515F3FF1552}"/>
    <cellStyle name="Normal 2 3" xfId="12" xr:uid="{A572B4DC-6560-4F8F-B242-0C8D1B44D52B}"/>
    <cellStyle name="Normal 2 4" xfId="7" xr:uid="{464D1F20-5C8F-4473-ABFE-8B477885B72A}"/>
    <cellStyle name="Normal 3" xfId="9" xr:uid="{977486C8-C7B9-4896-84B7-47E3EE57FBBA}"/>
    <cellStyle name="Normal 4" xfId="5" xr:uid="{C993AE61-0249-4D3D-8EB0-13810E1A4E06}"/>
    <cellStyle name="Percent" xfId="2" builtinId="5"/>
    <cellStyle name="Percent 2" xfId="16" xr:uid="{F7628CEC-CAF4-45F1-B945-E523A1F898A4}"/>
    <cellStyle name="Percent 2 2" xfId="17" xr:uid="{54CCFF7C-73E7-40B4-AC95-D32658211CD4}"/>
    <cellStyle name="Percent 3" xfId="18" xr:uid="{DB88EAAE-89BB-49E1-B268-54B5F9892B13}"/>
    <cellStyle name="Percent 4" xfId="10" xr:uid="{E50894B4-494B-460E-A674-C3093CA9F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Daily Melting Rate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08701401234423E-2"/>
          <c:y val="0.20285564763535566"/>
          <c:w val="0.97186259727829893"/>
          <c:h val="0.61519884282506254"/>
        </c:manualLayout>
      </c:layout>
      <c:barChart>
        <c:barDir val="col"/>
        <c:grouping val="clustered"/>
        <c:varyColors val="0"/>
        <c:ser>
          <c:idx val="0"/>
          <c:order val="0"/>
          <c:tx>
            <c:v>Melting Rate (MT)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Summary!$R$6:$R$36</c:f>
              <c:numCache>
                <c:formatCode>_-* #,##0_-;\-* #,##0_-;_-* "-"??_-;_-@_-</c:formatCode>
                <c:ptCount val="31"/>
                <c:pt idx="0">
                  <c:v>100</c:v>
                </c:pt>
                <c:pt idx="1">
                  <c:v>1800</c:v>
                </c:pt>
                <c:pt idx="2">
                  <c:v>1700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F0E-8717-C1471AED2941}"/>
            </c:ext>
          </c:extLst>
        </c:ser>
        <c:ser>
          <c:idx val="1"/>
          <c:order val="1"/>
          <c:tx>
            <c:v>Missed Target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Summary!$T$6:$T$36</c:f>
              <c:numCache>
                <c:formatCode>General</c:formatCode>
                <c:ptCount val="3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7-4F0E-8717-C1471AED29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8970656"/>
        <c:axId val="468209352"/>
      </c:barChart>
      <c:lineChart>
        <c:grouping val="standard"/>
        <c:varyColors val="0"/>
        <c:ser>
          <c:idx val="2"/>
          <c:order val="2"/>
          <c:tx>
            <c:v>Target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Summary!$S$6:$S$36</c:f>
              <c:numCache>
                <c:formatCode>_-* #,##0_-;\-* #,##0_-;_-* "-"??_-;_-@_-</c:formatCode>
                <c:ptCount val="31"/>
                <c:pt idx="0">
                  <c:v>1645.1612903225807</c:v>
                </c:pt>
                <c:pt idx="1">
                  <c:v>1645.1612903225807</c:v>
                </c:pt>
                <c:pt idx="2">
                  <c:v>1645.1612903225807</c:v>
                </c:pt>
                <c:pt idx="3">
                  <c:v>1645.1612903225807</c:v>
                </c:pt>
                <c:pt idx="4">
                  <c:v>1645.1612903225807</c:v>
                </c:pt>
                <c:pt idx="5">
                  <c:v>1645.1612903225807</c:v>
                </c:pt>
                <c:pt idx="6">
                  <c:v>1645.1612903225807</c:v>
                </c:pt>
                <c:pt idx="7">
                  <c:v>1645.1612903225807</c:v>
                </c:pt>
                <c:pt idx="8">
                  <c:v>1645.1612903225807</c:v>
                </c:pt>
                <c:pt idx="9">
                  <c:v>1645.1612903225807</c:v>
                </c:pt>
                <c:pt idx="10">
                  <c:v>1645.1612903225807</c:v>
                </c:pt>
                <c:pt idx="11">
                  <c:v>1645.1612903225807</c:v>
                </c:pt>
                <c:pt idx="12">
                  <c:v>1645.1612903225807</c:v>
                </c:pt>
                <c:pt idx="13">
                  <c:v>1645.1612903225807</c:v>
                </c:pt>
                <c:pt idx="14">
                  <c:v>1645.1612903225807</c:v>
                </c:pt>
                <c:pt idx="15">
                  <c:v>1645.1612903225807</c:v>
                </c:pt>
                <c:pt idx="16">
                  <c:v>1645.1612903225807</c:v>
                </c:pt>
                <c:pt idx="17">
                  <c:v>1645.1612903225807</c:v>
                </c:pt>
                <c:pt idx="18">
                  <c:v>1645.1612903225807</c:v>
                </c:pt>
                <c:pt idx="19">
                  <c:v>1645.1612903225807</c:v>
                </c:pt>
                <c:pt idx="20">
                  <c:v>1645.1612903225807</c:v>
                </c:pt>
                <c:pt idx="21">
                  <c:v>1645.1612903225807</c:v>
                </c:pt>
                <c:pt idx="22">
                  <c:v>1645.1612903225807</c:v>
                </c:pt>
                <c:pt idx="23">
                  <c:v>1645.1612903225807</c:v>
                </c:pt>
                <c:pt idx="24">
                  <c:v>1645.1612903225807</c:v>
                </c:pt>
                <c:pt idx="25">
                  <c:v>1645.1612903225807</c:v>
                </c:pt>
                <c:pt idx="26">
                  <c:v>1645.1612903225807</c:v>
                </c:pt>
                <c:pt idx="27">
                  <c:v>1645.1612903225807</c:v>
                </c:pt>
                <c:pt idx="28">
                  <c:v>1645.1612903225807</c:v>
                </c:pt>
                <c:pt idx="29">
                  <c:v>1645.1612903225807</c:v>
                </c:pt>
                <c:pt idx="30">
                  <c:v>1645.1612903225807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7-4F0E-8717-C1471AED29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970656"/>
        <c:axId val="468209352"/>
      </c:lineChart>
      <c:catAx>
        <c:axId val="46897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8209352"/>
        <c:crosses val="autoZero"/>
        <c:auto val="1"/>
        <c:lblAlgn val="ctr"/>
        <c:lblOffset val="100"/>
        <c:noMultiLvlLbl val="0"/>
      </c:catAx>
      <c:valAx>
        <c:axId val="468209352"/>
        <c:scaling>
          <c:orientation val="minMax"/>
          <c:max val="2000"/>
        </c:scaling>
        <c:delete val="1"/>
        <c:axPos val="l"/>
        <c:numFmt formatCode="General" sourceLinked="0"/>
        <c:majorTickMark val="out"/>
        <c:minorTickMark val="none"/>
        <c:tickLblPos val="nextTo"/>
        <c:crossAx val="4689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Daily Packing Rate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08701401234423E-2"/>
          <c:y val="0.20285564763535566"/>
          <c:w val="0.97186259727829893"/>
          <c:h val="0.62873115742783425"/>
        </c:manualLayout>
      </c:layout>
      <c:barChart>
        <c:barDir val="col"/>
        <c:grouping val="clustered"/>
        <c:varyColors val="0"/>
        <c:ser>
          <c:idx val="0"/>
          <c:order val="0"/>
          <c:tx>
            <c:v>Packing Rate (MT)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Summary!$U$6:$U$36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3-4305-86F6-F8EB5B5CD4E8}"/>
            </c:ext>
          </c:extLst>
        </c:ser>
        <c:ser>
          <c:idx val="1"/>
          <c:order val="1"/>
          <c:tx>
            <c:v>Missed Target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Summary!$W$6:$W$36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3-4305-86F6-F8EB5B5CD4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8970656"/>
        <c:axId val="468209352"/>
      </c:barChart>
      <c:lineChart>
        <c:grouping val="standard"/>
        <c:varyColors val="0"/>
        <c:ser>
          <c:idx val="2"/>
          <c:order val="2"/>
          <c:tx>
            <c:v>Target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Summary!$V$6:$V$36</c:f>
              <c:numCache>
                <c:formatCode>_-* #,##0_-;\-* #,##0_-;_-* "-"??_-;_-@_-</c:formatCode>
                <c:ptCount val="31"/>
                <c:pt idx="0">
                  <c:v>1587.5806451612902</c:v>
                </c:pt>
                <c:pt idx="1">
                  <c:v>1587.5806451612902</c:v>
                </c:pt>
                <c:pt idx="2">
                  <c:v>1587.5806451612902</c:v>
                </c:pt>
                <c:pt idx="3">
                  <c:v>1587.5806451612902</c:v>
                </c:pt>
                <c:pt idx="4">
                  <c:v>1587.5806451612902</c:v>
                </c:pt>
                <c:pt idx="5">
                  <c:v>1587.5806451612902</c:v>
                </c:pt>
                <c:pt idx="6">
                  <c:v>1587.5806451612902</c:v>
                </c:pt>
                <c:pt idx="7">
                  <c:v>1587.5806451612902</c:v>
                </c:pt>
                <c:pt idx="8">
                  <c:v>1587.5806451612902</c:v>
                </c:pt>
                <c:pt idx="9">
                  <c:v>1587.5806451612902</c:v>
                </c:pt>
                <c:pt idx="10">
                  <c:v>1587.5806451612902</c:v>
                </c:pt>
                <c:pt idx="11">
                  <c:v>1587.5806451612902</c:v>
                </c:pt>
                <c:pt idx="12">
                  <c:v>1587.5806451612902</c:v>
                </c:pt>
                <c:pt idx="13">
                  <c:v>1587.5806451612902</c:v>
                </c:pt>
                <c:pt idx="14">
                  <c:v>1587.5806451612902</c:v>
                </c:pt>
                <c:pt idx="15">
                  <c:v>1587.5806451612902</c:v>
                </c:pt>
                <c:pt idx="16">
                  <c:v>1587.5806451612902</c:v>
                </c:pt>
                <c:pt idx="17">
                  <c:v>1587.5806451612902</c:v>
                </c:pt>
                <c:pt idx="18">
                  <c:v>1587.5806451612902</c:v>
                </c:pt>
                <c:pt idx="19">
                  <c:v>1587.5806451612902</c:v>
                </c:pt>
                <c:pt idx="20">
                  <c:v>1587.5806451612902</c:v>
                </c:pt>
                <c:pt idx="21">
                  <c:v>1587.5806451612902</c:v>
                </c:pt>
                <c:pt idx="22">
                  <c:v>1587.5806451612902</c:v>
                </c:pt>
                <c:pt idx="23">
                  <c:v>1587.5806451612902</c:v>
                </c:pt>
                <c:pt idx="24">
                  <c:v>1587.5806451612902</c:v>
                </c:pt>
                <c:pt idx="25">
                  <c:v>1587.5806451612902</c:v>
                </c:pt>
                <c:pt idx="26">
                  <c:v>1587.5806451612902</c:v>
                </c:pt>
                <c:pt idx="27">
                  <c:v>1587.5806451612902</c:v>
                </c:pt>
                <c:pt idx="28">
                  <c:v>1587.5806451612902</c:v>
                </c:pt>
                <c:pt idx="29">
                  <c:v>1587.5806451612902</c:v>
                </c:pt>
                <c:pt idx="30">
                  <c:v>1587.5806451612902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3-4305-86F6-F8EB5B5CD4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970656"/>
        <c:axId val="468209352"/>
      </c:lineChart>
      <c:catAx>
        <c:axId val="46897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8209352"/>
        <c:crosses val="autoZero"/>
        <c:auto val="1"/>
        <c:lblAlgn val="ctr"/>
        <c:lblOffset val="100"/>
        <c:noMultiLvlLbl val="0"/>
      </c:catAx>
      <c:valAx>
        <c:axId val="468209352"/>
        <c:scaling>
          <c:orientation val="minMax"/>
          <c:max val="2000"/>
        </c:scaling>
        <c:delete val="1"/>
        <c:axPos val="l"/>
        <c:numFmt formatCode="General" sourceLinked="0"/>
        <c:majorTickMark val="out"/>
        <c:minorTickMark val="none"/>
        <c:tickLblPos val="nextTo"/>
        <c:crossAx val="4689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Daily Steam Usage (Steam/MT)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08701401234423E-2"/>
          <c:y val="0.20285564763535566"/>
          <c:w val="0.97186259727829893"/>
          <c:h val="0.62873115742783425"/>
        </c:manualLayout>
      </c:layout>
      <c:barChart>
        <c:barDir val="col"/>
        <c:grouping val="clustered"/>
        <c:varyColors val="0"/>
        <c:ser>
          <c:idx val="0"/>
          <c:order val="0"/>
          <c:tx>
            <c:v>Steam Usage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Summary!$X$6:$X$36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2-4D5F-B347-35996A3CA3DD}"/>
            </c:ext>
          </c:extLst>
        </c:ser>
        <c:ser>
          <c:idx val="1"/>
          <c:order val="1"/>
          <c:tx>
            <c:v>Missed Target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Summary!$Z$6:$Z$36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2-4D5F-B347-35996A3CA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8970656"/>
        <c:axId val="468209352"/>
      </c:barChart>
      <c:lineChart>
        <c:grouping val="standard"/>
        <c:varyColors val="0"/>
        <c:ser>
          <c:idx val="2"/>
          <c:order val="2"/>
          <c:tx>
            <c:v>Target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Summary!$Q$6:$Q$36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Summary!$Y$6:$Y$36</c:f>
              <c:numCache>
                <c:formatCode>_(* #,##0.00_);_(* \(#,##0.00\);_(* "-"??_);_(@_)</c:formatCode>
                <c:ptCount val="31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D5F-B347-35996A3CA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970656"/>
        <c:axId val="468209352"/>
      </c:lineChart>
      <c:catAx>
        <c:axId val="46897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8209352"/>
        <c:crosses val="autoZero"/>
        <c:auto val="1"/>
        <c:lblAlgn val="ctr"/>
        <c:lblOffset val="100"/>
        <c:noMultiLvlLbl val="0"/>
      </c:catAx>
      <c:valAx>
        <c:axId val="46820935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4689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1</xdr:row>
      <xdr:rowOff>44824</xdr:rowOff>
    </xdr:from>
    <xdr:to>
      <xdr:col>12</xdr:col>
      <xdr:colOff>324970</xdr:colOff>
      <xdr:row>25</xdr:row>
      <xdr:rowOff>33617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A667D5-A616-4C8F-BBB2-E40377DD7CD1}"/>
            </a:ext>
          </a:extLst>
        </xdr:cNvPr>
        <xdr:cNvGrpSpPr/>
      </xdr:nvGrpSpPr>
      <xdr:grpSpPr>
        <a:xfrm>
          <a:off x="145676" y="201706"/>
          <a:ext cx="7440706" cy="3753970"/>
          <a:chOff x="313764" y="168089"/>
          <a:chExt cx="8169090" cy="375397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B810054-C900-4420-88A0-9BB979207131}"/>
              </a:ext>
            </a:extLst>
          </xdr:cNvPr>
          <xdr:cNvGraphicFramePr>
            <a:graphicFrameLocks/>
          </xdr:cNvGraphicFramePr>
        </xdr:nvGraphicFramePr>
        <xdr:xfrm>
          <a:off x="313764" y="168089"/>
          <a:ext cx="8169090" cy="37539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25A86AB-02A4-41AF-8BBB-B86E2D919270}"/>
              </a:ext>
            </a:extLst>
          </xdr:cNvPr>
          <xdr:cNvSpPr txBox="1"/>
        </xdr:nvSpPr>
        <xdr:spPr>
          <a:xfrm>
            <a:off x="6526703" y="246529"/>
            <a:ext cx="1866504" cy="302559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MY" sz="1100" b="1">
                <a:latin typeface="Arial" panose="020B0604020202020204" pitchFamily="34" charset="0"/>
                <a:cs typeface="Arial" panose="020B0604020202020204" pitchFamily="34" charset="0"/>
              </a:rPr>
              <a:t>Target = 1,645 MT/day</a:t>
            </a:r>
          </a:p>
        </xdr:txBody>
      </xdr:sp>
    </xdr:grpSp>
    <xdr:clientData/>
  </xdr:twoCellAnchor>
  <xdr:twoCellAnchor>
    <xdr:from>
      <xdr:col>12</xdr:col>
      <xdr:colOff>414618</xdr:colOff>
      <xdr:row>1</xdr:row>
      <xdr:rowOff>44823</xdr:rowOff>
    </xdr:from>
    <xdr:to>
      <xdr:col>24</xdr:col>
      <xdr:colOff>481852</xdr:colOff>
      <xdr:row>25</xdr:row>
      <xdr:rowOff>33616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950DA-21C5-45C7-A550-8B7C5028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493058</xdr:colOff>
      <xdr:row>1</xdr:row>
      <xdr:rowOff>96370</xdr:rowOff>
    </xdr:from>
    <xdr:to>
      <xdr:col>24</xdr:col>
      <xdr:colOff>387723</xdr:colOff>
      <xdr:row>3</xdr:row>
      <xdr:rowOff>85164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9760D3-1F9C-4A12-AB86-DCF0B2B6526A}"/>
            </a:ext>
          </a:extLst>
        </xdr:cNvPr>
        <xdr:cNvSpPr txBox="1"/>
      </xdr:nvSpPr>
      <xdr:spPr>
        <a:xfrm>
          <a:off x="13200529" y="253252"/>
          <a:ext cx="1710018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100" b="1">
              <a:latin typeface="Arial" panose="020B0604020202020204" pitchFamily="34" charset="0"/>
              <a:cs typeface="Arial" panose="020B0604020202020204" pitchFamily="34" charset="0"/>
            </a:rPr>
            <a:t>Target = 1,588 MT/day</a:t>
          </a:r>
        </a:p>
      </xdr:txBody>
    </xdr:sp>
    <xdr:clientData/>
  </xdr:twoCellAnchor>
  <xdr:twoCellAnchor>
    <xdr:from>
      <xdr:col>0</xdr:col>
      <xdr:colOff>141195</xdr:colOff>
      <xdr:row>25</xdr:row>
      <xdr:rowOff>141193</xdr:rowOff>
    </xdr:from>
    <xdr:to>
      <xdr:col>12</xdr:col>
      <xdr:colOff>208429</xdr:colOff>
      <xdr:row>49</xdr:row>
      <xdr:rowOff>129987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610E89-9425-448C-8CC5-2232F2CF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224118</xdr:colOff>
      <xdr:row>26</xdr:row>
      <xdr:rowOff>35858</xdr:rowOff>
    </xdr:from>
    <xdr:to>
      <xdr:col>12</xdr:col>
      <xdr:colOff>114300</xdr:colOff>
      <xdr:row>28</xdr:row>
      <xdr:rowOff>24652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C50A5F8-453A-4D74-99D2-DD50C47AAF12}"/>
            </a:ext>
          </a:extLst>
        </xdr:cNvPr>
        <xdr:cNvSpPr txBox="1"/>
      </xdr:nvSpPr>
      <xdr:spPr>
        <a:xfrm>
          <a:off x="6275294" y="4114799"/>
          <a:ext cx="1100418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MY" sz="1100" b="1">
              <a:latin typeface="Arial" panose="020B0604020202020204" pitchFamily="34" charset="0"/>
              <a:cs typeface="Arial" panose="020B0604020202020204" pitchFamily="34" charset="0"/>
            </a:rPr>
            <a:t>Target = 4.50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6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6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9"/>
  <sheetViews>
    <sheetView showGridLines="0" view="pageBreakPreview" topLeftCell="A19" zoomScale="90" zoomScaleNormal="90" zoomScaleSheetLayoutView="90" zoomScalePageLayoutView="80" workbookViewId="0">
      <selection activeCell="G25" sqref="G25:H2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7" width="9.5703125" style="4" customWidth="1"/>
    <col min="8" max="8" width="9.57031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</v>
      </c>
      <c r="L2" s="64" t="s">
        <v>123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30" t="s">
        <v>43</v>
      </c>
      <c r="D7" s="43" t="s">
        <v>44</v>
      </c>
      <c r="E7" s="29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28" t="s">
        <v>17</v>
      </c>
      <c r="C20" s="283"/>
      <c r="D20" s="283"/>
      <c r="E20" s="283"/>
      <c r="F20" s="283"/>
      <c r="G20" s="28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31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35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8" si="1">D26+F26+I26</f>
        <v>0</v>
      </c>
      <c r="L26" s="229"/>
      <c r="M26" s="2"/>
    </row>
    <row r="27" spans="2:13" ht="14.1" customHeight="1" x14ac:dyDescent="0.2">
      <c r="B27" s="32" t="s">
        <v>16</v>
      </c>
      <c r="C27" s="78"/>
      <c r="D27" s="162"/>
      <c r="E27" s="90"/>
      <c r="F27" s="167"/>
      <c r="G27" s="93"/>
      <c r="H27" s="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ref="K35" si="2">D35+F35+I35</f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>
        <v>1</v>
      </c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ref="K39" si="3">D39+F39+I39</f>
        <v>0</v>
      </c>
      <c r="L39" s="229"/>
    </row>
    <row r="40" spans="1:16" ht="14.1" customHeight="1" thickBot="1" x14ac:dyDescent="0.25">
      <c r="B40" s="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SUM(G25:G40)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72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72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74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46"/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21"/>
      <c r="F55" s="21"/>
      <c r="G55" s="21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21"/>
      <c r="P57" s="21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21"/>
      <c r="P58" s="21"/>
      <c r="Q58" s="16"/>
      <c r="R58" s="16"/>
    </row>
    <row r="59" spans="1:18" ht="18.75" customHeight="1" thickBot="1" x14ac:dyDescent="0.25">
      <c r="A59" s="16"/>
      <c r="B59" s="44" t="s">
        <v>58</v>
      </c>
      <c r="C59" s="246" t="str">
        <f>IF(ISERROR(E58/$H$20),"",(E58/$H$20))</f>
        <v/>
      </c>
      <c r="D59" s="247"/>
      <c r="E59" s="248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4" t="str">
        <f>IF(ISERROR(L58/$H$20),"",(L58/$H$20))</f>
        <v/>
      </c>
      <c r="M59" s="175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21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21"/>
      <c r="B62" s="65" t="s">
        <v>40</v>
      </c>
      <c r="C62" s="65" t="s">
        <v>66</v>
      </c>
      <c r="D62" s="65" t="s">
        <v>94</v>
      </c>
      <c r="E62" s="237" t="s">
        <v>67</v>
      </c>
      <c r="F62" s="237"/>
      <c r="G62" s="237"/>
      <c r="H62" s="237"/>
      <c r="I62" s="237"/>
      <c r="J62" s="237"/>
      <c r="K62" s="65" t="s">
        <v>20</v>
      </c>
      <c r="L62" s="65" t="s">
        <v>21</v>
      </c>
      <c r="M62" s="6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109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21"/>
      <c r="F103" s="21"/>
      <c r="G103" s="21"/>
      <c r="H103" s="21"/>
      <c r="I103" s="21"/>
      <c r="J103" s="21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21"/>
      <c r="F104" s="21"/>
      <c r="G104" s="21"/>
      <c r="H104" s="21"/>
      <c r="I104" s="21"/>
      <c r="J104" s="21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121" t="s">
        <v>40</v>
      </c>
      <c r="C106" s="12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66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66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66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66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66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66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66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66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66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66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66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66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66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66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66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66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66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66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66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66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66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66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66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19">
      <selection activeCell="H41" sqref="H41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  <customSheetView guid="{9C22FFE9-00CF-47D0-BD99-D84A00825140}" scale="90" showPageBreaks="1" showGridLines="0" fitToPage="1" printArea="1" view="pageBreakPreview">
      <selection activeCell="D11" sqref="D11"/>
      <pageMargins left="0.19685039370078741" right="0.19685039370078741" top="0" bottom="0" header="0.31496062992125984" footer="0.31496062992125984"/>
      <printOptions horizontalCentered="1" verticalCentered="1"/>
      <pageSetup paperSize="9" scale="62" orientation="portrait" r:id="rId2"/>
    </customSheetView>
    <customSheetView guid="{BDCF2A7A-E9D7-4870-941D-0022D12BB670}" scale="90" showPageBreaks="1" showGridLines="0" fitToPage="1" printArea="1" view="pageBreakPreview">
      <selection activeCell="P3" sqref="P3"/>
      <pageMargins left="0.19685039370078741" right="0.19685039370078741" top="0" bottom="0" header="0.31496062992125984" footer="0.31496062992125984"/>
      <printOptions horizontalCentered="1" verticalCentered="1"/>
      <pageSetup paperSize="9" scale="62" orientation="portrait" r:id="rId3"/>
    </customSheetView>
    <customSheetView guid="{3DB5A1E9-5856-4EA0-B7C8-5278BCF638C4}" scale="90" showPageBreaks="1" showGridLines="0" fitToPage="1" printArea="1" view="pageBreakPreview">
      <selection activeCell="P3" sqref="P3"/>
      <pageMargins left="0.19685039370078741" right="0.19685039370078741" top="0" bottom="0" header="0.31496062992125984" footer="0.31496062992125984"/>
      <printOptions horizontalCentered="1" verticalCentered="1"/>
      <pageSetup paperSize="9" scale="64" orientation="portrait" r:id="rId4"/>
    </customSheetView>
    <customSheetView guid="{180A269B-7E32-4D24-945A-4A804FC4280D}" scale="90" showPageBreaks="1" showGridLines="0" fitToPage="1" printArea="1" view="pageBreakPreview">
      <selection activeCell="P3" sqref="P3"/>
      <pageMargins left="0.19685039370078741" right="0.19685039370078741" top="0" bottom="0" header="0.31496062992125984" footer="0.31496062992125984"/>
      <printOptions horizontalCentered="1" verticalCentered="1"/>
      <pageSetup paperSize="9" scale="62" orientation="portrait" r:id="rId5"/>
    </customSheetView>
    <customSheetView guid="{C7D8C3A9-FB79-4D22-935E-FEFA619A3CE5}" scale="90" showPageBreaks="1" showGridLines="0" fitToPage="1" printArea="1" view="pageBreakPreview">
      <selection activeCell="P3" sqref="P3"/>
      <pageMargins left="0.19685039370078741" right="0.19685039370078741" top="0" bottom="0" header="0.31496062992125984" footer="0.31496062992125984"/>
      <printOptions horizontalCentered="1" verticalCentered="1"/>
      <pageSetup paperSize="9" scale="61" orientation="portrait" r:id="rId6"/>
    </customSheetView>
  </customSheetViews>
  <mergeCells count="228">
    <mergeCell ref="E73:J73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B12:B15"/>
    <mergeCell ref="F12:G12"/>
    <mergeCell ref="H12:H15"/>
    <mergeCell ref="J12:K13"/>
    <mergeCell ref="F13:G13"/>
    <mergeCell ref="F14:G14"/>
    <mergeCell ref="F15:G15"/>
    <mergeCell ref="F8:G8"/>
    <mergeCell ref="H8:H11"/>
    <mergeCell ref="F9:G9"/>
    <mergeCell ref="F10:G10"/>
    <mergeCell ref="J10:K11"/>
    <mergeCell ref="F11:G11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K36:L36"/>
    <mergeCell ref="K37:L37"/>
    <mergeCell ref="K38:L38"/>
    <mergeCell ref="G40:H40"/>
    <mergeCell ref="K40:L40"/>
    <mergeCell ref="K41:L41"/>
    <mergeCell ref="G32:H32"/>
    <mergeCell ref="K32:L32"/>
    <mergeCell ref="G33:H33"/>
    <mergeCell ref="K33:L33"/>
    <mergeCell ref="G34:H34"/>
    <mergeCell ref="K34:L34"/>
    <mergeCell ref="G35:H35"/>
    <mergeCell ref="K35:L35"/>
    <mergeCell ref="G49:H49"/>
    <mergeCell ref="G50:H50"/>
    <mergeCell ref="G51:H51"/>
    <mergeCell ref="G52:H52"/>
    <mergeCell ref="B56:M56"/>
    <mergeCell ref="N56:O56"/>
    <mergeCell ref="B43:M43"/>
    <mergeCell ref="G44:H44"/>
    <mergeCell ref="G45:H45"/>
    <mergeCell ref="G46:H46"/>
    <mergeCell ref="G47:H47"/>
    <mergeCell ref="G48:H48"/>
    <mergeCell ref="B61:M61"/>
    <mergeCell ref="E62:J62"/>
    <mergeCell ref="E63:J63"/>
    <mergeCell ref="E77:J77"/>
    <mergeCell ref="E78:J78"/>
    <mergeCell ref="E79:J79"/>
    <mergeCell ref="P56:Q56"/>
    <mergeCell ref="B57:B58"/>
    <mergeCell ref="F57:G58"/>
    <mergeCell ref="J57:K58"/>
    <mergeCell ref="C59:E59"/>
    <mergeCell ref="F59:G59"/>
    <mergeCell ref="H59:I59"/>
    <mergeCell ref="J59:K59"/>
    <mergeCell ref="E76:J76"/>
    <mergeCell ref="E64:J64"/>
    <mergeCell ref="E65:J65"/>
    <mergeCell ref="E66:J66"/>
    <mergeCell ref="E67:J67"/>
    <mergeCell ref="E68:J68"/>
    <mergeCell ref="E69:J69"/>
    <mergeCell ref="E70:J70"/>
    <mergeCell ref="E71:J71"/>
    <mergeCell ref="E72:J72"/>
    <mergeCell ref="E102:J102"/>
    <mergeCell ref="C100:D100"/>
    <mergeCell ref="G100:I100"/>
    <mergeCell ref="C101:D101"/>
    <mergeCell ref="G101:I101"/>
    <mergeCell ref="E92:J92"/>
    <mergeCell ref="E93:J93"/>
    <mergeCell ref="E94:J94"/>
    <mergeCell ref="E95:J95"/>
    <mergeCell ref="E86:J86"/>
    <mergeCell ref="E87:J87"/>
    <mergeCell ref="E88:J88"/>
    <mergeCell ref="E89:J89"/>
    <mergeCell ref="E90:J90"/>
    <mergeCell ref="E91:J91"/>
    <mergeCell ref="E80:J80"/>
    <mergeCell ref="E81:J81"/>
    <mergeCell ref="E82:J82"/>
    <mergeCell ref="E83:J83"/>
    <mergeCell ref="E84:J84"/>
    <mergeCell ref="E85:J85"/>
    <mergeCell ref="B2:I2"/>
    <mergeCell ref="G99:H99"/>
    <mergeCell ref="E100:F100"/>
    <mergeCell ref="E101:F101"/>
    <mergeCell ref="D106:F106"/>
    <mergeCell ref="G106:I106"/>
    <mergeCell ref="D124:F124"/>
    <mergeCell ref="G124:I124"/>
    <mergeCell ref="D126:F126"/>
    <mergeCell ref="G126:I126"/>
    <mergeCell ref="D122:F122"/>
    <mergeCell ref="G122:I122"/>
    <mergeCell ref="D116:F116"/>
    <mergeCell ref="G116:I116"/>
    <mergeCell ref="D118:F118"/>
    <mergeCell ref="G118:I118"/>
    <mergeCell ref="D112:F112"/>
    <mergeCell ref="G112:I112"/>
    <mergeCell ref="D108:F108"/>
    <mergeCell ref="G108:I108"/>
    <mergeCell ref="B105:M105"/>
    <mergeCell ref="K39:L39"/>
    <mergeCell ref="E74:J74"/>
    <mergeCell ref="E75:J75"/>
    <mergeCell ref="J108:K108"/>
    <mergeCell ref="L108:M108"/>
    <mergeCell ref="D109:F109"/>
    <mergeCell ref="G109:I109"/>
    <mergeCell ref="J109:K109"/>
    <mergeCell ref="L109:M109"/>
    <mergeCell ref="J106:K106"/>
    <mergeCell ref="L106:M106"/>
    <mergeCell ref="G107:I107"/>
    <mergeCell ref="D107:F107"/>
    <mergeCell ref="J107:K107"/>
    <mergeCell ref="L107:M107"/>
    <mergeCell ref="J112:K112"/>
    <mergeCell ref="L112:M112"/>
    <mergeCell ref="D113:F113"/>
    <mergeCell ref="G113:I113"/>
    <mergeCell ref="J113:K113"/>
    <mergeCell ref="L113:M113"/>
    <mergeCell ref="D110:F110"/>
    <mergeCell ref="G110:I110"/>
    <mergeCell ref="J110:K110"/>
    <mergeCell ref="L110:M110"/>
    <mergeCell ref="D111:F111"/>
    <mergeCell ref="G111:I111"/>
    <mergeCell ref="J111:K111"/>
    <mergeCell ref="L111:M111"/>
    <mergeCell ref="J116:K116"/>
    <mergeCell ref="L116:M116"/>
    <mergeCell ref="D117:F117"/>
    <mergeCell ref="G117:I117"/>
    <mergeCell ref="J117:K117"/>
    <mergeCell ref="L117:M117"/>
    <mergeCell ref="D114:F114"/>
    <mergeCell ref="G114:I114"/>
    <mergeCell ref="J114:K114"/>
    <mergeCell ref="L114:M114"/>
    <mergeCell ref="D115:F115"/>
    <mergeCell ref="G115:I115"/>
    <mergeCell ref="J115:K115"/>
    <mergeCell ref="L115:M115"/>
    <mergeCell ref="D120:F120"/>
    <mergeCell ref="G120:I120"/>
    <mergeCell ref="J120:K120"/>
    <mergeCell ref="L120:M120"/>
    <mergeCell ref="D121:F121"/>
    <mergeCell ref="G121:I121"/>
    <mergeCell ref="J121:K121"/>
    <mergeCell ref="L121:M121"/>
    <mergeCell ref="J118:K118"/>
    <mergeCell ref="L118:M118"/>
    <mergeCell ref="D119:F119"/>
    <mergeCell ref="G119:I119"/>
    <mergeCell ref="J119:K119"/>
    <mergeCell ref="L119:M119"/>
    <mergeCell ref="J124:K124"/>
    <mergeCell ref="L124:M124"/>
    <mergeCell ref="D125:F125"/>
    <mergeCell ref="G125:I125"/>
    <mergeCell ref="J125:K125"/>
    <mergeCell ref="L125:M125"/>
    <mergeCell ref="J122:K122"/>
    <mergeCell ref="L122:M122"/>
    <mergeCell ref="D123:F123"/>
    <mergeCell ref="G123:I123"/>
    <mergeCell ref="J123:K123"/>
    <mergeCell ref="L123:M123"/>
    <mergeCell ref="D128:F128"/>
    <mergeCell ref="G128:I128"/>
    <mergeCell ref="J128:K128"/>
    <mergeCell ref="L128:M128"/>
    <mergeCell ref="D129:F129"/>
    <mergeCell ref="G129:I129"/>
    <mergeCell ref="J129:K129"/>
    <mergeCell ref="L129:M129"/>
    <mergeCell ref="J126:K126"/>
    <mergeCell ref="L126:M126"/>
    <mergeCell ref="D127:F127"/>
    <mergeCell ref="G127:I127"/>
    <mergeCell ref="J127:K127"/>
    <mergeCell ref="L127:M127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826DFE-95B8-425A-9295-987260C95DEB}">
          <x14:formula1>
            <xm:f>Sheet3!$B$3:$B$5</xm:f>
          </x14:formula1>
          <xm:sqref>B107:B129 B63:B96</xm:sqref>
        </x14:dataValidation>
        <x14:dataValidation type="list" allowBlank="1" showInputMessage="1" xr:uid="{3BBB8C51-779A-4EDD-919A-2B73B1693DBA}">
          <x14:formula1>
            <xm:f>Sheet3!$D$3:$D$11</xm:f>
          </x14:formula1>
          <xm:sqref>C63:C96</xm:sqref>
        </x14:dataValidation>
        <x14:dataValidation type="list" allowBlank="1" showInputMessage="1" showErrorMessage="1" xr:uid="{CA87C665-E995-4E85-B842-B0FBDAD6A478}">
          <x14:formula1>
            <xm:f>Sheet3!$C$3:$C$4</xm:f>
          </x14:formula1>
          <xm:sqref>M63:M96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5B2F-8BE9-4B13-883E-77A5301D5AEA}">
  <sheetPr>
    <pageSetUpPr fitToPage="1"/>
  </sheetPr>
  <dimension ref="A1:R129"/>
  <sheetViews>
    <sheetView showGridLines="0" view="pageBreakPreview" zoomScale="90" zoomScaleNormal="90" zoomScaleSheetLayoutView="90" zoomScalePageLayoutView="80" workbookViewId="0">
      <selection activeCell="J7" sqref="J7:K8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10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J7+'9'!J12:K13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'9'!D54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>
      <selection activeCell="J7" sqref="J7:K8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CE2CDEF-000E-4D86-808B-AE5EB26A9535}">
          <x14:formula1>
            <xm:f>Sheet3!$C$3:$C$4</xm:f>
          </x14:formula1>
          <xm:sqref>M63:M96</xm:sqref>
        </x14:dataValidation>
        <x14:dataValidation type="list" allowBlank="1" showInputMessage="1" xr:uid="{CDCE6D10-0CBE-4143-9D82-ADCAC6A02E85}">
          <x14:formula1>
            <xm:f>Sheet3!$D$3:$D$11</xm:f>
          </x14:formula1>
          <xm:sqref>C63:C96</xm:sqref>
        </x14:dataValidation>
        <x14:dataValidation type="list" allowBlank="1" showInputMessage="1" showErrorMessage="1" xr:uid="{A1E7E9E5-073E-45B0-820B-5230A05902D0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F75A-4940-4A5C-B18A-DB1DF888CB3E}">
  <sheetPr>
    <pageSetUpPr fitToPage="1"/>
  </sheetPr>
  <dimension ref="A1:R129"/>
  <sheetViews>
    <sheetView showGridLines="0" view="pageBreakPreview" topLeftCell="A34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11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J7+'10'!J12:K13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'10'!D54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4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C4402F-7F04-455F-B3D4-C4B37EC43CD1}">
          <x14:formula1>
            <xm:f>Sheet3!$B$3:$B$5</xm:f>
          </x14:formula1>
          <xm:sqref>B107:B129 B63:B96</xm:sqref>
        </x14:dataValidation>
        <x14:dataValidation type="list" allowBlank="1" showInputMessage="1" xr:uid="{8EEAE6C4-0EC7-4AD1-939E-684CC67A118E}">
          <x14:formula1>
            <xm:f>Sheet3!$D$3:$D$11</xm:f>
          </x14:formula1>
          <xm:sqref>C63:C96</xm:sqref>
        </x14:dataValidation>
        <x14:dataValidation type="list" allowBlank="1" showInputMessage="1" showErrorMessage="1" xr:uid="{05324761-8536-4C7D-A476-786D09268C97}">
          <x14:formula1>
            <xm:f>Sheet3!$C$3:$C$4</xm:f>
          </x14:formula1>
          <xm:sqref>M63:M96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C2E8-0F3E-46DB-9630-6A03B9131FF6}">
  <sheetPr>
    <pageSetUpPr fitToPage="1"/>
  </sheetPr>
  <dimension ref="A1:R129"/>
  <sheetViews>
    <sheetView showGridLines="0" view="pageBreakPreview" topLeftCell="A24" zoomScale="90" zoomScaleNormal="90" zoomScaleSheetLayoutView="90" zoomScalePageLayoutView="80" workbookViewId="0">
      <selection activeCell="H42" sqref="H42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12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J7+'11'!J12:K13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>
        <v>1</v>
      </c>
      <c r="H29" s="278"/>
      <c r="I29" s="171"/>
      <c r="J29" s="39">
        <f t="shared" si="0"/>
        <v>1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>
        <v>1</v>
      </c>
      <c r="H30" s="278"/>
      <c r="I30" s="171"/>
      <c r="J30" s="39">
        <f t="shared" si="0"/>
        <v>1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>
        <v>1</v>
      </c>
      <c r="H31" s="278"/>
      <c r="I31" s="171"/>
      <c r="J31" s="39">
        <f t="shared" si="0"/>
        <v>1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>
        <v>1</v>
      </c>
      <c r="H32" s="278"/>
      <c r="I32" s="171"/>
      <c r="J32" s="39">
        <f t="shared" si="0"/>
        <v>1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SUM(G25:H40)</f>
        <v>4</v>
      </c>
      <c r="I41" s="165">
        <f>SUM(I25:I40)</f>
        <v>0</v>
      </c>
      <c r="J41" s="20">
        <f>SUM(J25:J40)</f>
        <v>4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'11'!D54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24">
      <selection activeCell="H42" sqref="H42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1BEC05-CEED-4B3C-B1D0-89835898183C}">
          <x14:formula1>
            <xm:f>Sheet3!$C$3:$C$4</xm:f>
          </x14:formula1>
          <xm:sqref>M63:M96</xm:sqref>
        </x14:dataValidation>
        <x14:dataValidation type="list" allowBlank="1" showInputMessage="1" xr:uid="{A450292D-610F-498A-B3B7-DA536D81613F}">
          <x14:formula1>
            <xm:f>Sheet3!$D$3:$D$11</xm:f>
          </x14:formula1>
          <xm:sqref>C63:C96</xm:sqref>
        </x14:dataValidation>
        <x14:dataValidation type="list" allowBlank="1" showInputMessage="1" showErrorMessage="1" xr:uid="{DA64365B-6DB8-45AB-8948-A977A74CD3AB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194A-400C-4901-8B91-10BD31BF3A1B}">
  <sheetPr>
    <pageSetUpPr fitToPage="1"/>
  </sheetPr>
  <dimension ref="A1:R129"/>
  <sheetViews>
    <sheetView showGridLines="0" view="pageBreakPreview" topLeftCell="A7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13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J7+'12'!J12:K13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'12'!D54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7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E1092F-E45B-465A-881B-959016E66BBC}">
          <x14:formula1>
            <xm:f>Sheet3!$B$3:$B$5</xm:f>
          </x14:formula1>
          <xm:sqref>B107:B129 B63:B96</xm:sqref>
        </x14:dataValidation>
        <x14:dataValidation type="list" allowBlank="1" showInputMessage="1" xr:uid="{22FC4F5B-60FB-41DA-8E92-E26B83477FB0}">
          <x14:formula1>
            <xm:f>Sheet3!$D$3:$D$11</xm:f>
          </x14:formula1>
          <xm:sqref>C63:C96</xm:sqref>
        </x14:dataValidation>
        <x14:dataValidation type="list" allowBlank="1" showInputMessage="1" showErrorMessage="1" xr:uid="{4B29C051-A47B-4D11-A533-33F05A81A8BD}">
          <x14:formula1>
            <xm:f>Sheet3!$C$3:$C$4</xm:f>
          </x14:formula1>
          <xm:sqref>M63:M96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BBA7-446D-450F-B98E-A90E79847584}">
  <sheetPr>
    <pageSetUpPr fitToPage="1"/>
  </sheetPr>
  <dimension ref="A1:R129"/>
  <sheetViews>
    <sheetView showGridLines="0" view="pageBreakPreview" topLeftCell="A30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14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J7+'13'!J12:K13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'13'!D54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0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BDD5BC-D7BF-49A9-90F9-57F7D5B89E61}">
          <x14:formula1>
            <xm:f>Sheet3!$C$3:$C$4</xm:f>
          </x14:formula1>
          <xm:sqref>M63:M96</xm:sqref>
        </x14:dataValidation>
        <x14:dataValidation type="list" allowBlank="1" showInputMessage="1" xr:uid="{5115780C-371B-4E2D-87F2-05095F66E62D}">
          <x14:formula1>
            <xm:f>Sheet3!$D$3:$D$11</xm:f>
          </x14:formula1>
          <xm:sqref>C63:C96</xm:sqref>
        </x14:dataValidation>
        <x14:dataValidation type="list" allowBlank="1" showInputMessage="1" showErrorMessage="1" xr:uid="{D9A7D8DC-ED7E-4711-91D7-0B95BE167CAD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DF9F-C64B-416A-86E8-78AE7FADF79D}">
  <sheetPr>
    <pageSetUpPr fitToPage="1"/>
  </sheetPr>
  <dimension ref="A1:R129"/>
  <sheetViews>
    <sheetView showGridLines="0" view="pageBreakPreview" topLeftCell="A6" zoomScale="90" zoomScaleNormal="90" zoomScaleSheetLayoutView="90" zoomScalePageLayoutView="80" workbookViewId="0">
      <selection activeCell="J12" sqref="J12:K13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15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J7+'14'!J12:K13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'14'!D54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6">
      <selection activeCell="J12" sqref="J12:K13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EC8D83-3505-4115-A275-78102DC37A4B}">
          <x14:formula1>
            <xm:f>Sheet3!$B$3:$B$5</xm:f>
          </x14:formula1>
          <xm:sqref>B107:B129 B63:B96</xm:sqref>
        </x14:dataValidation>
        <x14:dataValidation type="list" allowBlank="1" showInputMessage="1" xr:uid="{6A525586-BF5D-4086-B41C-BFD663AEAFD0}">
          <x14:formula1>
            <xm:f>Sheet3!$D$3:$D$11</xm:f>
          </x14:formula1>
          <xm:sqref>C63:C96</xm:sqref>
        </x14:dataValidation>
        <x14:dataValidation type="list" allowBlank="1" showInputMessage="1" showErrorMessage="1" xr:uid="{D2714454-6084-4476-81FF-371012B415D9}">
          <x14:formula1>
            <xm:f>Sheet3!$C$3:$C$4</xm:f>
          </x14:formula1>
          <xm:sqref>M63:M96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D9F5-D003-461F-971B-96BDBDB8AF54}">
  <sheetPr>
    <pageSetUpPr fitToPage="1"/>
  </sheetPr>
  <dimension ref="A1:R129"/>
  <sheetViews>
    <sheetView showGridLines="0" view="pageBreakPreview" topLeftCell="A39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16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J7+'15'!J12:K13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'15'!D54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9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3E44CC-A2EB-4840-A7AA-7D2391BDB581}">
          <x14:formula1>
            <xm:f>Sheet3!$C$3:$C$4</xm:f>
          </x14:formula1>
          <xm:sqref>M63:M96</xm:sqref>
        </x14:dataValidation>
        <x14:dataValidation type="list" allowBlank="1" showInputMessage="1" xr:uid="{F2575849-6379-4BDD-AA01-76E6F7DE7DCC}">
          <x14:formula1>
            <xm:f>Sheet3!$D$3:$D$11</xm:f>
          </x14:formula1>
          <xm:sqref>C63:C96</xm:sqref>
        </x14:dataValidation>
        <x14:dataValidation type="list" allowBlank="1" showInputMessage="1" showErrorMessage="1" xr:uid="{39F70FFC-134C-4E33-8357-874BD3620BB8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F561-0DDF-4C12-BDB7-3FE51E90497E}">
  <sheetPr>
    <pageSetUpPr fitToPage="1"/>
  </sheetPr>
  <dimension ref="A1:R129"/>
  <sheetViews>
    <sheetView showGridLines="0" view="pageBreakPreview" topLeftCell="A3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17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J7+'16'!J12:K13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'16'!D54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EE5EBA-E63A-404C-AF45-A2EE1C78D209}">
          <x14:formula1>
            <xm:f>Sheet3!$B$3:$B$5</xm:f>
          </x14:formula1>
          <xm:sqref>B107:B129 B63:B96</xm:sqref>
        </x14:dataValidation>
        <x14:dataValidation type="list" allowBlank="1" showInputMessage="1" xr:uid="{A724F257-BA2D-485C-A472-9C93F7110DBB}">
          <x14:formula1>
            <xm:f>Sheet3!$D$3:$D$11</xm:f>
          </x14:formula1>
          <xm:sqref>C63:C96</xm:sqref>
        </x14:dataValidation>
        <x14:dataValidation type="list" allowBlank="1" showInputMessage="1" showErrorMessage="1" xr:uid="{C472E453-D965-4E1F-9C92-CDC4A3D6617C}">
          <x14:formula1>
            <xm:f>Sheet3!$C$3:$C$4</xm:f>
          </x14:formula1>
          <xm:sqref>M63:M96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E16A-2181-4FCB-A13F-DEA2282EEEED}">
  <sheetPr>
    <pageSetUpPr fitToPage="1"/>
  </sheetPr>
  <dimension ref="A1:R129"/>
  <sheetViews>
    <sheetView showGridLines="0" view="pageBreakPreview" topLeftCell="A33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18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J7+'17'!J12:K13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'17'!D54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3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3451AF-9CA0-461D-AA04-E632792E02AF}">
          <x14:formula1>
            <xm:f>Sheet3!$C$3:$C$4</xm:f>
          </x14:formula1>
          <xm:sqref>M63:M96</xm:sqref>
        </x14:dataValidation>
        <x14:dataValidation type="list" allowBlank="1" showInputMessage="1" xr:uid="{FF025757-D48B-4D80-9E84-8353C800CDB0}">
          <x14:formula1>
            <xm:f>Sheet3!$D$3:$D$11</xm:f>
          </x14:formula1>
          <xm:sqref>C63:C96</xm:sqref>
        </x14:dataValidation>
        <x14:dataValidation type="list" allowBlank="1" showInputMessage="1" showErrorMessage="1" xr:uid="{12A5F7BD-9D65-4C39-A98C-AABBED0608BB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9DF-EDD8-4B16-9296-FE8BBAE075CA}">
  <sheetPr>
    <pageSetUpPr fitToPage="1"/>
  </sheetPr>
  <dimension ref="A1:R129"/>
  <sheetViews>
    <sheetView showGridLines="0" view="pageBreakPreview" topLeftCell="A9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19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J7+'18'!J12:K13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'18'!D54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9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AFB1632-5501-4618-AAE5-67346F8F8DA0}">
          <x14:formula1>
            <xm:f>Sheet3!$B$3:$B$5</xm:f>
          </x14:formula1>
          <xm:sqref>B107:B129 B63:B96</xm:sqref>
        </x14:dataValidation>
        <x14:dataValidation type="list" allowBlank="1" showInputMessage="1" xr:uid="{65DD5A1A-7A7C-4654-8BA2-FB6011931236}">
          <x14:formula1>
            <xm:f>Sheet3!$D$3:$D$11</xm:f>
          </x14:formula1>
          <xm:sqref>C63:C96</xm:sqref>
        </x14:dataValidation>
        <x14:dataValidation type="list" allowBlank="1" showInputMessage="1" showErrorMessage="1" xr:uid="{38A446AA-963B-46B6-9B43-11FC835F9A46}">
          <x14:formula1>
            <xm:f>Sheet3!$C$3:$C$4</xm:f>
          </x14:formula1>
          <xm:sqref>M63:M96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29"/>
  <sheetViews>
    <sheetView showGridLines="0" tabSelected="1" view="pageBreakPreview" topLeftCell="A22" zoomScale="90" zoomScaleNormal="90" zoomScaleSheetLayoutView="90" zoomScalePageLayoutView="80" workbookViewId="0">
      <selection activeCell="I27" sqref="I27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7" width="5.85546875" style="4" customWidth="1"/>
    <col min="8" max="8" width="5.8554687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36" t="s">
        <v>43</v>
      </c>
      <c r="D7" s="127" t="s">
        <v>44</v>
      </c>
      <c r="E7" s="12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31" t="s">
        <v>17</v>
      </c>
      <c r="C20" s="283"/>
      <c r="D20" s="283"/>
      <c r="E20" s="283"/>
      <c r="F20" s="283"/>
      <c r="G20" s="131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34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35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14"/>
      <c r="H25" s="215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14"/>
      <c r="H26" s="215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214"/>
      <c r="H27" s="215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14"/>
      <c r="H28" s="215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14"/>
      <c r="H29" s="215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14"/>
      <c r="H30" s="215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14"/>
      <c r="H31" s="215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14"/>
      <c r="H32" s="215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14"/>
      <c r="H33" s="215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14"/>
      <c r="H34" s="215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14"/>
      <c r="H35" s="215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214"/>
      <c r="H36" s="215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214"/>
      <c r="H37" s="215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214"/>
      <c r="H38" s="215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214"/>
      <c r="H39" s="215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14"/>
      <c r="H40" s="215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46">
        <f>'1'!D54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25"/>
      <c r="F55" s="125"/>
      <c r="G55" s="12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25"/>
      <c r="P57" s="125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25"/>
      <c r="P58" s="125"/>
      <c r="Q58" s="16"/>
      <c r="R58" s="16"/>
    </row>
    <row r="59" spans="1:18" ht="18.75" customHeight="1" thickBot="1" x14ac:dyDescent="0.25">
      <c r="A59" s="16"/>
      <c r="B59" s="176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25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25"/>
      <c r="B62" s="126" t="s">
        <v>40</v>
      </c>
      <c r="C62" s="126" t="s">
        <v>66</v>
      </c>
      <c r="D62" s="126" t="s">
        <v>94</v>
      </c>
      <c r="E62" s="237" t="s">
        <v>67</v>
      </c>
      <c r="F62" s="237"/>
      <c r="G62" s="237"/>
      <c r="H62" s="237"/>
      <c r="I62" s="237"/>
      <c r="J62" s="237"/>
      <c r="K62" s="126" t="s">
        <v>20</v>
      </c>
      <c r="L62" s="126" t="s">
        <v>21</v>
      </c>
      <c r="M62" s="126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123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25"/>
      <c r="F103" s="125"/>
      <c r="G103" s="125"/>
      <c r="H103" s="125"/>
      <c r="I103" s="125"/>
      <c r="J103" s="125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25"/>
      <c r="F104" s="125"/>
      <c r="G104" s="125"/>
      <c r="H104" s="125"/>
      <c r="I104" s="125"/>
      <c r="J104" s="125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122" t="s">
        <v>40</v>
      </c>
      <c r="C106" s="122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66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66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66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66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66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66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66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66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66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66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66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66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66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66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66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66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66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66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66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66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66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66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66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22">
      <selection activeCell="H27" sqref="H27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  <customSheetView guid="{9C22FFE9-00CF-47D0-BD99-D84A00825140}" scale="90" showPageBreaks="1" showGridLines="0" fitToPage="1" printArea="1" view="pageBreakPreview">
      <selection activeCell="H20" sqref="H20"/>
      <pageMargins left="0.19685039370078741" right="0.19685039370078741" top="0" bottom="0" header="0.31496062992125984" footer="0.31496062992125984"/>
      <printOptions horizontalCentered="1" verticalCentered="1"/>
      <pageSetup paperSize="9" scale="62" orientation="portrait" r:id="rId2"/>
    </customSheetView>
    <customSheetView guid="{BDCF2A7A-E9D7-4870-941D-0022D12BB670}" scale="90" showPageBreaks="1" showGridLines="0" fitToPage="1" printArea="1" view="pageBreakPreview">
      <selection activeCell="L2" sqref="L2"/>
      <pageMargins left="0.19685039370078741" right="0.19685039370078741" top="0" bottom="0" header="0.31496062992125984" footer="0.31496062992125984"/>
      <printOptions horizontalCentered="1" verticalCentered="1"/>
      <pageSetup paperSize="9" scale="62" orientation="portrait" r:id="rId3"/>
    </customSheetView>
    <customSheetView guid="{3DB5A1E9-5856-4EA0-B7C8-5278BCF638C4}" scale="90" showPageBreaks="1" showGridLines="0" fitToPage="1" printArea="1" view="pageBreakPreview">
      <selection activeCell="L2" sqref="L2"/>
      <pageMargins left="0.19685039370078741" right="0.19685039370078741" top="0" bottom="0" header="0.31496062992125984" footer="0.31496062992125984"/>
      <printOptions horizontalCentered="1" verticalCentered="1"/>
      <pageSetup paperSize="9" scale="64" orientation="portrait" r:id="rId4"/>
    </customSheetView>
    <customSheetView guid="{180A269B-7E32-4D24-945A-4A804FC4280D}" scale="90" showPageBreaks="1" showGridLines="0" fitToPage="1" printArea="1" view="pageBreakPreview">
      <selection activeCell="L2" sqref="L2"/>
      <pageMargins left="0.19685039370078741" right="0.19685039370078741" top="0" bottom="0" header="0.31496062992125984" footer="0.31496062992125984"/>
      <printOptions horizontalCentered="1" verticalCentered="1"/>
      <pageSetup paperSize="9" scale="62" orientation="portrait" r:id="rId5"/>
    </customSheetView>
    <customSheetView guid="{C7D8C3A9-FB79-4D22-935E-FEFA619A3CE5}" scale="90" showPageBreaks="1" showGridLines="0" fitToPage="1" printArea="1" view="pageBreakPreview">
      <selection activeCell="L2" sqref="L2"/>
      <pageMargins left="0.19685039370078741" right="0.19685039370078741" top="0" bottom="0" header="0.31496062992125984" footer="0.31496062992125984"/>
      <printOptions horizontalCentered="1" verticalCentered="1"/>
      <pageSetup paperSize="9" scale="61" orientation="portrait" r:id="rId6"/>
    </customSheetView>
  </customSheetViews>
  <mergeCells count="217">
    <mergeCell ref="E73:J73"/>
    <mergeCell ref="B2:I2"/>
    <mergeCell ref="B5:B7"/>
    <mergeCell ref="C5:C6"/>
    <mergeCell ref="D5:D6"/>
    <mergeCell ref="E5:G5"/>
    <mergeCell ref="H5:H7"/>
    <mergeCell ref="F11:G11"/>
    <mergeCell ref="B12:B15"/>
    <mergeCell ref="F12:G12"/>
    <mergeCell ref="H12:H15"/>
    <mergeCell ref="J12:K13"/>
    <mergeCell ref="F13:G13"/>
    <mergeCell ref="F14:G14"/>
    <mergeCell ref="F15:G15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K29:L29"/>
    <mergeCell ref="K30:L30"/>
    <mergeCell ref="K31:L31"/>
    <mergeCell ref="K25:L25"/>
    <mergeCell ref="K26:L26"/>
    <mergeCell ref="K27:L27"/>
    <mergeCell ref="K28:L28"/>
    <mergeCell ref="K36:L36"/>
    <mergeCell ref="K37:L37"/>
    <mergeCell ref="K38:L38"/>
    <mergeCell ref="K39:L39"/>
    <mergeCell ref="K40:L40"/>
    <mergeCell ref="K32:L32"/>
    <mergeCell ref="K33:L33"/>
    <mergeCell ref="K34:L34"/>
    <mergeCell ref="G48:H48"/>
    <mergeCell ref="G49:H49"/>
    <mergeCell ref="G50:H50"/>
    <mergeCell ref="G51:H51"/>
    <mergeCell ref="G52:H52"/>
    <mergeCell ref="B56:M56"/>
    <mergeCell ref="K41:L41"/>
    <mergeCell ref="B43:M43"/>
    <mergeCell ref="G44:H44"/>
    <mergeCell ref="G45:H45"/>
    <mergeCell ref="G46:H46"/>
    <mergeCell ref="G47:H47"/>
    <mergeCell ref="B61:M61"/>
    <mergeCell ref="E62:J62"/>
    <mergeCell ref="E63:J63"/>
    <mergeCell ref="E74:J74"/>
    <mergeCell ref="E75:J75"/>
    <mergeCell ref="E76:J76"/>
    <mergeCell ref="N56:O56"/>
    <mergeCell ref="P56:Q56"/>
    <mergeCell ref="B57:B58"/>
    <mergeCell ref="F57:G58"/>
    <mergeCell ref="J57:K58"/>
    <mergeCell ref="C59:E59"/>
    <mergeCell ref="F59:G59"/>
    <mergeCell ref="H59:I59"/>
    <mergeCell ref="J59:K59"/>
    <mergeCell ref="E64:J64"/>
    <mergeCell ref="E65:J65"/>
    <mergeCell ref="E66:J66"/>
    <mergeCell ref="E67:J67"/>
    <mergeCell ref="E68:J68"/>
    <mergeCell ref="E69:J69"/>
    <mergeCell ref="E70:J70"/>
    <mergeCell ref="E71:J71"/>
    <mergeCell ref="E72:J72"/>
    <mergeCell ref="E83:J83"/>
    <mergeCell ref="E84:J84"/>
    <mergeCell ref="E85:J85"/>
    <mergeCell ref="E86:J86"/>
    <mergeCell ref="E87:J87"/>
    <mergeCell ref="E88:J88"/>
    <mergeCell ref="E77:J77"/>
    <mergeCell ref="E78:J78"/>
    <mergeCell ref="E79:J79"/>
    <mergeCell ref="E80:J80"/>
    <mergeCell ref="E81:J81"/>
    <mergeCell ref="E82:J82"/>
    <mergeCell ref="E95:J95"/>
    <mergeCell ref="G99:H99"/>
    <mergeCell ref="C100:D100"/>
    <mergeCell ref="E100:F100"/>
    <mergeCell ref="G100:I100"/>
    <mergeCell ref="C101:D101"/>
    <mergeCell ref="E101:F101"/>
    <mergeCell ref="G101:I101"/>
    <mergeCell ref="E89:J89"/>
    <mergeCell ref="E90:J90"/>
    <mergeCell ref="E91:J91"/>
    <mergeCell ref="E92:J92"/>
    <mergeCell ref="E93:J93"/>
    <mergeCell ref="E94:J94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E102:J102"/>
    <mergeCell ref="B105:M105"/>
    <mergeCell ref="D106:F106"/>
    <mergeCell ref="G106:I106"/>
    <mergeCell ref="J106:K106"/>
    <mergeCell ref="L106:M106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29:F129"/>
    <mergeCell ref="G129:I129"/>
    <mergeCell ref="J129:K129"/>
    <mergeCell ref="L129:M129"/>
    <mergeCell ref="K35:L35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A2EE54-5C9F-4062-9E2C-5788098ACFA6}">
          <x14:formula1>
            <xm:f>Sheet3!$C$3:$C$4</xm:f>
          </x14:formula1>
          <xm:sqref>M63:M96</xm:sqref>
        </x14:dataValidation>
        <x14:dataValidation type="list" allowBlank="1" showInputMessage="1" xr:uid="{93A9EC6F-30C3-49E4-AB0E-D23088D6FAE7}">
          <x14:formula1>
            <xm:f>Sheet3!$D$3:$D$11</xm:f>
          </x14:formula1>
          <xm:sqref>C63:C96</xm:sqref>
        </x14:dataValidation>
        <x14:dataValidation type="list" allowBlank="1" showInputMessage="1" showErrorMessage="1" xr:uid="{373A6B36-33E4-452B-BB41-9B0B5347B0CC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EACB-D359-4A54-9807-413390211BAB}">
  <sheetPr>
    <pageSetUpPr fitToPage="1"/>
  </sheetPr>
  <dimension ref="A1:R129"/>
  <sheetViews>
    <sheetView showGridLines="0" view="pageBreakPreview" topLeftCell="A36" zoomScale="90" zoomScaleNormal="90" zoomScaleSheetLayoutView="90" zoomScalePageLayoutView="80" workbookViewId="0">
      <selection activeCell="M54" sqref="M5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20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J7+'19'!J12:K13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'19'!D54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6">
      <selection activeCell="M54" sqref="M5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1F686DD-F02F-4D02-93A3-55804833F866}">
          <x14:formula1>
            <xm:f>Sheet3!$C$3:$C$4</xm:f>
          </x14:formula1>
          <xm:sqref>M63:M96</xm:sqref>
        </x14:dataValidation>
        <x14:dataValidation type="list" allowBlank="1" showInputMessage="1" xr:uid="{576A4540-94A4-4213-B61A-D271CF42CA05}">
          <x14:formula1>
            <xm:f>Sheet3!$D$3:$D$11</xm:f>
          </x14:formula1>
          <xm:sqref>C63:C96</xm:sqref>
        </x14:dataValidation>
        <x14:dataValidation type="list" allowBlank="1" showInputMessage="1" showErrorMessage="1" xr:uid="{8808BAAE-D001-4099-8405-842243DAF94E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DA00-6BA8-44D4-B158-4F7E8726EF44}">
  <sheetPr>
    <pageSetUpPr fitToPage="1"/>
  </sheetPr>
  <dimension ref="A1:R129"/>
  <sheetViews>
    <sheetView showGridLines="0" view="pageBreakPreview" topLeftCell="A13" zoomScale="90" zoomScaleNormal="90" zoomScaleSheetLayoutView="90" zoomScalePageLayoutView="80" workbookViewId="0">
      <selection activeCell="M12" sqref="M12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21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J7+'20'!J12:K13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'20'!D54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13">
      <selection activeCell="M12" sqref="M12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647E57-C4DE-4859-96FB-A331A9FCA103}">
          <x14:formula1>
            <xm:f>Sheet3!$B$3:$B$5</xm:f>
          </x14:formula1>
          <xm:sqref>B107:B129 B63:B96</xm:sqref>
        </x14:dataValidation>
        <x14:dataValidation type="list" allowBlank="1" showInputMessage="1" xr:uid="{04DA1B2D-F20C-41FB-8F2A-054C6DFCE9A4}">
          <x14:formula1>
            <xm:f>Sheet3!$D$3:$D$11</xm:f>
          </x14:formula1>
          <xm:sqref>C63:C96</xm:sqref>
        </x14:dataValidation>
        <x14:dataValidation type="list" allowBlank="1" showInputMessage="1" showErrorMessage="1" xr:uid="{46764354-E25E-4394-8D95-42DC3C7B4AD1}">
          <x14:formula1>
            <xm:f>Sheet3!$C$3:$C$4</xm:f>
          </x14:formula1>
          <xm:sqref>M63:M96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8D4F-5345-4F73-AE47-B080274753D0}">
  <sheetPr>
    <pageSetUpPr fitToPage="1"/>
  </sheetPr>
  <dimension ref="A1:R129"/>
  <sheetViews>
    <sheetView showGridLines="0" view="pageBreakPreview" topLeftCell="A31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22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J7+'21'!J12:K13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'21'!D54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1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E8F12-65E0-4797-8291-F87BD2ED487D}">
          <x14:formula1>
            <xm:f>Sheet3!$C$3:$C$4</xm:f>
          </x14:formula1>
          <xm:sqref>M63:M96</xm:sqref>
        </x14:dataValidation>
        <x14:dataValidation type="list" allowBlank="1" showInputMessage="1" xr:uid="{CA286F96-477A-45D8-9A8B-6DD35C4312F4}">
          <x14:formula1>
            <xm:f>Sheet3!$D$3:$D$11</xm:f>
          </x14:formula1>
          <xm:sqref>C63:C96</xm:sqref>
        </x14:dataValidation>
        <x14:dataValidation type="list" allowBlank="1" showInputMessage="1" showErrorMessage="1" xr:uid="{6C23A619-BD6B-4D9E-A6AA-8EE767719A1B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F4D9-B176-4CB0-9984-D79CD70F3E95}">
  <sheetPr>
    <pageSetUpPr fitToPage="1"/>
  </sheetPr>
  <dimension ref="A1:R129"/>
  <sheetViews>
    <sheetView showGridLines="0" view="pageBreakPreview" topLeftCell="A4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23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J7+'22'!J12:K13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'22'!D54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4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8507F-22DF-4C38-8E04-9C3C06F5D67B}">
          <x14:formula1>
            <xm:f>Sheet3!$B$3:$B$5</xm:f>
          </x14:formula1>
          <xm:sqref>B107:B129 B63:B96</xm:sqref>
        </x14:dataValidation>
        <x14:dataValidation type="list" allowBlank="1" showInputMessage="1" xr:uid="{EAAED827-574C-4A3B-A595-E7AAAD54988D}">
          <x14:formula1>
            <xm:f>Sheet3!$D$3:$D$11</xm:f>
          </x14:formula1>
          <xm:sqref>C63:C96</xm:sqref>
        </x14:dataValidation>
        <x14:dataValidation type="list" allowBlank="1" showInputMessage="1" showErrorMessage="1" xr:uid="{C259D417-42F8-4100-AC11-0C056A34ABF0}">
          <x14:formula1>
            <xm:f>Sheet3!$C$3:$C$4</xm:f>
          </x14:formula1>
          <xm:sqref>M63:M96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E2E7-1ED5-45B1-A16B-01F19C1C9EAB}">
  <sheetPr>
    <pageSetUpPr fitToPage="1"/>
  </sheetPr>
  <dimension ref="A1:R129"/>
  <sheetViews>
    <sheetView showGridLines="0" view="pageBreakPreview" topLeftCell="A40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24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J7+'23'!J12:K13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'23'!D54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40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94AB11-8B79-40DD-815E-6CD27C0F0148}">
          <x14:formula1>
            <xm:f>Sheet3!$C$3:$C$4</xm:f>
          </x14:formula1>
          <xm:sqref>M63:M96</xm:sqref>
        </x14:dataValidation>
        <x14:dataValidation type="list" allowBlank="1" showInputMessage="1" xr:uid="{EFAAA2B9-BFFF-43AD-8629-E84426921186}">
          <x14:formula1>
            <xm:f>Sheet3!$D$3:$D$11</xm:f>
          </x14:formula1>
          <xm:sqref>C63:C96</xm:sqref>
        </x14:dataValidation>
        <x14:dataValidation type="list" allowBlank="1" showInputMessage="1" showErrorMessage="1" xr:uid="{E6EC6944-31BA-46CA-8878-CAE49AD1C786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012D-2E2D-4CD0-8E1E-4F893C85FE79}">
  <sheetPr>
    <pageSetUpPr fitToPage="1"/>
  </sheetPr>
  <dimension ref="A1:R129"/>
  <sheetViews>
    <sheetView showGridLines="0" view="pageBreakPreview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25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J7+'24'!J12:K13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'24'!D54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AF9D87-7FB3-4495-8FC9-EEEE6C388F3E}">
          <x14:formula1>
            <xm:f>Sheet3!$B$3:$B$5</xm:f>
          </x14:formula1>
          <xm:sqref>B107:B129 B63:B96</xm:sqref>
        </x14:dataValidation>
        <x14:dataValidation type="list" allowBlank="1" showInputMessage="1" xr:uid="{5053465E-A8A8-43FE-A1DF-0344C726458B}">
          <x14:formula1>
            <xm:f>Sheet3!$D$3:$D$11</xm:f>
          </x14:formula1>
          <xm:sqref>C63:C96</xm:sqref>
        </x14:dataValidation>
        <x14:dataValidation type="list" allowBlank="1" showInputMessage="1" showErrorMessage="1" xr:uid="{A0187E14-20A6-45D3-A36D-9939B5437072}">
          <x14:formula1>
            <xm:f>Sheet3!$C$3:$C$4</xm:f>
          </x14:formula1>
          <xm:sqref>M63:M96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D76D-F438-4019-B4A6-34F48E4CBBE6}">
  <sheetPr>
    <pageSetUpPr fitToPage="1"/>
  </sheetPr>
  <dimension ref="A1:R129"/>
  <sheetViews>
    <sheetView showGridLines="0" view="pageBreakPreview" topLeftCell="A31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26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J7+'25'!J12:K13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'25'!D54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1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0171E7-6CD2-4423-BC34-A076C718D168}">
          <x14:formula1>
            <xm:f>Sheet3!$C$3:$C$4</xm:f>
          </x14:formula1>
          <xm:sqref>M63:M96</xm:sqref>
        </x14:dataValidation>
        <x14:dataValidation type="list" allowBlank="1" showInputMessage="1" xr:uid="{E394A530-F983-4A82-877A-808529187635}">
          <x14:formula1>
            <xm:f>Sheet3!$D$3:$D$11</xm:f>
          </x14:formula1>
          <xm:sqref>C63:C96</xm:sqref>
        </x14:dataValidation>
        <x14:dataValidation type="list" allowBlank="1" showInputMessage="1" showErrorMessage="1" xr:uid="{D5A5EC54-55C9-4046-B7E8-371BE0E099F2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2AE6-4257-4EED-B0C5-9354F9A71430}">
  <sheetPr>
    <pageSetUpPr fitToPage="1"/>
  </sheetPr>
  <dimension ref="A1:R129"/>
  <sheetViews>
    <sheetView showGridLines="0" view="pageBreakPreview" topLeftCell="A31" zoomScale="90" zoomScaleNormal="90" zoomScaleSheetLayoutView="90" zoomScalePageLayoutView="80" workbookViewId="0">
      <selection activeCell="L54" sqref="L5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27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J7+'26'!J12:K13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'26'!D54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1">
      <selection activeCell="L54" sqref="L5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D74183D-2E73-46E1-BDA8-0BCCEF263777}">
          <x14:formula1>
            <xm:f>Sheet3!$B$3:$B$5</xm:f>
          </x14:formula1>
          <xm:sqref>B107:B129 B63:B96</xm:sqref>
        </x14:dataValidation>
        <x14:dataValidation type="list" allowBlank="1" showInputMessage="1" xr:uid="{E2AA08E3-D149-430F-8255-925A070A24D2}">
          <x14:formula1>
            <xm:f>Sheet3!$D$3:$D$11</xm:f>
          </x14:formula1>
          <xm:sqref>C63:C96</xm:sqref>
        </x14:dataValidation>
        <x14:dataValidation type="list" allowBlank="1" showInputMessage="1" showErrorMessage="1" xr:uid="{2512E66B-E84B-4396-9DED-AB43AE803926}">
          <x14:formula1>
            <xm:f>Sheet3!$C$3:$C$4</xm:f>
          </x14:formula1>
          <xm:sqref>M63:M96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6119-C42E-4415-AA66-5080ECBA8EBC}">
  <sheetPr>
    <pageSetUpPr fitToPage="1"/>
  </sheetPr>
  <dimension ref="A1:R129"/>
  <sheetViews>
    <sheetView showGridLines="0" view="pageBreakPreview" topLeftCell="A4" zoomScale="90" zoomScaleNormal="90" zoomScaleSheetLayoutView="90" zoomScalePageLayoutView="80" workbookViewId="0">
      <selection activeCell="P24" sqref="P2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28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J7+'27'!J12:K13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'27'!D54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4">
      <selection activeCell="P24" sqref="P2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768602-1EC4-490E-B306-B532E3436672}">
          <x14:formula1>
            <xm:f>Sheet3!$C$3:$C$4</xm:f>
          </x14:formula1>
          <xm:sqref>M63:M96</xm:sqref>
        </x14:dataValidation>
        <x14:dataValidation type="list" allowBlank="1" showInputMessage="1" xr:uid="{1127E317-07DA-4702-89E9-47FA60A782E3}">
          <x14:formula1>
            <xm:f>Sheet3!$D$3:$D$11</xm:f>
          </x14:formula1>
          <xm:sqref>C63:C96</xm:sqref>
        </x14:dataValidation>
        <x14:dataValidation type="list" allowBlank="1" showInputMessage="1" showErrorMessage="1" xr:uid="{1DB8CB64-3A52-42CB-BB82-D139C78FCDB8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7CEB-469B-4F42-8341-1A3CC3A5BCBA}">
  <sheetPr>
    <pageSetUpPr fitToPage="1"/>
  </sheetPr>
  <dimension ref="A1:R129"/>
  <sheetViews>
    <sheetView showGridLines="0" view="pageBreakPreview" topLeftCell="A37" zoomScale="90" zoomScaleNormal="90" zoomScaleSheetLayoutView="90" zoomScalePageLayoutView="80" workbookViewId="0">
      <selection activeCell="Q53" sqref="Q53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29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J7+'28'!J12:K13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'28'!D54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7">
      <selection activeCell="Q53" sqref="Q53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EC5590-ED3D-4EB3-A218-6B660AFF1B76}">
          <x14:formula1>
            <xm:f>Sheet3!$B$3:$B$5</xm:f>
          </x14:formula1>
          <xm:sqref>B107:B129 B63:B96</xm:sqref>
        </x14:dataValidation>
        <x14:dataValidation type="list" allowBlank="1" showInputMessage="1" xr:uid="{ADA710E0-7956-4339-8BEB-65269255B646}">
          <x14:formula1>
            <xm:f>Sheet3!$D$3:$D$11</xm:f>
          </x14:formula1>
          <xm:sqref>C63:C96</xm:sqref>
        </x14:dataValidation>
        <x14:dataValidation type="list" allowBlank="1" showInputMessage="1" showErrorMessage="1" xr:uid="{E042DD40-F69D-48B5-94F4-161C0E521330}">
          <x14:formula1>
            <xm:f>Sheet3!$C$3:$C$4</xm:f>
          </x14:formula1>
          <xm:sqref>M63:M96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DB7F-7F14-4773-92B6-F3D56250D701}">
  <sheetPr>
    <pageSetUpPr fitToPage="1"/>
  </sheetPr>
  <dimension ref="A1:R129"/>
  <sheetViews>
    <sheetView showGridLines="0" view="pageBreakPreview" topLeftCell="A19" zoomScale="90" zoomScaleNormal="90" zoomScaleSheetLayoutView="90" zoomScalePageLayoutView="80" workbookViewId="0">
      <selection activeCell="G25" sqref="G25:H40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3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14"/>
      <c r="H25" s="215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14"/>
      <c r="H26" s="215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214"/>
      <c r="H27" s="215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>
        <v>1</v>
      </c>
      <c r="F28" s="167"/>
      <c r="G28" s="214"/>
      <c r="H28" s="215"/>
      <c r="I28" s="171"/>
      <c r="J28" s="39">
        <f t="shared" si="0"/>
        <v>1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>
        <v>1</v>
      </c>
      <c r="F29" s="167"/>
      <c r="G29" s="214"/>
      <c r="H29" s="215"/>
      <c r="I29" s="171"/>
      <c r="J29" s="39">
        <f t="shared" si="0"/>
        <v>1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14"/>
      <c r="H30" s="215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14"/>
      <c r="H31" s="215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14"/>
      <c r="H32" s="215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14"/>
      <c r="H33" s="215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14"/>
      <c r="H34" s="215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14"/>
      <c r="H35" s="215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214"/>
      <c r="H36" s="215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214"/>
      <c r="H37" s="215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214"/>
      <c r="H38" s="215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214"/>
      <c r="H39" s="215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14"/>
      <c r="H40" s="215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2</v>
      </c>
      <c r="F41" s="165">
        <f>SUM(F25:F40)</f>
        <v>0</v>
      </c>
      <c r="G41" s="20"/>
      <c r="H41" s="20">
        <f>SUM(G25:G40)</f>
        <v>0</v>
      </c>
      <c r="I41" s="165">
        <f>SUM(I25:I40)</f>
        <v>0</v>
      </c>
      <c r="J41" s="20">
        <f>SUM(J25:J40)</f>
        <v>2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46">
        <f>'2'!D54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19">
      <selection activeCell="H42" sqref="H42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17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K40:L40"/>
    <mergeCell ref="K41:L41"/>
    <mergeCell ref="B43:M43"/>
    <mergeCell ref="G44:H44"/>
    <mergeCell ref="G45:H45"/>
    <mergeCell ref="K35:L35"/>
    <mergeCell ref="K36:L36"/>
    <mergeCell ref="K37:L37"/>
    <mergeCell ref="K38:L38"/>
    <mergeCell ref="K39:L39"/>
    <mergeCell ref="K32:L32"/>
    <mergeCell ref="K33:L33"/>
    <mergeCell ref="K34:L34"/>
    <mergeCell ref="K29:L29"/>
    <mergeCell ref="K30:L30"/>
    <mergeCell ref="K31:L31"/>
    <mergeCell ref="K25:L25"/>
    <mergeCell ref="K26:L26"/>
    <mergeCell ref="K27:L27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B178C0-C0A6-481B-9C65-0D1037BEA9F1}">
          <x14:formula1>
            <xm:f>Sheet3!$B$3:$B$5</xm:f>
          </x14:formula1>
          <xm:sqref>B107:B129 B63:B96</xm:sqref>
        </x14:dataValidation>
        <x14:dataValidation type="list" allowBlank="1" showInputMessage="1" xr:uid="{4926DF5D-7451-4969-A7B4-2EFB2FE79EBF}">
          <x14:formula1>
            <xm:f>Sheet3!$D$3:$D$11</xm:f>
          </x14:formula1>
          <xm:sqref>C63:C96</xm:sqref>
        </x14:dataValidation>
        <x14:dataValidation type="list" allowBlank="1" showInputMessage="1" showErrorMessage="1" xr:uid="{70B6A864-0770-4DF4-BE71-B7DE8E4D0A7C}">
          <x14:formula1>
            <xm:f>Sheet3!$C$3:$C$4</xm:f>
          </x14:formula1>
          <xm:sqref>M63:M96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F219-DF95-41AD-BCD8-347E2DE3E9CC}">
  <sheetPr>
    <pageSetUpPr fitToPage="1"/>
  </sheetPr>
  <dimension ref="A1:R129"/>
  <sheetViews>
    <sheetView showGridLines="0" view="pageBreakPreview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30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J7+'29'!J12:K13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'29'!D54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85DEC-8159-4EBC-9F63-CFA0AB467F8F}">
          <x14:formula1>
            <xm:f>Sheet3!$C$3:$C$4</xm:f>
          </x14:formula1>
          <xm:sqref>M63:M96</xm:sqref>
        </x14:dataValidation>
        <x14:dataValidation type="list" allowBlank="1" showInputMessage="1" xr:uid="{6039886A-24BD-458F-B30C-56FA58BDB29D}">
          <x14:formula1>
            <xm:f>Sheet3!$D$3:$D$11</xm:f>
          </x14:formula1>
          <xm:sqref>C63:C96</xm:sqref>
        </x14:dataValidation>
        <x14:dataValidation type="list" allowBlank="1" showInputMessage="1" showErrorMessage="1" xr:uid="{62B8C986-B265-44C2-90B8-1446F819AD59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F9BE-187C-43F2-B35C-FAC18DE1F2E5}">
  <sheetPr>
    <pageSetUpPr fitToPage="1"/>
  </sheetPr>
  <dimension ref="A1:R129"/>
  <sheetViews>
    <sheetView showGridLines="0" view="pageBreakPreview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31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J7+'30'!J12:K13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'30'!D54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F2C90D-17BC-47AE-948B-F4F6FB3D793B}">
          <x14:formula1>
            <xm:f>Sheet3!$B$3:$B$5</xm:f>
          </x14:formula1>
          <xm:sqref>B107:B129 B63:B96</xm:sqref>
        </x14:dataValidation>
        <x14:dataValidation type="list" allowBlank="1" showInputMessage="1" xr:uid="{C6343C5F-43AF-4969-A1D1-948836AD5CC5}">
          <x14:formula1>
            <xm:f>Sheet3!$D$3:$D$11</xm:f>
          </x14:formula1>
          <xm:sqref>C63:C96</xm:sqref>
        </x14:dataValidation>
        <x14:dataValidation type="list" allowBlank="1" showInputMessage="1" showErrorMessage="1" xr:uid="{85FF66CC-ED2A-40B0-9352-4516F5B1CB1B}">
          <x14:formula1>
            <xm:f>Sheet3!$C$3:$C$4</xm:f>
          </x14:formula1>
          <xm:sqref>M63:M96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Z38"/>
  <sheetViews>
    <sheetView view="pageBreakPreview" zoomScaleNormal="100" zoomScaleSheetLayoutView="100" workbookViewId="0">
      <selection activeCell="V16" sqref="V16"/>
    </sheetView>
  </sheetViews>
  <sheetFormatPr defaultRowHeight="12.75" outlineLevelCol="1" x14ac:dyDescent="0.2"/>
  <cols>
    <col min="1" max="1" width="1.85546875" style="3" customWidth="1"/>
    <col min="2" max="2" width="9.140625" style="4"/>
    <col min="3" max="3" width="9.28515625" style="3" bestFit="1" customWidth="1"/>
    <col min="4" max="4" width="10.85546875" style="3" customWidth="1"/>
    <col min="5" max="6" width="9.28515625" style="3" bestFit="1" customWidth="1"/>
    <col min="7" max="7" width="10.28515625" style="3" bestFit="1" customWidth="1"/>
    <col min="8" max="8" width="10.85546875" style="3" customWidth="1"/>
    <col min="9" max="9" width="11.28515625" style="180" bestFit="1" customWidth="1"/>
    <col min="10" max="10" width="10.28515625" style="3" customWidth="1"/>
    <col min="11" max="11" width="10.140625" style="3" customWidth="1"/>
    <col min="12" max="12" width="11.5703125" style="3" customWidth="1"/>
    <col min="13" max="13" width="12.28515625" style="3" customWidth="1"/>
    <col min="14" max="14" width="14.7109375" style="3" customWidth="1"/>
    <col min="15" max="15" width="4.5703125" style="210" customWidth="1"/>
    <col min="16" max="16" width="4.28515625" style="3" customWidth="1" outlineLevel="1"/>
    <col min="17" max="17" width="10.5703125" style="3" customWidth="1" outlineLevel="1"/>
    <col min="18" max="26" width="9.140625" style="3" customWidth="1" outlineLevel="1"/>
    <col min="27" max="16384" width="9.140625" style="3"/>
  </cols>
  <sheetData>
    <row r="1" spans="2:26" ht="9.75" customHeight="1" x14ac:dyDescent="0.2"/>
    <row r="2" spans="2:26" ht="18" customHeight="1" x14ac:dyDescent="0.2">
      <c r="B2" s="186" t="s">
        <v>119</v>
      </c>
      <c r="C2" s="181">
        <f ca="1">SUM(C6:C36)</f>
        <v>0</v>
      </c>
      <c r="D2" s="181">
        <f t="shared" ref="D2:F2" ca="1" si="0">SUM(D6:D36)</f>
        <v>0</v>
      </c>
      <c r="E2" s="181">
        <f t="shared" ca="1" si="0"/>
        <v>0</v>
      </c>
      <c r="F2" s="181">
        <f t="shared" ca="1" si="0"/>
        <v>0</v>
      </c>
      <c r="G2" s="181">
        <f ca="1">SUM(G6:G36)</f>
        <v>0</v>
      </c>
      <c r="I2" s="181">
        <f ca="1">SUM(I6:I36)</f>
        <v>0</v>
      </c>
      <c r="J2" s="185"/>
      <c r="M2" s="181">
        <f ca="1">SUM(M6:M36)</f>
        <v>0</v>
      </c>
      <c r="N2" s="181">
        <f ca="1">SUM(N6:N36)</f>
        <v>0</v>
      </c>
      <c r="O2" s="211"/>
      <c r="Q2" s="3" t="s">
        <v>125</v>
      </c>
      <c r="S2" s="180">
        <v>51000</v>
      </c>
      <c r="V2" s="3">
        <f>S2*0.965</f>
        <v>49215</v>
      </c>
    </row>
    <row r="3" spans="2:26" ht="18" customHeight="1" x14ac:dyDescent="0.2">
      <c r="B3" s="186" t="s">
        <v>120</v>
      </c>
      <c r="C3" s="180" t="str">
        <f ca="1">IFERROR((AVERAGEIF(C6:C36,"&lt;&gt;0")),"")</f>
        <v/>
      </c>
      <c r="D3" s="180" t="str">
        <f t="shared" ref="D3:L3" ca="1" si="1">IFERROR((AVERAGEIF(D6:D36,"&lt;&gt;0")),"")</f>
        <v/>
      </c>
      <c r="E3" s="180" t="str">
        <f ca="1">IFERROR((AVERAGEIF(E6:E36,"&lt;&gt;0")),"")</f>
        <v/>
      </c>
      <c r="F3" s="180" t="str">
        <f t="shared" ca="1" si="1"/>
        <v/>
      </c>
      <c r="G3" s="180" t="str">
        <f t="shared" ca="1" si="1"/>
        <v/>
      </c>
      <c r="H3" s="180" t="str">
        <f t="shared" ca="1" si="1"/>
        <v/>
      </c>
      <c r="I3" s="180" t="str">
        <f t="shared" ca="1" si="1"/>
        <v/>
      </c>
      <c r="J3" s="180" t="str">
        <f t="shared" ca="1" si="1"/>
        <v/>
      </c>
      <c r="K3" s="180" t="str">
        <f t="shared" ca="1" si="1"/>
        <v/>
      </c>
      <c r="L3" s="180" t="str">
        <f t="shared" ca="1" si="1"/>
        <v/>
      </c>
      <c r="Q3" s="3" t="s">
        <v>126</v>
      </c>
      <c r="S3" s="6">
        <f>S2/31</f>
        <v>1645.1612903225807</v>
      </c>
      <c r="V3" s="6">
        <f>V2/31</f>
        <v>1587.5806451612902</v>
      </c>
      <c r="Y3" s="208">
        <v>4.5</v>
      </c>
    </row>
    <row r="4" spans="2:26" ht="9.75" customHeight="1" x14ac:dyDescent="0.2"/>
    <row r="5" spans="2:26" s="182" customFormat="1" ht="39" customHeight="1" x14ac:dyDescent="0.2">
      <c r="B5" s="187" t="s">
        <v>121</v>
      </c>
      <c r="C5" s="187" t="s">
        <v>118</v>
      </c>
      <c r="D5" s="187" t="s">
        <v>112</v>
      </c>
      <c r="E5" s="187" t="s">
        <v>113</v>
      </c>
      <c r="F5" s="187" t="s">
        <v>114</v>
      </c>
      <c r="G5" s="187" t="s">
        <v>107</v>
      </c>
      <c r="H5" s="187" t="s">
        <v>111</v>
      </c>
      <c r="I5" s="188" t="s">
        <v>106</v>
      </c>
      <c r="J5" s="187" t="s">
        <v>115</v>
      </c>
      <c r="K5" s="187" t="s">
        <v>116</v>
      </c>
      <c r="L5" s="187" t="s">
        <v>117</v>
      </c>
      <c r="M5" s="187" t="s">
        <v>108</v>
      </c>
      <c r="N5" s="187" t="s">
        <v>122</v>
      </c>
      <c r="O5" s="212"/>
      <c r="Q5" s="187" t="s">
        <v>121</v>
      </c>
      <c r="R5" s="187" t="s">
        <v>118</v>
      </c>
      <c r="S5" s="187" t="s">
        <v>124</v>
      </c>
      <c r="T5" s="207" t="s">
        <v>127</v>
      </c>
      <c r="U5" s="187" t="s">
        <v>128</v>
      </c>
      <c r="V5" s="187" t="s">
        <v>124</v>
      </c>
      <c r="W5" s="207" t="s">
        <v>127</v>
      </c>
      <c r="X5" s="187" t="s">
        <v>129</v>
      </c>
      <c r="Y5" s="187" t="s">
        <v>124</v>
      </c>
      <c r="Z5" s="207" t="s">
        <v>127</v>
      </c>
    </row>
    <row r="6" spans="2:26" x14ac:dyDescent="0.2">
      <c r="B6" s="177">
        <v>1</v>
      </c>
      <c r="C6" s="183">
        <f t="shared" ref="C6:C36" ca="1" si="2">INDIRECT("'"&amp;B6&amp;"'!H20")</f>
        <v>0</v>
      </c>
      <c r="D6" s="183">
        <f ca="1">INDIRECT("'"&amp;B6&amp;"'!K41")</f>
        <v>0</v>
      </c>
      <c r="E6" s="183">
        <f ca="1">INDIRECT("'"&amp;B6&amp;"'!K38")</f>
        <v>0</v>
      </c>
      <c r="F6" s="183">
        <f ca="1">INDIRECT("'"&amp;B6&amp;"'!K39")</f>
        <v>0</v>
      </c>
      <c r="G6" s="183">
        <f t="shared" ref="G6:G36" ca="1" si="3">INDIRECT("'"&amp;B6&amp;"'!M58")</f>
        <v>0</v>
      </c>
      <c r="H6" s="184" t="str">
        <f t="shared" ref="H6:H36" ca="1" si="4">INDIRECT("'"&amp;B6&amp;"'!M59")</f>
        <v/>
      </c>
      <c r="I6" s="183">
        <f t="shared" ref="I6:I36" ca="1" si="5">INDIRECT("'"&amp;B6&amp;"'!L58")</f>
        <v>0</v>
      </c>
      <c r="J6" s="184" t="str">
        <f t="shared" ref="J6:J36" ca="1" si="6">INDIRECT("'"&amp;B6&amp;"'!L59")</f>
        <v/>
      </c>
      <c r="K6" s="184" t="str">
        <f t="shared" ref="K6:K36" ca="1" si="7">INDIRECT("'"&amp;B6&amp;"'!H59")</f>
        <v/>
      </c>
      <c r="L6" s="184" t="str">
        <f ca="1">INDIRECT("'"&amp;B6&amp;"'!C59")</f>
        <v/>
      </c>
      <c r="M6" s="183">
        <f ca="1">INDIRECT("'"&amp;B6&amp;"'!D54")</f>
        <v>0</v>
      </c>
      <c r="N6" s="183">
        <f ca="1">INDIRECT("'"&amp;B6&amp;"'!J18")</f>
        <v>0</v>
      </c>
      <c r="O6" s="213"/>
      <c r="Q6" s="177">
        <v>1</v>
      </c>
      <c r="R6" s="183">
        <v>100</v>
      </c>
      <c r="S6" s="205">
        <f>$S$3</f>
        <v>1645.1612903225807</v>
      </c>
      <c r="T6" s="206">
        <f>IF(R6&lt;S6,R6,"")</f>
        <v>100</v>
      </c>
      <c r="U6" s="205">
        <f ca="1">D6</f>
        <v>0</v>
      </c>
      <c r="V6" s="205">
        <f>$V$3</f>
        <v>1587.5806451612902</v>
      </c>
      <c r="W6" s="206">
        <f ca="1">IF(U6&lt;V6,U6,"")</f>
        <v>0</v>
      </c>
      <c r="X6" s="209" t="str">
        <f ca="1">H6</f>
        <v/>
      </c>
      <c r="Y6" s="209">
        <f>$Y$3</f>
        <v>4.5</v>
      </c>
      <c r="Z6" s="206" t="str">
        <f ca="1">IF(X6&lt;Y6,X6,"")</f>
        <v/>
      </c>
    </row>
    <row r="7" spans="2:26" x14ac:dyDescent="0.2">
      <c r="B7" s="177">
        <v>2</v>
      </c>
      <c r="C7" s="183">
        <f t="shared" ca="1" si="2"/>
        <v>0</v>
      </c>
      <c r="D7" s="183">
        <f ca="1">INDIRECT("'"&amp;B7&amp;"'!K41")</f>
        <v>0</v>
      </c>
      <c r="E7" s="183">
        <f t="shared" ref="E7:E36" ca="1" si="8">INDIRECT("'"&amp;B7&amp;"'!K38")</f>
        <v>0</v>
      </c>
      <c r="F7" s="183">
        <f t="shared" ref="F7:F36" ca="1" si="9">INDIRECT("'"&amp;B7&amp;"'!K39")</f>
        <v>0</v>
      </c>
      <c r="G7" s="183">
        <f t="shared" ca="1" si="3"/>
        <v>0</v>
      </c>
      <c r="H7" s="184" t="str">
        <f t="shared" ca="1" si="4"/>
        <v/>
      </c>
      <c r="I7" s="183">
        <f t="shared" ca="1" si="5"/>
        <v>0</v>
      </c>
      <c r="J7" s="184" t="str">
        <f t="shared" ca="1" si="6"/>
        <v/>
      </c>
      <c r="K7" s="184" t="str">
        <f t="shared" ca="1" si="7"/>
        <v/>
      </c>
      <c r="L7" s="184" t="str">
        <f t="shared" ref="L7:L36" ca="1" si="10">INDIRECT("'"&amp;B7&amp;"'!C59")</f>
        <v/>
      </c>
      <c r="M7" s="183">
        <f t="shared" ref="M7:M36" ca="1" si="11">INDIRECT("'"&amp;B7&amp;"'!D54")</f>
        <v>0</v>
      </c>
      <c r="N7" s="183">
        <f t="shared" ref="N7:N36" ca="1" si="12">INDIRECT("'"&amp;B7&amp;"'!J18")</f>
        <v>0</v>
      </c>
      <c r="O7" s="213"/>
      <c r="Q7" s="177">
        <v>2</v>
      </c>
      <c r="R7" s="183">
        <v>1800</v>
      </c>
      <c r="S7" s="205">
        <f t="shared" ref="S7:S36" si="13">$S$3</f>
        <v>1645.1612903225807</v>
      </c>
      <c r="T7" s="206" t="str">
        <f t="shared" ref="T7:T36" si="14">IF(R7&lt;S7,R7,"")</f>
        <v/>
      </c>
      <c r="U7" s="205">
        <f t="shared" ref="U7:U36" ca="1" si="15">D7</f>
        <v>0</v>
      </c>
      <c r="V7" s="205">
        <f t="shared" ref="V7:V36" si="16">$V$3</f>
        <v>1587.5806451612902</v>
      </c>
      <c r="W7" s="206">
        <f t="shared" ref="W7:W36" ca="1" si="17">IF(U7&lt;V7,U7,"")</f>
        <v>0</v>
      </c>
      <c r="X7" s="209" t="str">
        <f t="shared" ref="X7:X36" ca="1" si="18">H7</f>
        <v/>
      </c>
      <c r="Y7" s="209">
        <f t="shared" ref="Y7:Y36" si="19">$Y$3</f>
        <v>4.5</v>
      </c>
      <c r="Z7" s="206" t="str">
        <f t="shared" ref="Z7:Z36" ca="1" si="20">IF(X7&lt;Y7,X7,"")</f>
        <v/>
      </c>
    </row>
    <row r="8" spans="2:26" x14ac:dyDescent="0.2">
      <c r="B8" s="177">
        <v>3</v>
      </c>
      <c r="C8" s="183">
        <f t="shared" ca="1" si="2"/>
        <v>0</v>
      </c>
      <c r="D8" s="183">
        <f t="shared" ref="D8:D36" ca="1" si="21">INDIRECT("'"&amp;B8&amp;"'!K41")</f>
        <v>0</v>
      </c>
      <c r="E8" s="183">
        <f t="shared" ca="1" si="8"/>
        <v>0</v>
      </c>
      <c r="F8" s="183">
        <f t="shared" ca="1" si="9"/>
        <v>0</v>
      </c>
      <c r="G8" s="183">
        <f t="shared" ca="1" si="3"/>
        <v>0</v>
      </c>
      <c r="H8" s="184" t="str">
        <f t="shared" ca="1" si="4"/>
        <v/>
      </c>
      <c r="I8" s="183">
        <f t="shared" ca="1" si="5"/>
        <v>0</v>
      </c>
      <c r="J8" s="184" t="str">
        <f t="shared" ca="1" si="6"/>
        <v/>
      </c>
      <c r="K8" s="184" t="str">
        <f t="shared" ca="1" si="7"/>
        <v/>
      </c>
      <c r="L8" s="184" t="str">
        <f t="shared" ca="1" si="10"/>
        <v/>
      </c>
      <c r="M8" s="183">
        <f t="shared" ca="1" si="11"/>
        <v>0</v>
      </c>
      <c r="N8" s="183">
        <f t="shared" ca="1" si="12"/>
        <v>0</v>
      </c>
      <c r="O8" s="213"/>
      <c r="Q8" s="177">
        <v>3</v>
      </c>
      <c r="R8" s="183">
        <v>1700</v>
      </c>
      <c r="S8" s="205">
        <f t="shared" si="13"/>
        <v>1645.1612903225807</v>
      </c>
      <c r="T8" s="206" t="str">
        <f t="shared" si="14"/>
        <v/>
      </c>
      <c r="U8" s="205">
        <f t="shared" ca="1" si="15"/>
        <v>0</v>
      </c>
      <c r="V8" s="205">
        <f t="shared" si="16"/>
        <v>1587.5806451612902</v>
      </c>
      <c r="W8" s="206">
        <f t="shared" ca="1" si="17"/>
        <v>0</v>
      </c>
      <c r="X8" s="209" t="str">
        <f t="shared" ca="1" si="18"/>
        <v/>
      </c>
      <c r="Y8" s="209">
        <f t="shared" si="19"/>
        <v>4.5</v>
      </c>
      <c r="Z8" s="206" t="str">
        <f t="shared" ca="1" si="20"/>
        <v/>
      </c>
    </row>
    <row r="9" spans="2:26" x14ac:dyDescent="0.2">
      <c r="B9" s="177">
        <v>4</v>
      </c>
      <c r="C9" s="183">
        <f t="shared" ca="1" si="2"/>
        <v>0</v>
      </c>
      <c r="D9" s="183">
        <f t="shared" ca="1" si="21"/>
        <v>0</v>
      </c>
      <c r="E9" s="183">
        <f t="shared" ca="1" si="8"/>
        <v>0</v>
      </c>
      <c r="F9" s="183">
        <f t="shared" ca="1" si="9"/>
        <v>0</v>
      </c>
      <c r="G9" s="183">
        <f t="shared" ca="1" si="3"/>
        <v>0</v>
      </c>
      <c r="H9" s="184" t="str">
        <f t="shared" ca="1" si="4"/>
        <v/>
      </c>
      <c r="I9" s="183">
        <f t="shared" ca="1" si="5"/>
        <v>0</v>
      </c>
      <c r="J9" s="184" t="str">
        <f t="shared" ca="1" si="6"/>
        <v/>
      </c>
      <c r="K9" s="184" t="str">
        <f t="shared" ca="1" si="7"/>
        <v/>
      </c>
      <c r="L9" s="184" t="str">
        <f t="shared" ca="1" si="10"/>
        <v/>
      </c>
      <c r="M9" s="183">
        <f t="shared" ca="1" si="11"/>
        <v>0</v>
      </c>
      <c r="N9" s="183">
        <f t="shared" ca="1" si="12"/>
        <v>0</v>
      </c>
      <c r="O9" s="213"/>
      <c r="Q9" s="177">
        <v>4</v>
      </c>
      <c r="R9" s="183">
        <v>1000</v>
      </c>
      <c r="S9" s="205">
        <f t="shared" si="13"/>
        <v>1645.1612903225807</v>
      </c>
      <c r="T9" s="206">
        <f t="shared" si="14"/>
        <v>1000</v>
      </c>
      <c r="U9" s="205">
        <f t="shared" ca="1" si="15"/>
        <v>0</v>
      </c>
      <c r="V9" s="205">
        <f t="shared" si="16"/>
        <v>1587.5806451612902</v>
      </c>
      <c r="W9" s="206">
        <f t="shared" ca="1" si="17"/>
        <v>0</v>
      </c>
      <c r="X9" s="209" t="str">
        <f t="shared" ca="1" si="18"/>
        <v/>
      </c>
      <c r="Y9" s="209">
        <f t="shared" si="19"/>
        <v>4.5</v>
      </c>
      <c r="Z9" s="206" t="str">
        <f t="shared" ca="1" si="20"/>
        <v/>
      </c>
    </row>
    <row r="10" spans="2:26" x14ac:dyDescent="0.2">
      <c r="B10" s="177">
        <v>5</v>
      </c>
      <c r="C10" s="183">
        <f t="shared" ca="1" si="2"/>
        <v>0</v>
      </c>
      <c r="D10" s="183">
        <f t="shared" ca="1" si="21"/>
        <v>0</v>
      </c>
      <c r="E10" s="183">
        <f t="shared" ca="1" si="8"/>
        <v>0</v>
      </c>
      <c r="F10" s="183">
        <f t="shared" ca="1" si="9"/>
        <v>0</v>
      </c>
      <c r="G10" s="183">
        <f t="shared" ca="1" si="3"/>
        <v>0</v>
      </c>
      <c r="H10" s="184" t="str">
        <f t="shared" ca="1" si="4"/>
        <v/>
      </c>
      <c r="I10" s="183">
        <f t="shared" ca="1" si="5"/>
        <v>0</v>
      </c>
      <c r="J10" s="184" t="str">
        <f t="shared" ca="1" si="6"/>
        <v/>
      </c>
      <c r="K10" s="184" t="str">
        <f t="shared" ca="1" si="7"/>
        <v/>
      </c>
      <c r="L10" s="184" t="str">
        <f t="shared" ca="1" si="10"/>
        <v/>
      </c>
      <c r="M10" s="183">
        <f t="shared" ca="1" si="11"/>
        <v>0</v>
      </c>
      <c r="N10" s="183">
        <f t="shared" ca="1" si="12"/>
        <v>0</v>
      </c>
      <c r="O10" s="213"/>
      <c r="Q10" s="177">
        <v>5</v>
      </c>
      <c r="R10" s="183">
        <f t="shared" ref="R10:R36" ca="1" si="22">C10</f>
        <v>0</v>
      </c>
      <c r="S10" s="205">
        <f t="shared" si="13"/>
        <v>1645.1612903225807</v>
      </c>
      <c r="T10" s="206">
        <f t="shared" ca="1" si="14"/>
        <v>0</v>
      </c>
      <c r="U10" s="205">
        <f t="shared" ca="1" si="15"/>
        <v>0</v>
      </c>
      <c r="V10" s="205">
        <f t="shared" si="16"/>
        <v>1587.5806451612902</v>
      </c>
      <c r="W10" s="206">
        <f t="shared" ca="1" si="17"/>
        <v>0</v>
      </c>
      <c r="X10" s="209" t="str">
        <f t="shared" ca="1" si="18"/>
        <v/>
      </c>
      <c r="Y10" s="209">
        <f t="shared" si="19"/>
        <v>4.5</v>
      </c>
      <c r="Z10" s="206" t="str">
        <f t="shared" ca="1" si="20"/>
        <v/>
      </c>
    </row>
    <row r="11" spans="2:26" x14ac:dyDescent="0.2">
      <c r="B11" s="177">
        <v>6</v>
      </c>
      <c r="C11" s="183">
        <f t="shared" ca="1" si="2"/>
        <v>0</v>
      </c>
      <c r="D11" s="183">
        <f t="shared" ca="1" si="21"/>
        <v>0</v>
      </c>
      <c r="E11" s="183">
        <f t="shared" ca="1" si="8"/>
        <v>0</v>
      </c>
      <c r="F11" s="183">
        <f t="shared" ca="1" si="9"/>
        <v>0</v>
      </c>
      <c r="G11" s="183">
        <f t="shared" ca="1" si="3"/>
        <v>0</v>
      </c>
      <c r="H11" s="184" t="str">
        <f t="shared" ca="1" si="4"/>
        <v/>
      </c>
      <c r="I11" s="183">
        <f t="shared" ca="1" si="5"/>
        <v>0</v>
      </c>
      <c r="J11" s="184" t="str">
        <f t="shared" ca="1" si="6"/>
        <v/>
      </c>
      <c r="K11" s="184" t="str">
        <f t="shared" ca="1" si="7"/>
        <v/>
      </c>
      <c r="L11" s="184" t="str">
        <f t="shared" ca="1" si="10"/>
        <v/>
      </c>
      <c r="M11" s="183">
        <f t="shared" ca="1" si="11"/>
        <v>0</v>
      </c>
      <c r="N11" s="183">
        <f t="shared" ca="1" si="12"/>
        <v>0</v>
      </c>
      <c r="O11" s="213"/>
      <c r="Q11" s="177">
        <v>6</v>
      </c>
      <c r="R11" s="183">
        <f t="shared" ca="1" si="22"/>
        <v>0</v>
      </c>
      <c r="S11" s="205">
        <f t="shared" si="13"/>
        <v>1645.1612903225807</v>
      </c>
      <c r="T11" s="206">
        <f t="shared" ca="1" si="14"/>
        <v>0</v>
      </c>
      <c r="U11" s="205">
        <f t="shared" ca="1" si="15"/>
        <v>0</v>
      </c>
      <c r="V11" s="205">
        <f t="shared" si="16"/>
        <v>1587.5806451612902</v>
      </c>
      <c r="W11" s="206">
        <f t="shared" ca="1" si="17"/>
        <v>0</v>
      </c>
      <c r="X11" s="209" t="str">
        <f t="shared" ca="1" si="18"/>
        <v/>
      </c>
      <c r="Y11" s="209">
        <f t="shared" si="19"/>
        <v>4.5</v>
      </c>
      <c r="Z11" s="206" t="str">
        <f t="shared" ca="1" si="20"/>
        <v/>
      </c>
    </row>
    <row r="12" spans="2:26" x14ac:dyDescent="0.2">
      <c r="B12" s="177">
        <v>7</v>
      </c>
      <c r="C12" s="183">
        <f t="shared" ca="1" si="2"/>
        <v>0</v>
      </c>
      <c r="D12" s="183">
        <f t="shared" ca="1" si="21"/>
        <v>0</v>
      </c>
      <c r="E12" s="183">
        <f t="shared" ca="1" si="8"/>
        <v>0</v>
      </c>
      <c r="F12" s="183">
        <f t="shared" ca="1" si="9"/>
        <v>0</v>
      </c>
      <c r="G12" s="183">
        <f t="shared" ca="1" si="3"/>
        <v>0</v>
      </c>
      <c r="H12" s="184" t="str">
        <f t="shared" ca="1" si="4"/>
        <v/>
      </c>
      <c r="I12" s="183">
        <f t="shared" ca="1" si="5"/>
        <v>0</v>
      </c>
      <c r="J12" s="184" t="str">
        <f t="shared" ca="1" si="6"/>
        <v/>
      </c>
      <c r="K12" s="184" t="str">
        <f t="shared" ca="1" si="7"/>
        <v/>
      </c>
      <c r="L12" s="184" t="str">
        <f t="shared" ca="1" si="10"/>
        <v/>
      </c>
      <c r="M12" s="183">
        <f t="shared" ca="1" si="11"/>
        <v>0</v>
      </c>
      <c r="N12" s="183">
        <f t="shared" ca="1" si="12"/>
        <v>0</v>
      </c>
      <c r="O12" s="213"/>
      <c r="Q12" s="177">
        <v>7</v>
      </c>
      <c r="R12" s="183">
        <f t="shared" ca="1" si="22"/>
        <v>0</v>
      </c>
      <c r="S12" s="205">
        <f t="shared" si="13"/>
        <v>1645.1612903225807</v>
      </c>
      <c r="T12" s="206">
        <f t="shared" ca="1" si="14"/>
        <v>0</v>
      </c>
      <c r="U12" s="205">
        <f t="shared" ca="1" si="15"/>
        <v>0</v>
      </c>
      <c r="V12" s="205">
        <f t="shared" si="16"/>
        <v>1587.5806451612902</v>
      </c>
      <c r="W12" s="206">
        <f t="shared" ca="1" si="17"/>
        <v>0</v>
      </c>
      <c r="X12" s="209" t="str">
        <f t="shared" ca="1" si="18"/>
        <v/>
      </c>
      <c r="Y12" s="209">
        <f t="shared" si="19"/>
        <v>4.5</v>
      </c>
      <c r="Z12" s="206" t="str">
        <f t="shared" ca="1" si="20"/>
        <v/>
      </c>
    </row>
    <row r="13" spans="2:26" x14ac:dyDescent="0.2">
      <c r="B13" s="177">
        <v>8</v>
      </c>
      <c r="C13" s="183">
        <f t="shared" ca="1" si="2"/>
        <v>0</v>
      </c>
      <c r="D13" s="183">
        <f t="shared" ca="1" si="21"/>
        <v>0</v>
      </c>
      <c r="E13" s="183">
        <f t="shared" ca="1" si="8"/>
        <v>0</v>
      </c>
      <c r="F13" s="183">
        <f t="shared" ca="1" si="9"/>
        <v>0</v>
      </c>
      <c r="G13" s="183">
        <f t="shared" ca="1" si="3"/>
        <v>0</v>
      </c>
      <c r="H13" s="184" t="str">
        <f t="shared" ca="1" si="4"/>
        <v/>
      </c>
      <c r="I13" s="183">
        <f t="shared" ca="1" si="5"/>
        <v>0</v>
      </c>
      <c r="J13" s="184" t="str">
        <f t="shared" ca="1" si="6"/>
        <v/>
      </c>
      <c r="K13" s="184" t="str">
        <f t="shared" ca="1" si="7"/>
        <v/>
      </c>
      <c r="L13" s="184" t="str">
        <f t="shared" ca="1" si="10"/>
        <v/>
      </c>
      <c r="M13" s="183">
        <f t="shared" ca="1" si="11"/>
        <v>0</v>
      </c>
      <c r="N13" s="183">
        <f t="shared" ca="1" si="12"/>
        <v>0</v>
      </c>
      <c r="O13" s="213"/>
      <c r="Q13" s="177">
        <v>8</v>
      </c>
      <c r="R13" s="183">
        <f t="shared" ca="1" si="22"/>
        <v>0</v>
      </c>
      <c r="S13" s="205">
        <f t="shared" si="13"/>
        <v>1645.1612903225807</v>
      </c>
      <c r="T13" s="206">
        <f t="shared" ca="1" si="14"/>
        <v>0</v>
      </c>
      <c r="U13" s="205">
        <f t="shared" ca="1" si="15"/>
        <v>0</v>
      </c>
      <c r="V13" s="205">
        <f t="shared" si="16"/>
        <v>1587.5806451612902</v>
      </c>
      <c r="W13" s="206">
        <f t="shared" ca="1" si="17"/>
        <v>0</v>
      </c>
      <c r="X13" s="209" t="str">
        <f t="shared" ca="1" si="18"/>
        <v/>
      </c>
      <c r="Y13" s="209">
        <f t="shared" si="19"/>
        <v>4.5</v>
      </c>
      <c r="Z13" s="206" t="str">
        <f t="shared" ca="1" si="20"/>
        <v/>
      </c>
    </row>
    <row r="14" spans="2:26" x14ac:dyDescent="0.2">
      <c r="B14" s="177">
        <v>9</v>
      </c>
      <c r="C14" s="183">
        <f t="shared" ca="1" si="2"/>
        <v>0</v>
      </c>
      <c r="D14" s="183">
        <f t="shared" ca="1" si="21"/>
        <v>0</v>
      </c>
      <c r="E14" s="183">
        <f t="shared" ca="1" si="8"/>
        <v>0</v>
      </c>
      <c r="F14" s="183">
        <f t="shared" ca="1" si="9"/>
        <v>0</v>
      </c>
      <c r="G14" s="183">
        <f t="shared" ca="1" si="3"/>
        <v>0</v>
      </c>
      <c r="H14" s="184" t="str">
        <f t="shared" ca="1" si="4"/>
        <v/>
      </c>
      <c r="I14" s="183">
        <f t="shared" ca="1" si="5"/>
        <v>0</v>
      </c>
      <c r="J14" s="184" t="str">
        <f t="shared" ca="1" si="6"/>
        <v/>
      </c>
      <c r="K14" s="184" t="str">
        <f t="shared" ca="1" si="7"/>
        <v/>
      </c>
      <c r="L14" s="184" t="str">
        <f t="shared" ca="1" si="10"/>
        <v/>
      </c>
      <c r="M14" s="183">
        <f t="shared" ca="1" si="11"/>
        <v>0</v>
      </c>
      <c r="N14" s="183">
        <f t="shared" ca="1" si="12"/>
        <v>0</v>
      </c>
      <c r="O14" s="213"/>
      <c r="Q14" s="177">
        <v>9</v>
      </c>
      <c r="R14" s="183">
        <f t="shared" ca="1" si="22"/>
        <v>0</v>
      </c>
      <c r="S14" s="205">
        <f t="shared" si="13"/>
        <v>1645.1612903225807</v>
      </c>
      <c r="T14" s="206">
        <f t="shared" ca="1" si="14"/>
        <v>0</v>
      </c>
      <c r="U14" s="205">
        <f t="shared" ca="1" si="15"/>
        <v>0</v>
      </c>
      <c r="V14" s="205">
        <f t="shared" si="16"/>
        <v>1587.5806451612902</v>
      </c>
      <c r="W14" s="206">
        <f t="shared" ca="1" si="17"/>
        <v>0</v>
      </c>
      <c r="X14" s="209" t="str">
        <f t="shared" ca="1" si="18"/>
        <v/>
      </c>
      <c r="Y14" s="209">
        <f t="shared" si="19"/>
        <v>4.5</v>
      </c>
      <c r="Z14" s="206" t="str">
        <f t="shared" ca="1" si="20"/>
        <v/>
      </c>
    </row>
    <row r="15" spans="2:26" x14ac:dyDescent="0.2">
      <c r="B15" s="177">
        <v>10</v>
      </c>
      <c r="C15" s="183">
        <f t="shared" ca="1" si="2"/>
        <v>0</v>
      </c>
      <c r="D15" s="183">
        <f t="shared" ca="1" si="21"/>
        <v>0</v>
      </c>
      <c r="E15" s="183">
        <f t="shared" ca="1" si="8"/>
        <v>0</v>
      </c>
      <c r="F15" s="183">
        <f t="shared" ca="1" si="9"/>
        <v>0</v>
      </c>
      <c r="G15" s="183">
        <f t="shared" ca="1" si="3"/>
        <v>0</v>
      </c>
      <c r="H15" s="184" t="str">
        <f t="shared" ca="1" si="4"/>
        <v/>
      </c>
      <c r="I15" s="183">
        <f t="shared" ca="1" si="5"/>
        <v>0</v>
      </c>
      <c r="J15" s="184" t="str">
        <f t="shared" ca="1" si="6"/>
        <v/>
      </c>
      <c r="K15" s="184" t="str">
        <f t="shared" ca="1" si="7"/>
        <v/>
      </c>
      <c r="L15" s="184" t="str">
        <f t="shared" ca="1" si="10"/>
        <v/>
      </c>
      <c r="M15" s="183">
        <f t="shared" ca="1" si="11"/>
        <v>0</v>
      </c>
      <c r="N15" s="183">
        <f t="shared" ca="1" si="12"/>
        <v>0</v>
      </c>
      <c r="O15" s="213"/>
      <c r="Q15" s="177">
        <v>10</v>
      </c>
      <c r="R15" s="183">
        <f t="shared" ca="1" si="22"/>
        <v>0</v>
      </c>
      <c r="S15" s="205">
        <f t="shared" si="13"/>
        <v>1645.1612903225807</v>
      </c>
      <c r="T15" s="206">
        <f t="shared" ca="1" si="14"/>
        <v>0</v>
      </c>
      <c r="U15" s="205">
        <f t="shared" ca="1" si="15"/>
        <v>0</v>
      </c>
      <c r="V15" s="205">
        <f t="shared" si="16"/>
        <v>1587.5806451612902</v>
      </c>
      <c r="W15" s="206">
        <f t="shared" ca="1" si="17"/>
        <v>0</v>
      </c>
      <c r="X15" s="209" t="str">
        <f t="shared" ca="1" si="18"/>
        <v/>
      </c>
      <c r="Y15" s="209">
        <f t="shared" si="19"/>
        <v>4.5</v>
      </c>
      <c r="Z15" s="206" t="str">
        <f t="shared" ca="1" si="20"/>
        <v/>
      </c>
    </row>
    <row r="16" spans="2:26" x14ac:dyDescent="0.2">
      <c r="B16" s="177">
        <v>11</v>
      </c>
      <c r="C16" s="183">
        <f t="shared" ca="1" si="2"/>
        <v>0</v>
      </c>
      <c r="D16" s="183">
        <f t="shared" ca="1" si="21"/>
        <v>0</v>
      </c>
      <c r="E16" s="183">
        <f t="shared" ca="1" si="8"/>
        <v>0</v>
      </c>
      <c r="F16" s="183">
        <f t="shared" ca="1" si="9"/>
        <v>0</v>
      </c>
      <c r="G16" s="183">
        <f t="shared" ca="1" si="3"/>
        <v>0</v>
      </c>
      <c r="H16" s="184" t="str">
        <f t="shared" ca="1" si="4"/>
        <v/>
      </c>
      <c r="I16" s="183">
        <f t="shared" ca="1" si="5"/>
        <v>0</v>
      </c>
      <c r="J16" s="184" t="str">
        <f t="shared" ca="1" si="6"/>
        <v/>
      </c>
      <c r="K16" s="184" t="str">
        <f t="shared" ca="1" si="7"/>
        <v/>
      </c>
      <c r="L16" s="184" t="str">
        <f t="shared" ca="1" si="10"/>
        <v/>
      </c>
      <c r="M16" s="183">
        <f t="shared" ca="1" si="11"/>
        <v>0</v>
      </c>
      <c r="N16" s="183">
        <f t="shared" ca="1" si="12"/>
        <v>0</v>
      </c>
      <c r="O16" s="213"/>
      <c r="Q16" s="177">
        <v>11</v>
      </c>
      <c r="R16" s="183">
        <f t="shared" ca="1" si="22"/>
        <v>0</v>
      </c>
      <c r="S16" s="205">
        <f t="shared" si="13"/>
        <v>1645.1612903225807</v>
      </c>
      <c r="T16" s="206">
        <f t="shared" ca="1" si="14"/>
        <v>0</v>
      </c>
      <c r="U16" s="205">
        <f t="shared" ca="1" si="15"/>
        <v>0</v>
      </c>
      <c r="V16" s="205">
        <f t="shared" si="16"/>
        <v>1587.5806451612902</v>
      </c>
      <c r="W16" s="206">
        <f t="shared" ca="1" si="17"/>
        <v>0</v>
      </c>
      <c r="X16" s="209" t="str">
        <f t="shared" ca="1" si="18"/>
        <v/>
      </c>
      <c r="Y16" s="209">
        <f t="shared" si="19"/>
        <v>4.5</v>
      </c>
      <c r="Z16" s="206" t="str">
        <f t="shared" ca="1" si="20"/>
        <v/>
      </c>
    </row>
    <row r="17" spans="2:26" x14ac:dyDescent="0.2">
      <c r="B17" s="177">
        <v>12</v>
      </c>
      <c r="C17" s="183">
        <f t="shared" ca="1" si="2"/>
        <v>0</v>
      </c>
      <c r="D17" s="183">
        <f t="shared" ca="1" si="21"/>
        <v>0</v>
      </c>
      <c r="E17" s="183">
        <f t="shared" ca="1" si="8"/>
        <v>0</v>
      </c>
      <c r="F17" s="183">
        <f t="shared" ca="1" si="9"/>
        <v>0</v>
      </c>
      <c r="G17" s="183">
        <f t="shared" ca="1" si="3"/>
        <v>0</v>
      </c>
      <c r="H17" s="184" t="str">
        <f t="shared" ca="1" si="4"/>
        <v/>
      </c>
      <c r="I17" s="183">
        <f t="shared" ca="1" si="5"/>
        <v>0</v>
      </c>
      <c r="J17" s="184" t="str">
        <f t="shared" ca="1" si="6"/>
        <v/>
      </c>
      <c r="K17" s="184" t="str">
        <f t="shared" ca="1" si="7"/>
        <v/>
      </c>
      <c r="L17" s="184" t="str">
        <f t="shared" ca="1" si="10"/>
        <v/>
      </c>
      <c r="M17" s="183">
        <f t="shared" ca="1" si="11"/>
        <v>0</v>
      </c>
      <c r="N17" s="183">
        <f t="shared" ca="1" si="12"/>
        <v>0</v>
      </c>
      <c r="O17" s="213"/>
      <c r="Q17" s="177">
        <v>12</v>
      </c>
      <c r="R17" s="183">
        <f t="shared" ca="1" si="22"/>
        <v>0</v>
      </c>
      <c r="S17" s="205">
        <f t="shared" si="13"/>
        <v>1645.1612903225807</v>
      </c>
      <c r="T17" s="206">
        <f t="shared" ca="1" si="14"/>
        <v>0</v>
      </c>
      <c r="U17" s="205">
        <f t="shared" ca="1" si="15"/>
        <v>0</v>
      </c>
      <c r="V17" s="205">
        <f t="shared" si="16"/>
        <v>1587.5806451612902</v>
      </c>
      <c r="W17" s="206">
        <f t="shared" ca="1" si="17"/>
        <v>0</v>
      </c>
      <c r="X17" s="209" t="str">
        <f t="shared" ca="1" si="18"/>
        <v/>
      </c>
      <c r="Y17" s="209">
        <f t="shared" si="19"/>
        <v>4.5</v>
      </c>
      <c r="Z17" s="206" t="str">
        <f t="shared" ca="1" si="20"/>
        <v/>
      </c>
    </row>
    <row r="18" spans="2:26" x14ac:dyDescent="0.2">
      <c r="B18" s="177">
        <v>13</v>
      </c>
      <c r="C18" s="183">
        <f t="shared" ca="1" si="2"/>
        <v>0</v>
      </c>
      <c r="D18" s="183">
        <f t="shared" ca="1" si="21"/>
        <v>0</v>
      </c>
      <c r="E18" s="183">
        <f t="shared" ca="1" si="8"/>
        <v>0</v>
      </c>
      <c r="F18" s="183">
        <f t="shared" ca="1" si="9"/>
        <v>0</v>
      </c>
      <c r="G18" s="183">
        <f t="shared" ca="1" si="3"/>
        <v>0</v>
      </c>
      <c r="H18" s="184" t="str">
        <f t="shared" ca="1" si="4"/>
        <v/>
      </c>
      <c r="I18" s="183">
        <f t="shared" ca="1" si="5"/>
        <v>0</v>
      </c>
      <c r="J18" s="184" t="str">
        <f t="shared" ca="1" si="6"/>
        <v/>
      </c>
      <c r="K18" s="184" t="str">
        <f t="shared" ca="1" si="7"/>
        <v/>
      </c>
      <c r="L18" s="184" t="str">
        <f t="shared" ca="1" si="10"/>
        <v/>
      </c>
      <c r="M18" s="183">
        <f t="shared" ca="1" si="11"/>
        <v>0</v>
      </c>
      <c r="N18" s="183">
        <f t="shared" ca="1" si="12"/>
        <v>0</v>
      </c>
      <c r="O18" s="213"/>
      <c r="Q18" s="177">
        <v>13</v>
      </c>
      <c r="R18" s="183">
        <f t="shared" ca="1" si="22"/>
        <v>0</v>
      </c>
      <c r="S18" s="205">
        <f t="shared" si="13"/>
        <v>1645.1612903225807</v>
      </c>
      <c r="T18" s="206">
        <f t="shared" ca="1" si="14"/>
        <v>0</v>
      </c>
      <c r="U18" s="205">
        <f t="shared" ca="1" si="15"/>
        <v>0</v>
      </c>
      <c r="V18" s="205">
        <f t="shared" si="16"/>
        <v>1587.5806451612902</v>
      </c>
      <c r="W18" s="206">
        <f t="shared" ca="1" si="17"/>
        <v>0</v>
      </c>
      <c r="X18" s="209" t="str">
        <f t="shared" ca="1" si="18"/>
        <v/>
      </c>
      <c r="Y18" s="209">
        <f t="shared" si="19"/>
        <v>4.5</v>
      </c>
      <c r="Z18" s="206" t="str">
        <f t="shared" ca="1" si="20"/>
        <v/>
      </c>
    </row>
    <row r="19" spans="2:26" x14ac:dyDescent="0.2">
      <c r="B19" s="177">
        <v>14</v>
      </c>
      <c r="C19" s="183">
        <f t="shared" ca="1" si="2"/>
        <v>0</v>
      </c>
      <c r="D19" s="183">
        <f t="shared" ca="1" si="21"/>
        <v>0</v>
      </c>
      <c r="E19" s="183">
        <f t="shared" ca="1" si="8"/>
        <v>0</v>
      </c>
      <c r="F19" s="183">
        <f t="shared" ca="1" si="9"/>
        <v>0</v>
      </c>
      <c r="G19" s="183">
        <f t="shared" ca="1" si="3"/>
        <v>0</v>
      </c>
      <c r="H19" s="184" t="str">
        <f t="shared" ca="1" si="4"/>
        <v/>
      </c>
      <c r="I19" s="183">
        <f t="shared" ca="1" si="5"/>
        <v>0</v>
      </c>
      <c r="J19" s="184" t="str">
        <f t="shared" ca="1" si="6"/>
        <v/>
      </c>
      <c r="K19" s="184" t="str">
        <f t="shared" ca="1" si="7"/>
        <v/>
      </c>
      <c r="L19" s="184" t="str">
        <f t="shared" ca="1" si="10"/>
        <v/>
      </c>
      <c r="M19" s="183">
        <f t="shared" ca="1" si="11"/>
        <v>0</v>
      </c>
      <c r="N19" s="183">
        <f t="shared" ca="1" si="12"/>
        <v>0</v>
      </c>
      <c r="O19" s="213"/>
      <c r="Q19" s="177">
        <v>14</v>
      </c>
      <c r="R19" s="183">
        <f t="shared" ca="1" si="22"/>
        <v>0</v>
      </c>
      <c r="S19" s="205">
        <f t="shared" si="13"/>
        <v>1645.1612903225807</v>
      </c>
      <c r="T19" s="206">
        <f t="shared" ca="1" si="14"/>
        <v>0</v>
      </c>
      <c r="U19" s="205">
        <f t="shared" ca="1" si="15"/>
        <v>0</v>
      </c>
      <c r="V19" s="205">
        <f t="shared" si="16"/>
        <v>1587.5806451612902</v>
      </c>
      <c r="W19" s="206">
        <f t="shared" ca="1" si="17"/>
        <v>0</v>
      </c>
      <c r="X19" s="209" t="str">
        <f t="shared" ca="1" si="18"/>
        <v/>
      </c>
      <c r="Y19" s="209">
        <f t="shared" si="19"/>
        <v>4.5</v>
      </c>
      <c r="Z19" s="206" t="str">
        <f t="shared" ca="1" si="20"/>
        <v/>
      </c>
    </row>
    <row r="20" spans="2:26" x14ac:dyDescent="0.2">
      <c r="B20" s="177">
        <v>15</v>
      </c>
      <c r="C20" s="183">
        <f t="shared" ca="1" si="2"/>
        <v>0</v>
      </c>
      <c r="D20" s="183">
        <f t="shared" ca="1" si="21"/>
        <v>0</v>
      </c>
      <c r="E20" s="183">
        <f t="shared" ca="1" si="8"/>
        <v>0</v>
      </c>
      <c r="F20" s="183">
        <f t="shared" ca="1" si="9"/>
        <v>0</v>
      </c>
      <c r="G20" s="183">
        <f t="shared" ca="1" si="3"/>
        <v>0</v>
      </c>
      <c r="H20" s="184" t="str">
        <f t="shared" ca="1" si="4"/>
        <v/>
      </c>
      <c r="I20" s="183">
        <f t="shared" ca="1" si="5"/>
        <v>0</v>
      </c>
      <c r="J20" s="184" t="str">
        <f t="shared" ca="1" si="6"/>
        <v/>
      </c>
      <c r="K20" s="184" t="str">
        <f t="shared" ca="1" si="7"/>
        <v/>
      </c>
      <c r="L20" s="184" t="str">
        <f t="shared" ca="1" si="10"/>
        <v/>
      </c>
      <c r="M20" s="183">
        <f t="shared" ca="1" si="11"/>
        <v>0</v>
      </c>
      <c r="N20" s="183">
        <f t="shared" ca="1" si="12"/>
        <v>0</v>
      </c>
      <c r="O20" s="213"/>
      <c r="Q20" s="177">
        <v>15</v>
      </c>
      <c r="R20" s="183">
        <f t="shared" ca="1" si="22"/>
        <v>0</v>
      </c>
      <c r="S20" s="205">
        <f t="shared" si="13"/>
        <v>1645.1612903225807</v>
      </c>
      <c r="T20" s="206">
        <f t="shared" ca="1" si="14"/>
        <v>0</v>
      </c>
      <c r="U20" s="205">
        <f t="shared" ca="1" si="15"/>
        <v>0</v>
      </c>
      <c r="V20" s="205">
        <f t="shared" si="16"/>
        <v>1587.5806451612902</v>
      </c>
      <c r="W20" s="206">
        <f t="shared" ca="1" si="17"/>
        <v>0</v>
      </c>
      <c r="X20" s="209" t="str">
        <f t="shared" ca="1" si="18"/>
        <v/>
      </c>
      <c r="Y20" s="209">
        <f t="shared" si="19"/>
        <v>4.5</v>
      </c>
      <c r="Z20" s="206" t="str">
        <f t="shared" ca="1" si="20"/>
        <v/>
      </c>
    </row>
    <row r="21" spans="2:26" x14ac:dyDescent="0.2">
      <c r="B21" s="177">
        <v>16</v>
      </c>
      <c r="C21" s="183">
        <f t="shared" ca="1" si="2"/>
        <v>0</v>
      </c>
      <c r="D21" s="183">
        <f t="shared" ca="1" si="21"/>
        <v>0</v>
      </c>
      <c r="E21" s="183">
        <f t="shared" ca="1" si="8"/>
        <v>0</v>
      </c>
      <c r="F21" s="183">
        <f t="shared" ca="1" si="9"/>
        <v>0</v>
      </c>
      <c r="G21" s="183">
        <f t="shared" ca="1" si="3"/>
        <v>0</v>
      </c>
      <c r="H21" s="184" t="str">
        <f t="shared" ca="1" si="4"/>
        <v/>
      </c>
      <c r="I21" s="183">
        <f t="shared" ca="1" si="5"/>
        <v>0</v>
      </c>
      <c r="J21" s="184" t="str">
        <f t="shared" ca="1" si="6"/>
        <v/>
      </c>
      <c r="K21" s="184" t="str">
        <f t="shared" ca="1" si="7"/>
        <v/>
      </c>
      <c r="L21" s="184" t="str">
        <f t="shared" ca="1" si="10"/>
        <v/>
      </c>
      <c r="M21" s="183">
        <f t="shared" ca="1" si="11"/>
        <v>0</v>
      </c>
      <c r="N21" s="183">
        <f t="shared" ca="1" si="12"/>
        <v>0</v>
      </c>
      <c r="O21" s="213"/>
      <c r="Q21" s="177">
        <v>16</v>
      </c>
      <c r="R21" s="183">
        <f t="shared" ca="1" si="22"/>
        <v>0</v>
      </c>
      <c r="S21" s="205">
        <f t="shared" si="13"/>
        <v>1645.1612903225807</v>
      </c>
      <c r="T21" s="206">
        <f t="shared" ca="1" si="14"/>
        <v>0</v>
      </c>
      <c r="U21" s="205">
        <f t="shared" ca="1" si="15"/>
        <v>0</v>
      </c>
      <c r="V21" s="205">
        <f t="shared" si="16"/>
        <v>1587.5806451612902</v>
      </c>
      <c r="W21" s="206">
        <f t="shared" ca="1" si="17"/>
        <v>0</v>
      </c>
      <c r="X21" s="209" t="str">
        <f t="shared" ca="1" si="18"/>
        <v/>
      </c>
      <c r="Y21" s="209">
        <f t="shared" si="19"/>
        <v>4.5</v>
      </c>
      <c r="Z21" s="206" t="str">
        <f t="shared" ca="1" si="20"/>
        <v/>
      </c>
    </row>
    <row r="22" spans="2:26" x14ac:dyDescent="0.2">
      <c r="B22" s="177">
        <v>17</v>
      </c>
      <c r="C22" s="183">
        <f t="shared" ca="1" si="2"/>
        <v>0</v>
      </c>
      <c r="D22" s="183">
        <f t="shared" ca="1" si="21"/>
        <v>0</v>
      </c>
      <c r="E22" s="183">
        <f t="shared" ca="1" si="8"/>
        <v>0</v>
      </c>
      <c r="F22" s="183">
        <f t="shared" ca="1" si="9"/>
        <v>0</v>
      </c>
      <c r="G22" s="183">
        <f t="shared" ca="1" si="3"/>
        <v>0</v>
      </c>
      <c r="H22" s="184" t="str">
        <f t="shared" ca="1" si="4"/>
        <v/>
      </c>
      <c r="I22" s="183">
        <f t="shared" ca="1" si="5"/>
        <v>0</v>
      </c>
      <c r="J22" s="184" t="str">
        <f t="shared" ca="1" si="6"/>
        <v/>
      </c>
      <c r="K22" s="184" t="str">
        <f t="shared" ca="1" si="7"/>
        <v/>
      </c>
      <c r="L22" s="184" t="str">
        <f t="shared" ca="1" si="10"/>
        <v/>
      </c>
      <c r="M22" s="183">
        <f t="shared" ca="1" si="11"/>
        <v>0</v>
      </c>
      <c r="N22" s="183">
        <f t="shared" ca="1" si="12"/>
        <v>0</v>
      </c>
      <c r="O22" s="213"/>
      <c r="Q22" s="177">
        <v>17</v>
      </c>
      <c r="R22" s="183">
        <f t="shared" ca="1" si="22"/>
        <v>0</v>
      </c>
      <c r="S22" s="205">
        <f t="shared" si="13"/>
        <v>1645.1612903225807</v>
      </c>
      <c r="T22" s="206">
        <f t="shared" ca="1" si="14"/>
        <v>0</v>
      </c>
      <c r="U22" s="205">
        <f t="shared" ca="1" si="15"/>
        <v>0</v>
      </c>
      <c r="V22" s="205">
        <f t="shared" si="16"/>
        <v>1587.5806451612902</v>
      </c>
      <c r="W22" s="206">
        <f t="shared" ca="1" si="17"/>
        <v>0</v>
      </c>
      <c r="X22" s="209" t="str">
        <f t="shared" ca="1" si="18"/>
        <v/>
      </c>
      <c r="Y22" s="209">
        <f t="shared" si="19"/>
        <v>4.5</v>
      </c>
      <c r="Z22" s="206" t="str">
        <f t="shared" ca="1" si="20"/>
        <v/>
      </c>
    </row>
    <row r="23" spans="2:26" x14ac:dyDescent="0.2">
      <c r="B23" s="177">
        <v>18</v>
      </c>
      <c r="C23" s="183">
        <f t="shared" ca="1" si="2"/>
        <v>0</v>
      </c>
      <c r="D23" s="183">
        <f t="shared" ca="1" si="21"/>
        <v>0</v>
      </c>
      <c r="E23" s="183">
        <f t="shared" ca="1" si="8"/>
        <v>0</v>
      </c>
      <c r="F23" s="183">
        <f t="shared" ca="1" si="9"/>
        <v>0</v>
      </c>
      <c r="G23" s="183">
        <f t="shared" ca="1" si="3"/>
        <v>0</v>
      </c>
      <c r="H23" s="184" t="str">
        <f t="shared" ca="1" si="4"/>
        <v/>
      </c>
      <c r="I23" s="183">
        <f t="shared" ca="1" si="5"/>
        <v>0</v>
      </c>
      <c r="J23" s="184" t="str">
        <f t="shared" ca="1" si="6"/>
        <v/>
      </c>
      <c r="K23" s="184" t="str">
        <f t="shared" ca="1" si="7"/>
        <v/>
      </c>
      <c r="L23" s="184" t="str">
        <f t="shared" ca="1" si="10"/>
        <v/>
      </c>
      <c r="M23" s="183">
        <f t="shared" ca="1" si="11"/>
        <v>0</v>
      </c>
      <c r="N23" s="183">
        <f t="shared" ca="1" si="12"/>
        <v>0</v>
      </c>
      <c r="O23" s="213"/>
      <c r="Q23" s="177">
        <v>18</v>
      </c>
      <c r="R23" s="183">
        <f t="shared" ca="1" si="22"/>
        <v>0</v>
      </c>
      <c r="S23" s="205">
        <f t="shared" si="13"/>
        <v>1645.1612903225807</v>
      </c>
      <c r="T23" s="206">
        <f t="shared" ca="1" si="14"/>
        <v>0</v>
      </c>
      <c r="U23" s="205">
        <f t="shared" ca="1" si="15"/>
        <v>0</v>
      </c>
      <c r="V23" s="205">
        <f t="shared" si="16"/>
        <v>1587.5806451612902</v>
      </c>
      <c r="W23" s="206">
        <f t="shared" ca="1" si="17"/>
        <v>0</v>
      </c>
      <c r="X23" s="209" t="str">
        <f t="shared" ca="1" si="18"/>
        <v/>
      </c>
      <c r="Y23" s="209">
        <f t="shared" si="19"/>
        <v>4.5</v>
      </c>
      <c r="Z23" s="206" t="str">
        <f t="shared" ca="1" si="20"/>
        <v/>
      </c>
    </row>
    <row r="24" spans="2:26" x14ac:dyDescent="0.2">
      <c r="B24" s="177">
        <v>19</v>
      </c>
      <c r="C24" s="183">
        <f t="shared" ca="1" si="2"/>
        <v>0</v>
      </c>
      <c r="D24" s="183">
        <f t="shared" ca="1" si="21"/>
        <v>0</v>
      </c>
      <c r="E24" s="183">
        <f t="shared" ca="1" si="8"/>
        <v>0</v>
      </c>
      <c r="F24" s="183">
        <f t="shared" ca="1" si="9"/>
        <v>0</v>
      </c>
      <c r="G24" s="183">
        <f t="shared" ca="1" si="3"/>
        <v>0</v>
      </c>
      <c r="H24" s="184" t="str">
        <f t="shared" ca="1" si="4"/>
        <v/>
      </c>
      <c r="I24" s="183">
        <f t="shared" ca="1" si="5"/>
        <v>0</v>
      </c>
      <c r="J24" s="184" t="str">
        <f t="shared" ca="1" si="6"/>
        <v/>
      </c>
      <c r="K24" s="184" t="str">
        <f t="shared" ca="1" si="7"/>
        <v/>
      </c>
      <c r="L24" s="184" t="str">
        <f t="shared" ca="1" si="10"/>
        <v/>
      </c>
      <c r="M24" s="183">
        <f t="shared" ca="1" si="11"/>
        <v>0</v>
      </c>
      <c r="N24" s="183">
        <f t="shared" ca="1" si="12"/>
        <v>0</v>
      </c>
      <c r="O24" s="213"/>
      <c r="Q24" s="177">
        <v>19</v>
      </c>
      <c r="R24" s="183">
        <f t="shared" ca="1" si="22"/>
        <v>0</v>
      </c>
      <c r="S24" s="205">
        <f t="shared" si="13"/>
        <v>1645.1612903225807</v>
      </c>
      <c r="T24" s="206">
        <f t="shared" ca="1" si="14"/>
        <v>0</v>
      </c>
      <c r="U24" s="205">
        <f t="shared" ca="1" si="15"/>
        <v>0</v>
      </c>
      <c r="V24" s="205">
        <f t="shared" si="16"/>
        <v>1587.5806451612902</v>
      </c>
      <c r="W24" s="206">
        <f t="shared" ca="1" si="17"/>
        <v>0</v>
      </c>
      <c r="X24" s="209" t="str">
        <f t="shared" ca="1" si="18"/>
        <v/>
      </c>
      <c r="Y24" s="209">
        <f t="shared" si="19"/>
        <v>4.5</v>
      </c>
      <c r="Z24" s="206" t="str">
        <f t="shared" ca="1" si="20"/>
        <v/>
      </c>
    </row>
    <row r="25" spans="2:26" x14ac:dyDescent="0.2">
      <c r="B25" s="177">
        <v>20</v>
      </c>
      <c r="C25" s="183">
        <f t="shared" ca="1" si="2"/>
        <v>0</v>
      </c>
      <c r="D25" s="183">
        <f t="shared" ca="1" si="21"/>
        <v>0</v>
      </c>
      <c r="E25" s="183">
        <f t="shared" ca="1" si="8"/>
        <v>0</v>
      </c>
      <c r="F25" s="183">
        <f t="shared" ca="1" si="9"/>
        <v>0</v>
      </c>
      <c r="G25" s="183">
        <f t="shared" ca="1" si="3"/>
        <v>0</v>
      </c>
      <c r="H25" s="184" t="str">
        <f t="shared" ca="1" si="4"/>
        <v/>
      </c>
      <c r="I25" s="183">
        <f t="shared" ca="1" si="5"/>
        <v>0</v>
      </c>
      <c r="J25" s="184" t="str">
        <f t="shared" ca="1" si="6"/>
        <v/>
      </c>
      <c r="K25" s="184" t="str">
        <f t="shared" ca="1" si="7"/>
        <v/>
      </c>
      <c r="L25" s="184" t="str">
        <f t="shared" ca="1" si="10"/>
        <v/>
      </c>
      <c r="M25" s="183">
        <f t="shared" ca="1" si="11"/>
        <v>0</v>
      </c>
      <c r="N25" s="183">
        <f t="shared" ca="1" si="12"/>
        <v>0</v>
      </c>
      <c r="O25" s="213"/>
      <c r="Q25" s="177">
        <v>20</v>
      </c>
      <c r="R25" s="183">
        <f t="shared" ca="1" si="22"/>
        <v>0</v>
      </c>
      <c r="S25" s="205">
        <f t="shared" si="13"/>
        <v>1645.1612903225807</v>
      </c>
      <c r="T25" s="206">
        <f t="shared" ca="1" si="14"/>
        <v>0</v>
      </c>
      <c r="U25" s="205">
        <f t="shared" ca="1" si="15"/>
        <v>0</v>
      </c>
      <c r="V25" s="205">
        <f t="shared" si="16"/>
        <v>1587.5806451612902</v>
      </c>
      <c r="W25" s="206">
        <f t="shared" ca="1" si="17"/>
        <v>0</v>
      </c>
      <c r="X25" s="209" t="str">
        <f t="shared" ca="1" si="18"/>
        <v/>
      </c>
      <c r="Y25" s="209">
        <f t="shared" si="19"/>
        <v>4.5</v>
      </c>
      <c r="Z25" s="206" t="str">
        <f t="shared" ca="1" si="20"/>
        <v/>
      </c>
    </row>
    <row r="26" spans="2:26" x14ac:dyDescent="0.2">
      <c r="B26" s="177">
        <v>21</v>
      </c>
      <c r="C26" s="183">
        <f t="shared" ca="1" si="2"/>
        <v>0</v>
      </c>
      <c r="D26" s="183">
        <f t="shared" ca="1" si="21"/>
        <v>0</v>
      </c>
      <c r="E26" s="183">
        <f t="shared" ca="1" si="8"/>
        <v>0</v>
      </c>
      <c r="F26" s="183">
        <f t="shared" ca="1" si="9"/>
        <v>0</v>
      </c>
      <c r="G26" s="183">
        <f t="shared" ca="1" si="3"/>
        <v>0</v>
      </c>
      <c r="H26" s="184" t="str">
        <f t="shared" ca="1" si="4"/>
        <v/>
      </c>
      <c r="I26" s="183">
        <f t="shared" ca="1" si="5"/>
        <v>0</v>
      </c>
      <c r="J26" s="184" t="str">
        <f t="shared" ca="1" si="6"/>
        <v/>
      </c>
      <c r="K26" s="184" t="str">
        <f t="shared" ca="1" si="7"/>
        <v/>
      </c>
      <c r="L26" s="184" t="str">
        <f t="shared" ca="1" si="10"/>
        <v/>
      </c>
      <c r="M26" s="183">
        <f t="shared" ca="1" si="11"/>
        <v>0</v>
      </c>
      <c r="N26" s="183">
        <f t="shared" ca="1" si="12"/>
        <v>0</v>
      </c>
      <c r="O26" s="213"/>
      <c r="Q26" s="177">
        <v>21</v>
      </c>
      <c r="R26" s="183">
        <f t="shared" ca="1" si="22"/>
        <v>0</v>
      </c>
      <c r="S26" s="205">
        <f t="shared" si="13"/>
        <v>1645.1612903225807</v>
      </c>
      <c r="T26" s="206">
        <f t="shared" ca="1" si="14"/>
        <v>0</v>
      </c>
      <c r="U26" s="205">
        <f t="shared" ca="1" si="15"/>
        <v>0</v>
      </c>
      <c r="V26" s="205">
        <f t="shared" si="16"/>
        <v>1587.5806451612902</v>
      </c>
      <c r="W26" s="206">
        <f t="shared" ca="1" si="17"/>
        <v>0</v>
      </c>
      <c r="X26" s="209" t="str">
        <f t="shared" ca="1" si="18"/>
        <v/>
      </c>
      <c r="Y26" s="209">
        <f t="shared" si="19"/>
        <v>4.5</v>
      </c>
      <c r="Z26" s="206" t="str">
        <f t="shared" ca="1" si="20"/>
        <v/>
      </c>
    </row>
    <row r="27" spans="2:26" x14ac:dyDescent="0.2">
      <c r="B27" s="177">
        <v>22</v>
      </c>
      <c r="C27" s="183">
        <f t="shared" ca="1" si="2"/>
        <v>0</v>
      </c>
      <c r="D27" s="183">
        <f t="shared" ca="1" si="21"/>
        <v>0</v>
      </c>
      <c r="E27" s="183">
        <f t="shared" ca="1" si="8"/>
        <v>0</v>
      </c>
      <c r="F27" s="183">
        <f t="shared" ca="1" si="9"/>
        <v>0</v>
      </c>
      <c r="G27" s="183">
        <f t="shared" ca="1" si="3"/>
        <v>0</v>
      </c>
      <c r="H27" s="184" t="str">
        <f t="shared" ca="1" si="4"/>
        <v/>
      </c>
      <c r="I27" s="183">
        <f t="shared" ca="1" si="5"/>
        <v>0</v>
      </c>
      <c r="J27" s="184" t="str">
        <f t="shared" ca="1" si="6"/>
        <v/>
      </c>
      <c r="K27" s="184" t="str">
        <f t="shared" ca="1" si="7"/>
        <v/>
      </c>
      <c r="L27" s="184" t="str">
        <f t="shared" ca="1" si="10"/>
        <v/>
      </c>
      <c r="M27" s="183">
        <f t="shared" ca="1" si="11"/>
        <v>0</v>
      </c>
      <c r="N27" s="183">
        <f t="shared" ca="1" si="12"/>
        <v>0</v>
      </c>
      <c r="O27" s="213"/>
      <c r="Q27" s="177">
        <v>22</v>
      </c>
      <c r="R27" s="183">
        <f t="shared" ca="1" si="22"/>
        <v>0</v>
      </c>
      <c r="S27" s="205">
        <f t="shared" si="13"/>
        <v>1645.1612903225807</v>
      </c>
      <c r="T27" s="206">
        <f t="shared" ca="1" si="14"/>
        <v>0</v>
      </c>
      <c r="U27" s="205">
        <f t="shared" ca="1" si="15"/>
        <v>0</v>
      </c>
      <c r="V27" s="205">
        <f t="shared" si="16"/>
        <v>1587.5806451612902</v>
      </c>
      <c r="W27" s="206">
        <f t="shared" ca="1" si="17"/>
        <v>0</v>
      </c>
      <c r="X27" s="209" t="str">
        <f t="shared" ca="1" si="18"/>
        <v/>
      </c>
      <c r="Y27" s="209">
        <f t="shared" si="19"/>
        <v>4.5</v>
      </c>
      <c r="Z27" s="206" t="str">
        <f t="shared" ca="1" si="20"/>
        <v/>
      </c>
    </row>
    <row r="28" spans="2:26" x14ac:dyDescent="0.2">
      <c r="B28" s="177">
        <v>23</v>
      </c>
      <c r="C28" s="183">
        <f t="shared" ca="1" si="2"/>
        <v>0</v>
      </c>
      <c r="D28" s="183">
        <f t="shared" ca="1" si="21"/>
        <v>0</v>
      </c>
      <c r="E28" s="183">
        <f t="shared" ca="1" si="8"/>
        <v>0</v>
      </c>
      <c r="F28" s="183">
        <f t="shared" ca="1" si="9"/>
        <v>0</v>
      </c>
      <c r="G28" s="183">
        <f t="shared" ca="1" si="3"/>
        <v>0</v>
      </c>
      <c r="H28" s="184" t="str">
        <f t="shared" ca="1" si="4"/>
        <v/>
      </c>
      <c r="I28" s="183">
        <f t="shared" ca="1" si="5"/>
        <v>0</v>
      </c>
      <c r="J28" s="184" t="str">
        <f t="shared" ca="1" si="6"/>
        <v/>
      </c>
      <c r="K28" s="184" t="str">
        <f t="shared" ca="1" si="7"/>
        <v/>
      </c>
      <c r="L28" s="184" t="str">
        <f t="shared" ca="1" si="10"/>
        <v/>
      </c>
      <c r="M28" s="183">
        <f t="shared" ca="1" si="11"/>
        <v>0</v>
      </c>
      <c r="N28" s="183">
        <f t="shared" ca="1" si="12"/>
        <v>0</v>
      </c>
      <c r="O28" s="213"/>
      <c r="Q28" s="177">
        <v>23</v>
      </c>
      <c r="R28" s="183">
        <f t="shared" ca="1" si="22"/>
        <v>0</v>
      </c>
      <c r="S28" s="205">
        <f t="shared" si="13"/>
        <v>1645.1612903225807</v>
      </c>
      <c r="T28" s="206">
        <f t="shared" ca="1" si="14"/>
        <v>0</v>
      </c>
      <c r="U28" s="205">
        <f t="shared" ca="1" si="15"/>
        <v>0</v>
      </c>
      <c r="V28" s="205">
        <f t="shared" si="16"/>
        <v>1587.5806451612902</v>
      </c>
      <c r="W28" s="206">
        <f t="shared" ca="1" si="17"/>
        <v>0</v>
      </c>
      <c r="X28" s="209" t="str">
        <f t="shared" ca="1" si="18"/>
        <v/>
      </c>
      <c r="Y28" s="209">
        <f t="shared" si="19"/>
        <v>4.5</v>
      </c>
      <c r="Z28" s="206" t="str">
        <f t="shared" ca="1" si="20"/>
        <v/>
      </c>
    </row>
    <row r="29" spans="2:26" x14ac:dyDescent="0.2">
      <c r="B29" s="177">
        <v>24</v>
      </c>
      <c r="C29" s="183">
        <f t="shared" ca="1" si="2"/>
        <v>0</v>
      </c>
      <c r="D29" s="183">
        <f t="shared" ca="1" si="21"/>
        <v>0</v>
      </c>
      <c r="E29" s="183">
        <f t="shared" ca="1" si="8"/>
        <v>0</v>
      </c>
      <c r="F29" s="183">
        <f t="shared" ca="1" si="9"/>
        <v>0</v>
      </c>
      <c r="G29" s="183">
        <f t="shared" ca="1" si="3"/>
        <v>0</v>
      </c>
      <c r="H29" s="184" t="str">
        <f t="shared" ca="1" si="4"/>
        <v/>
      </c>
      <c r="I29" s="183">
        <f t="shared" ca="1" si="5"/>
        <v>0</v>
      </c>
      <c r="J29" s="184" t="str">
        <f t="shared" ca="1" si="6"/>
        <v/>
      </c>
      <c r="K29" s="184" t="str">
        <f t="shared" ca="1" si="7"/>
        <v/>
      </c>
      <c r="L29" s="184" t="str">
        <f t="shared" ca="1" si="10"/>
        <v/>
      </c>
      <c r="M29" s="183">
        <f t="shared" ca="1" si="11"/>
        <v>0</v>
      </c>
      <c r="N29" s="183">
        <f t="shared" ca="1" si="12"/>
        <v>0</v>
      </c>
      <c r="O29" s="213"/>
      <c r="Q29" s="177">
        <v>24</v>
      </c>
      <c r="R29" s="183">
        <f t="shared" ca="1" si="22"/>
        <v>0</v>
      </c>
      <c r="S29" s="205">
        <f t="shared" si="13"/>
        <v>1645.1612903225807</v>
      </c>
      <c r="T29" s="206">
        <f t="shared" ca="1" si="14"/>
        <v>0</v>
      </c>
      <c r="U29" s="205">
        <f t="shared" ca="1" si="15"/>
        <v>0</v>
      </c>
      <c r="V29" s="205">
        <f t="shared" si="16"/>
        <v>1587.5806451612902</v>
      </c>
      <c r="W29" s="206">
        <f t="shared" ca="1" si="17"/>
        <v>0</v>
      </c>
      <c r="X29" s="209" t="str">
        <f t="shared" ca="1" si="18"/>
        <v/>
      </c>
      <c r="Y29" s="209">
        <f t="shared" si="19"/>
        <v>4.5</v>
      </c>
      <c r="Z29" s="206" t="str">
        <f t="shared" ca="1" si="20"/>
        <v/>
      </c>
    </row>
    <row r="30" spans="2:26" x14ac:dyDescent="0.2">
      <c r="B30" s="177">
        <v>25</v>
      </c>
      <c r="C30" s="183">
        <f t="shared" ca="1" si="2"/>
        <v>0</v>
      </c>
      <c r="D30" s="183">
        <f t="shared" ca="1" si="21"/>
        <v>0</v>
      </c>
      <c r="E30" s="183">
        <f t="shared" ca="1" si="8"/>
        <v>0</v>
      </c>
      <c r="F30" s="183">
        <f t="shared" ca="1" si="9"/>
        <v>0</v>
      </c>
      <c r="G30" s="183">
        <f t="shared" ca="1" si="3"/>
        <v>0</v>
      </c>
      <c r="H30" s="184" t="str">
        <f t="shared" ca="1" si="4"/>
        <v/>
      </c>
      <c r="I30" s="183">
        <f t="shared" ca="1" si="5"/>
        <v>0</v>
      </c>
      <c r="J30" s="184" t="str">
        <f t="shared" ca="1" si="6"/>
        <v/>
      </c>
      <c r="K30" s="184" t="str">
        <f t="shared" ca="1" si="7"/>
        <v/>
      </c>
      <c r="L30" s="184" t="str">
        <f t="shared" ca="1" si="10"/>
        <v/>
      </c>
      <c r="M30" s="183">
        <f t="shared" ca="1" si="11"/>
        <v>0</v>
      </c>
      <c r="N30" s="183">
        <f t="shared" ca="1" si="12"/>
        <v>0</v>
      </c>
      <c r="O30" s="213"/>
      <c r="Q30" s="177">
        <v>25</v>
      </c>
      <c r="R30" s="183">
        <f t="shared" ca="1" si="22"/>
        <v>0</v>
      </c>
      <c r="S30" s="205">
        <f t="shared" si="13"/>
        <v>1645.1612903225807</v>
      </c>
      <c r="T30" s="206">
        <f t="shared" ca="1" si="14"/>
        <v>0</v>
      </c>
      <c r="U30" s="205">
        <f t="shared" ca="1" si="15"/>
        <v>0</v>
      </c>
      <c r="V30" s="205">
        <f t="shared" si="16"/>
        <v>1587.5806451612902</v>
      </c>
      <c r="W30" s="206">
        <f t="shared" ca="1" si="17"/>
        <v>0</v>
      </c>
      <c r="X30" s="209" t="str">
        <f t="shared" ca="1" si="18"/>
        <v/>
      </c>
      <c r="Y30" s="209">
        <f t="shared" si="19"/>
        <v>4.5</v>
      </c>
      <c r="Z30" s="206" t="str">
        <f t="shared" ca="1" si="20"/>
        <v/>
      </c>
    </row>
    <row r="31" spans="2:26" x14ac:dyDescent="0.2">
      <c r="B31" s="177">
        <v>26</v>
      </c>
      <c r="C31" s="183">
        <f t="shared" ca="1" si="2"/>
        <v>0</v>
      </c>
      <c r="D31" s="183">
        <f t="shared" ca="1" si="21"/>
        <v>0</v>
      </c>
      <c r="E31" s="183">
        <f t="shared" ca="1" si="8"/>
        <v>0</v>
      </c>
      <c r="F31" s="183">
        <f t="shared" ca="1" si="9"/>
        <v>0</v>
      </c>
      <c r="G31" s="183">
        <f t="shared" ca="1" si="3"/>
        <v>0</v>
      </c>
      <c r="H31" s="184" t="str">
        <f t="shared" ca="1" si="4"/>
        <v/>
      </c>
      <c r="I31" s="183">
        <f t="shared" ca="1" si="5"/>
        <v>0</v>
      </c>
      <c r="J31" s="184" t="str">
        <f t="shared" ca="1" si="6"/>
        <v/>
      </c>
      <c r="K31" s="184" t="str">
        <f t="shared" ca="1" si="7"/>
        <v/>
      </c>
      <c r="L31" s="184" t="str">
        <f t="shared" ca="1" si="10"/>
        <v/>
      </c>
      <c r="M31" s="183">
        <f t="shared" ca="1" si="11"/>
        <v>0</v>
      </c>
      <c r="N31" s="183">
        <f t="shared" ca="1" si="12"/>
        <v>0</v>
      </c>
      <c r="O31" s="213"/>
      <c r="Q31" s="177">
        <v>26</v>
      </c>
      <c r="R31" s="183">
        <f t="shared" ca="1" si="22"/>
        <v>0</v>
      </c>
      <c r="S31" s="205">
        <f t="shared" si="13"/>
        <v>1645.1612903225807</v>
      </c>
      <c r="T31" s="206">
        <f t="shared" ca="1" si="14"/>
        <v>0</v>
      </c>
      <c r="U31" s="205">
        <f t="shared" ca="1" si="15"/>
        <v>0</v>
      </c>
      <c r="V31" s="205">
        <f t="shared" si="16"/>
        <v>1587.5806451612902</v>
      </c>
      <c r="W31" s="206">
        <f t="shared" ca="1" si="17"/>
        <v>0</v>
      </c>
      <c r="X31" s="209" t="str">
        <f t="shared" ca="1" si="18"/>
        <v/>
      </c>
      <c r="Y31" s="209">
        <f t="shared" si="19"/>
        <v>4.5</v>
      </c>
      <c r="Z31" s="206" t="str">
        <f t="shared" ca="1" si="20"/>
        <v/>
      </c>
    </row>
    <row r="32" spans="2:26" x14ac:dyDescent="0.2">
      <c r="B32" s="177">
        <v>27</v>
      </c>
      <c r="C32" s="183">
        <f t="shared" ca="1" si="2"/>
        <v>0</v>
      </c>
      <c r="D32" s="183">
        <f t="shared" ca="1" si="21"/>
        <v>0</v>
      </c>
      <c r="E32" s="183">
        <f t="shared" ca="1" si="8"/>
        <v>0</v>
      </c>
      <c r="F32" s="183">
        <f t="shared" ca="1" si="9"/>
        <v>0</v>
      </c>
      <c r="G32" s="183">
        <f t="shared" ca="1" si="3"/>
        <v>0</v>
      </c>
      <c r="H32" s="184" t="str">
        <f t="shared" ca="1" si="4"/>
        <v/>
      </c>
      <c r="I32" s="183">
        <f t="shared" ca="1" si="5"/>
        <v>0</v>
      </c>
      <c r="J32" s="184" t="str">
        <f t="shared" ca="1" si="6"/>
        <v/>
      </c>
      <c r="K32" s="184" t="str">
        <f t="shared" ca="1" si="7"/>
        <v/>
      </c>
      <c r="L32" s="184" t="str">
        <f t="shared" ca="1" si="10"/>
        <v/>
      </c>
      <c r="M32" s="183">
        <f t="shared" ca="1" si="11"/>
        <v>0</v>
      </c>
      <c r="N32" s="183">
        <f t="shared" ca="1" si="12"/>
        <v>0</v>
      </c>
      <c r="O32" s="213"/>
      <c r="Q32" s="177">
        <v>27</v>
      </c>
      <c r="R32" s="183">
        <f t="shared" ca="1" si="22"/>
        <v>0</v>
      </c>
      <c r="S32" s="205">
        <f t="shared" si="13"/>
        <v>1645.1612903225807</v>
      </c>
      <c r="T32" s="206">
        <f t="shared" ca="1" si="14"/>
        <v>0</v>
      </c>
      <c r="U32" s="205">
        <f t="shared" ca="1" si="15"/>
        <v>0</v>
      </c>
      <c r="V32" s="205">
        <f t="shared" si="16"/>
        <v>1587.5806451612902</v>
      </c>
      <c r="W32" s="206">
        <f t="shared" ca="1" si="17"/>
        <v>0</v>
      </c>
      <c r="X32" s="209" t="str">
        <f t="shared" ca="1" si="18"/>
        <v/>
      </c>
      <c r="Y32" s="209">
        <f t="shared" si="19"/>
        <v>4.5</v>
      </c>
      <c r="Z32" s="206" t="str">
        <f t="shared" ca="1" si="20"/>
        <v/>
      </c>
    </row>
    <row r="33" spans="2:26" x14ac:dyDescent="0.2">
      <c r="B33" s="177">
        <v>28</v>
      </c>
      <c r="C33" s="183">
        <f t="shared" ca="1" si="2"/>
        <v>0</v>
      </c>
      <c r="D33" s="183">
        <f t="shared" ca="1" si="21"/>
        <v>0</v>
      </c>
      <c r="E33" s="183">
        <f t="shared" ca="1" si="8"/>
        <v>0</v>
      </c>
      <c r="F33" s="183">
        <f t="shared" ca="1" si="9"/>
        <v>0</v>
      </c>
      <c r="G33" s="183">
        <f t="shared" ca="1" si="3"/>
        <v>0</v>
      </c>
      <c r="H33" s="184" t="str">
        <f t="shared" ca="1" si="4"/>
        <v/>
      </c>
      <c r="I33" s="183">
        <f t="shared" ca="1" si="5"/>
        <v>0</v>
      </c>
      <c r="J33" s="184" t="str">
        <f t="shared" ca="1" si="6"/>
        <v/>
      </c>
      <c r="K33" s="184" t="str">
        <f t="shared" ca="1" si="7"/>
        <v/>
      </c>
      <c r="L33" s="184" t="str">
        <f t="shared" ca="1" si="10"/>
        <v/>
      </c>
      <c r="M33" s="183">
        <f t="shared" ca="1" si="11"/>
        <v>0</v>
      </c>
      <c r="N33" s="183">
        <f t="shared" ca="1" si="12"/>
        <v>0</v>
      </c>
      <c r="O33" s="213"/>
      <c r="Q33" s="177">
        <v>28</v>
      </c>
      <c r="R33" s="183">
        <f t="shared" ca="1" si="22"/>
        <v>0</v>
      </c>
      <c r="S33" s="205">
        <f t="shared" si="13"/>
        <v>1645.1612903225807</v>
      </c>
      <c r="T33" s="206">
        <f t="shared" ca="1" si="14"/>
        <v>0</v>
      </c>
      <c r="U33" s="205">
        <f t="shared" ca="1" si="15"/>
        <v>0</v>
      </c>
      <c r="V33" s="205">
        <f t="shared" si="16"/>
        <v>1587.5806451612902</v>
      </c>
      <c r="W33" s="206">
        <f t="shared" ca="1" si="17"/>
        <v>0</v>
      </c>
      <c r="X33" s="209" t="str">
        <f t="shared" ca="1" si="18"/>
        <v/>
      </c>
      <c r="Y33" s="209">
        <f t="shared" si="19"/>
        <v>4.5</v>
      </c>
      <c r="Z33" s="206" t="str">
        <f t="shared" ca="1" si="20"/>
        <v/>
      </c>
    </row>
    <row r="34" spans="2:26" x14ac:dyDescent="0.2">
      <c r="B34" s="177">
        <v>29</v>
      </c>
      <c r="C34" s="183">
        <f t="shared" ca="1" si="2"/>
        <v>0</v>
      </c>
      <c r="D34" s="183">
        <f t="shared" ca="1" si="21"/>
        <v>0</v>
      </c>
      <c r="E34" s="183">
        <f t="shared" ca="1" si="8"/>
        <v>0</v>
      </c>
      <c r="F34" s="183">
        <f t="shared" ca="1" si="9"/>
        <v>0</v>
      </c>
      <c r="G34" s="183">
        <f t="shared" ca="1" si="3"/>
        <v>0</v>
      </c>
      <c r="H34" s="184" t="str">
        <f t="shared" ca="1" si="4"/>
        <v/>
      </c>
      <c r="I34" s="183">
        <f t="shared" ca="1" si="5"/>
        <v>0</v>
      </c>
      <c r="J34" s="184" t="str">
        <f t="shared" ca="1" si="6"/>
        <v/>
      </c>
      <c r="K34" s="184" t="str">
        <f t="shared" ca="1" si="7"/>
        <v/>
      </c>
      <c r="L34" s="184" t="str">
        <f t="shared" ca="1" si="10"/>
        <v/>
      </c>
      <c r="M34" s="183">
        <f t="shared" ca="1" si="11"/>
        <v>0</v>
      </c>
      <c r="N34" s="183">
        <f t="shared" ca="1" si="12"/>
        <v>0</v>
      </c>
      <c r="O34" s="213"/>
      <c r="Q34" s="177">
        <v>29</v>
      </c>
      <c r="R34" s="183">
        <f t="shared" ca="1" si="22"/>
        <v>0</v>
      </c>
      <c r="S34" s="205">
        <f t="shared" si="13"/>
        <v>1645.1612903225807</v>
      </c>
      <c r="T34" s="206">
        <f t="shared" ca="1" si="14"/>
        <v>0</v>
      </c>
      <c r="U34" s="205">
        <f t="shared" ca="1" si="15"/>
        <v>0</v>
      </c>
      <c r="V34" s="205">
        <f t="shared" si="16"/>
        <v>1587.5806451612902</v>
      </c>
      <c r="W34" s="206">
        <f t="shared" ca="1" si="17"/>
        <v>0</v>
      </c>
      <c r="X34" s="209" t="str">
        <f t="shared" ca="1" si="18"/>
        <v/>
      </c>
      <c r="Y34" s="209">
        <f t="shared" si="19"/>
        <v>4.5</v>
      </c>
      <c r="Z34" s="206" t="str">
        <f t="shared" ca="1" si="20"/>
        <v/>
      </c>
    </row>
    <row r="35" spans="2:26" x14ac:dyDescent="0.2">
      <c r="B35" s="177">
        <v>30</v>
      </c>
      <c r="C35" s="183">
        <f t="shared" ca="1" si="2"/>
        <v>0</v>
      </c>
      <c r="D35" s="183">
        <f t="shared" ca="1" si="21"/>
        <v>0</v>
      </c>
      <c r="E35" s="183">
        <f t="shared" ca="1" si="8"/>
        <v>0</v>
      </c>
      <c r="F35" s="183">
        <f t="shared" ca="1" si="9"/>
        <v>0</v>
      </c>
      <c r="G35" s="183">
        <f t="shared" ca="1" si="3"/>
        <v>0</v>
      </c>
      <c r="H35" s="184" t="str">
        <f t="shared" ca="1" si="4"/>
        <v/>
      </c>
      <c r="I35" s="183">
        <f t="shared" ca="1" si="5"/>
        <v>0</v>
      </c>
      <c r="J35" s="184" t="str">
        <f t="shared" ca="1" si="6"/>
        <v/>
      </c>
      <c r="K35" s="184" t="str">
        <f t="shared" ca="1" si="7"/>
        <v/>
      </c>
      <c r="L35" s="184" t="str">
        <f t="shared" ca="1" si="10"/>
        <v/>
      </c>
      <c r="M35" s="183">
        <f t="shared" ca="1" si="11"/>
        <v>0</v>
      </c>
      <c r="N35" s="183">
        <f t="shared" ca="1" si="12"/>
        <v>0</v>
      </c>
      <c r="O35" s="213"/>
      <c r="Q35" s="177">
        <v>30</v>
      </c>
      <c r="R35" s="183">
        <f t="shared" ca="1" si="22"/>
        <v>0</v>
      </c>
      <c r="S35" s="205">
        <f t="shared" si="13"/>
        <v>1645.1612903225807</v>
      </c>
      <c r="T35" s="206">
        <f t="shared" ca="1" si="14"/>
        <v>0</v>
      </c>
      <c r="U35" s="205">
        <f t="shared" ca="1" si="15"/>
        <v>0</v>
      </c>
      <c r="V35" s="205">
        <f t="shared" si="16"/>
        <v>1587.5806451612902</v>
      </c>
      <c r="W35" s="206">
        <f t="shared" ca="1" si="17"/>
        <v>0</v>
      </c>
      <c r="X35" s="209" t="str">
        <f t="shared" ca="1" si="18"/>
        <v/>
      </c>
      <c r="Y35" s="209">
        <f t="shared" si="19"/>
        <v>4.5</v>
      </c>
      <c r="Z35" s="206" t="str">
        <f t="shared" ca="1" si="20"/>
        <v/>
      </c>
    </row>
    <row r="36" spans="2:26" x14ac:dyDescent="0.2">
      <c r="B36" s="177">
        <v>31</v>
      </c>
      <c r="C36" s="183">
        <f t="shared" ca="1" si="2"/>
        <v>0</v>
      </c>
      <c r="D36" s="183">
        <f t="shared" ca="1" si="21"/>
        <v>0</v>
      </c>
      <c r="E36" s="183">
        <f t="shared" ca="1" si="8"/>
        <v>0</v>
      </c>
      <c r="F36" s="183">
        <f t="shared" ca="1" si="9"/>
        <v>0</v>
      </c>
      <c r="G36" s="183">
        <f t="shared" ca="1" si="3"/>
        <v>0</v>
      </c>
      <c r="H36" s="184" t="str">
        <f t="shared" ca="1" si="4"/>
        <v/>
      </c>
      <c r="I36" s="183">
        <f t="shared" ca="1" si="5"/>
        <v>0</v>
      </c>
      <c r="J36" s="184" t="str">
        <f t="shared" ca="1" si="6"/>
        <v/>
      </c>
      <c r="K36" s="184" t="str">
        <f t="shared" ca="1" si="7"/>
        <v/>
      </c>
      <c r="L36" s="184" t="str">
        <f t="shared" ca="1" si="10"/>
        <v/>
      </c>
      <c r="M36" s="183">
        <f t="shared" ca="1" si="11"/>
        <v>0</v>
      </c>
      <c r="N36" s="183">
        <f t="shared" ca="1" si="12"/>
        <v>0</v>
      </c>
      <c r="O36" s="213"/>
      <c r="Q36" s="177">
        <v>31</v>
      </c>
      <c r="R36" s="183">
        <f t="shared" ca="1" si="22"/>
        <v>0</v>
      </c>
      <c r="S36" s="205">
        <f t="shared" si="13"/>
        <v>1645.1612903225807</v>
      </c>
      <c r="T36" s="206">
        <f t="shared" ca="1" si="14"/>
        <v>0</v>
      </c>
      <c r="U36" s="205">
        <f t="shared" ca="1" si="15"/>
        <v>0</v>
      </c>
      <c r="V36" s="205">
        <f t="shared" si="16"/>
        <v>1587.5806451612902</v>
      </c>
      <c r="W36" s="206">
        <f t="shared" ca="1" si="17"/>
        <v>0</v>
      </c>
      <c r="X36" s="209" t="str">
        <f t="shared" ca="1" si="18"/>
        <v/>
      </c>
      <c r="Y36" s="209">
        <f t="shared" si="19"/>
        <v>4.5</v>
      </c>
      <c r="Z36" s="206" t="str">
        <f t="shared" ca="1" si="20"/>
        <v/>
      </c>
    </row>
    <row r="37" spans="2:26" x14ac:dyDescent="0.2">
      <c r="C37" s="181"/>
      <c r="G37" s="181"/>
    </row>
    <row r="38" spans="2:26" x14ac:dyDescent="0.2">
      <c r="C38" s="181"/>
    </row>
  </sheetData>
  <customSheetViews>
    <customSheetView guid="{C5333697-7BE7-4020-97A4-B735E526926D}" showPageBreaks="1" printArea="1" view="pageBreakPreview">
      <selection activeCell="V16" sqref="V16"/>
      <pageMargins left="0.7" right="0.7" top="0.75" bottom="0.75" header="0.3" footer="0.3"/>
      <pageSetup paperSize="9" orientation="portrait" r:id="rId1"/>
    </customSheetView>
    <customSheetView guid="{9C22FFE9-00CF-47D0-BD99-D84A00825140}">
      <selection activeCell="P10" sqref="P10"/>
      <pageMargins left="0.7" right="0.7" top="0.75" bottom="0.75" header="0.3" footer="0.3"/>
    </customSheetView>
    <customSheetView guid="{180A269B-7E32-4D24-945A-4A804FC4280D}">
      <selection activeCell="A3" sqref="A3:XFD3"/>
      <pageMargins left="0.7" right="0.7" top="0.75" bottom="0.75" header="0.3" footer="0.3"/>
    </customSheetView>
    <customSheetView guid="{C7D8C3A9-FB79-4D22-935E-FEFA619A3CE5}">
      <selection activeCell="A4" sqref="A4:XFD4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B4DF-82D2-448E-BDEE-D38EE5C4F1C2}">
  <dimension ref="A1"/>
  <sheetViews>
    <sheetView showGridLines="0" zoomScale="85" zoomScaleNormal="85" workbookViewId="0">
      <selection activeCell="U41" sqref="U41"/>
    </sheetView>
  </sheetViews>
  <sheetFormatPr defaultRowHeight="12.75" x14ac:dyDescent="0.2"/>
  <sheetData/>
  <customSheetViews>
    <customSheetView guid="{C5333697-7BE7-4020-97A4-B735E526926D}" scale="85" showGridLines="0">
      <selection activeCell="U41" sqref="U4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3:D11"/>
  <sheetViews>
    <sheetView workbookViewId="0">
      <selection activeCell="H15" sqref="H15"/>
    </sheetView>
  </sheetViews>
  <sheetFormatPr defaultRowHeight="12.75" x14ac:dyDescent="0.2"/>
  <cols>
    <col min="1" max="1" width="2.42578125" customWidth="1"/>
    <col min="4" max="4" width="12.5703125" customWidth="1"/>
  </cols>
  <sheetData>
    <row r="3" spans="2:4" x14ac:dyDescent="0.2">
      <c r="B3" t="s">
        <v>37</v>
      </c>
      <c r="C3" t="s">
        <v>70</v>
      </c>
      <c r="D3" t="s">
        <v>72</v>
      </c>
    </row>
    <row r="4" spans="2:4" x14ac:dyDescent="0.2">
      <c r="B4" t="s">
        <v>38</v>
      </c>
      <c r="C4" t="s">
        <v>71</v>
      </c>
      <c r="D4" t="s">
        <v>73</v>
      </c>
    </row>
    <row r="5" spans="2:4" x14ac:dyDescent="0.2">
      <c r="B5" t="s">
        <v>39</v>
      </c>
      <c r="D5" t="s">
        <v>74</v>
      </c>
    </row>
    <row r="6" spans="2:4" x14ac:dyDescent="0.2">
      <c r="D6" t="s">
        <v>75</v>
      </c>
    </row>
    <row r="7" spans="2:4" x14ac:dyDescent="0.2">
      <c r="D7" t="s">
        <v>76</v>
      </c>
    </row>
    <row r="8" spans="2:4" x14ac:dyDescent="0.2">
      <c r="D8" t="s">
        <v>77</v>
      </c>
    </row>
    <row r="9" spans="2:4" x14ac:dyDescent="0.2">
      <c r="D9" t="s">
        <v>46</v>
      </c>
    </row>
    <row r="10" spans="2:4" x14ac:dyDescent="0.2">
      <c r="D10" t="s">
        <v>78</v>
      </c>
    </row>
    <row r="11" spans="2:4" x14ac:dyDescent="0.2">
      <c r="D11" t="s">
        <v>79</v>
      </c>
    </row>
  </sheetData>
  <customSheetViews>
    <customSheetView guid="{C5333697-7BE7-4020-97A4-B735E526926D}" state="hidden">
      <selection activeCell="H15" sqref="H15"/>
      <pageMargins left="0.7" right="0.7" top="0.75" bottom="0.75" header="0.3" footer="0.3"/>
    </customSheetView>
    <customSheetView guid="{9C22FFE9-00CF-47D0-BD99-D84A00825140}" state="hidden">
      <selection activeCell="H15" sqref="H15"/>
      <pageMargins left="0.7" right="0.7" top="0.75" bottom="0.75" header="0.3" footer="0.3"/>
    </customSheetView>
    <customSheetView guid="{BDCF2A7A-E9D7-4870-941D-0022D12BB670}" state="hidden">
      <selection activeCell="H15" sqref="H15"/>
      <pageMargins left="0.7" right="0.7" top="0.75" bottom="0.75" header="0.3" footer="0.3"/>
    </customSheetView>
    <customSheetView guid="{3DB5A1E9-5856-4EA0-B7C8-5278BCF638C4}" state="hidden">
      <selection activeCell="H15" sqref="H15"/>
      <pageMargins left="0.7" right="0.7" top="0.75" bottom="0.75" header="0.3" footer="0.3"/>
    </customSheetView>
    <customSheetView guid="{180A269B-7E32-4D24-945A-4A804FC4280D}" state="hidden">
      <selection activeCell="H15" sqref="H15"/>
      <pageMargins left="0.7" right="0.7" top="0.75" bottom="0.75" header="0.3" footer="0.3"/>
    </customSheetView>
    <customSheetView guid="{C7D8C3A9-FB79-4D22-935E-FEFA619A3CE5}" state="hidden">
      <selection activeCell="H15" sqref="H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0E45-50BD-4636-8FF6-39BC6BA677C2}">
  <sheetPr>
    <pageSetUpPr fitToPage="1"/>
  </sheetPr>
  <dimension ref="A1:R129"/>
  <sheetViews>
    <sheetView showGridLines="0" view="pageBreakPreview" topLeftCell="A22" zoomScale="90" zoomScaleNormal="90" zoomScaleSheetLayoutView="90" zoomScalePageLayoutView="80" workbookViewId="0">
      <selection activeCell="H42" sqref="H42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4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J7+'3'!J12:K13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>
        <v>1</v>
      </c>
      <c r="H28" s="278"/>
      <c r="I28" s="171"/>
      <c r="J28" s="39">
        <f t="shared" si="0"/>
        <v>1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>
        <v>1</v>
      </c>
      <c r="H29" s="278"/>
      <c r="I29" s="171"/>
      <c r="J29" s="39">
        <f t="shared" si="0"/>
        <v>1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>
        <v>1</v>
      </c>
      <c r="H30" s="278"/>
      <c r="I30" s="171"/>
      <c r="J30" s="39">
        <f t="shared" si="0"/>
        <v>1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>
        <v>1</v>
      </c>
      <c r="H31" s="278"/>
      <c r="I31" s="171"/>
      <c r="J31" s="39">
        <f t="shared" si="0"/>
        <v>1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>
        <v>1</v>
      </c>
      <c r="H32" s="278"/>
      <c r="I32" s="171"/>
      <c r="J32" s="39">
        <f t="shared" si="0"/>
        <v>1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SUM(G25:H40)</f>
        <v>5</v>
      </c>
      <c r="I41" s="165">
        <f>SUM(I25:I40)</f>
        <v>0</v>
      </c>
      <c r="J41" s="20">
        <f>SUM(J25:J40)</f>
        <v>5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46">
        <f>'3'!D54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22">
      <selection activeCell="H42" sqref="H42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A2893C-B854-458F-B858-0EFAAEC57AB4}">
          <x14:formula1>
            <xm:f>Sheet3!$C$3:$C$4</xm:f>
          </x14:formula1>
          <xm:sqref>M63:M96</xm:sqref>
        </x14:dataValidation>
        <x14:dataValidation type="list" allowBlank="1" showInputMessage="1" xr:uid="{FA6E9E91-B9E6-4EED-8A82-8C9AB58ED8EE}">
          <x14:formula1>
            <xm:f>Sheet3!$D$3:$D$11</xm:f>
          </x14:formula1>
          <xm:sqref>C63:C96</xm:sqref>
        </x14:dataValidation>
        <x14:dataValidation type="list" allowBlank="1" showInputMessage="1" showErrorMessage="1" xr:uid="{7726B362-2960-4A12-9389-29A83C2AB8E4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859B-0F19-4A35-AB65-EF0E5F59A997}">
  <sheetPr>
    <pageSetUpPr fitToPage="1"/>
  </sheetPr>
  <dimension ref="A1:R129"/>
  <sheetViews>
    <sheetView showGridLines="0" view="pageBreakPreview" topLeftCell="A21" zoomScale="90" zoomScaleNormal="90" zoomScaleSheetLayoutView="90" zoomScalePageLayoutView="80" workbookViewId="0">
      <selection activeCell="G25" sqref="G25:H2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2.7109375" style="4" customWidth="1"/>
    <col min="7" max="7" width="10" style="4" customWidth="1"/>
    <col min="8" max="8" width="2.710937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5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J7+'4'!J12:K13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>
        <v>1</v>
      </c>
      <c r="H26" s="278"/>
      <c r="I26" s="171"/>
      <c r="J26" s="39">
        <f t="shared" si="0"/>
        <v>1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>
        <v>1</v>
      </c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>
        <v>1</v>
      </c>
      <c r="H28" s="278"/>
      <c r="I28" s="171"/>
      <c r="J28" s="39">
        <f t="shared" si="0"/>
        <v>1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>
        <v>1</v>
      </c>
      <c r="H29" s="278"/>
      <c r="I29" s="171"/>
      <c r="J29" s="39">
        <f t="shared" si="0"/>
        <v>1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1</v>
      </c>
      <c r="I41" s="165">
        <f>SUM(I25:I40)</f>
        <v>0</v>
      </c>
      <c r="J41" s="20">
        <f>SUM(J25:J40)</f>
        <v>3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'4'!D54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21">
      <selection activeCell="G25" sqref="G25:H2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74EC21-18DD-446A-A30D-05DBA8A0936F}">
          <x14:formula1>
            <xm:f>Sheet3!$B$3:$B$5</xm:f>
          </x14:formula1>
          <xm:sqref>B107:B129 B63:B96</xm:sqref>
        </x14:dataValidation>
        <x14:dataValidation type="list" allowBlank="1" showInputMessage="1" xr:uid="{6E2E89AD-189D-40B7-B9C2-72E6ACB09780}">
          <x14:formula1>
            <xm:f>Sheet3!$D$3:$D$11</xm:f>
          </x14:formula1>
          <xm:sqref>C63:C96</xm:sqref>
        </x14:dataValidation>
        <x14:dataValidation type="list" allowBlank="1" showInputMessage="1" showErrorMessage="1" xr:uid="{386CBA2A-C143-4F76-9714-37FA2BC31D8A}">
          <x14:formula1>
            <xm:f>Sheet3!$C$3:$C$4</xm:f>
          </x14:formula1>
          <xm:sqref>M63:M96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ABB9-49D7-4242-ADD8-4A8E2A078E4E}">
  <sheetPr>
    <pageSetUpPr fitToPage="1"/>
  </sheetPr>
  <dimension ref="A1:R129"/>
  <sheetViews>
    <sheetView showGridLines="0" view="pageBreakPreview" zoomScale="90" zoomScaleNormal="90" zoomScaleSheetLayoutView="90" zoomScalePageLayoutView="80" workbookViewId="0">
      <selection activeCell="H16" sqref="H16:H19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6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J7+'5'!J12:K13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'5'!D54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>
      <selection activeCell="H16" sqref="H16:H19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3F0E9C-B297-4B49-AA4E-F6B8930DE9A7}">
          <x14:formula1>
            <xm:f>Sheet3!$C$3:$C$4</xm:f>
          </x14:formula1>
          <xm:sqref>M63:M96</xm:sqref>
        </x14:dataValidation>
        <x14:dataValidation type="list" allowBlank="1" showInputMessage="1" xr:uid="{CA4F38CA-C751-4588-B375-6D6D231A012F}">
          <x14:formula1>
            <xm:f>Sheet3!$D$3:$D$11</xm:f>
          </x14:formula1>
          <xm:sqref>C63:C96</xm:sqref>
        </x14:dataValidation>
        <x14:dataValidation type="list" allowBlank="1" showInputMessage="1" showErrorMessage="1" xr:uid="{E32B5102-9C70-4741-9447-FBB097F8142F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0B74-2A0E-4FF2-8D39-B43B0B044575}">
  <sheetPr>
    <pageSetUpPr fitToPage="1"/>
  </sheetPr>
  <dimension ref="A1:R129"/>
  <sheetViews>
    <sheetView showGridLines="0" view="pageBreakPreview" topLeftCell="A19" zoomScale="90" zoomScaleNormal="90" zoomScaleSheetLayoutView="90" zoomScalePageLayoutView="80" workbookViewId="0">
      <selection activeCell="H42" sqref="H42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7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J7+'6'!J12:K13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>
        <v>1</v>
      </c>
      <c r="H26" s="278"/>
      <c r="I26" s="171"/>
      <c r="J26" s="39">
        <f t="shared" si="0"/>
        <v>1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>
        <v>1</v>
      </c>
      <c r="H27" s="194"/>
      <c r="I27" s="171"/>
      <c r="J27" s="39">
        <f t="shared" si="0"/>
        <v>1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>
        <v>1</v>
      </c>
      <c r="H28" s="278"/>
      <c r="I28" s="171"/>
      <c r="J28" s="39">
        <f t="shared" si="0"/>
        <v>1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SUM(G25:H40)</f>
        <v>3</v>
      </c>
      <c r="I41" s="165">
        <f>SUM(I25:I40)</f>
        <v>0</v>
      </c>
      <c r="J41" s="20">
        <f>SUM(J25:J40)</f>
        <v>3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'6'!D54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19">
      <selection activeCell="H42" sqref="H42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1DBB69F-DDE4-4E74-BC73-6548349E1668}">
          <x14:formula1>
            <xm:f>Sheet3!$B$3:$B$5</xm:f>
          </x14:formula1>
          <xm:sqref>B107:B129 B63:B96</xm:sqref>
        </x14:dataValidation>
        <x14:dataValidation type="list" allowBlank="1" showInputMessage="1" xr:uid="{A41A5009-C613-4477-956E-63C67AF8C546}">
          <x14:formula1>
            <xm:f>Sheet3!$D$3:$D$11</xm:f>
          </x14:formula1>
          <xm:sqref>C63:C96</xm:sqref>
        </x14:dataValidation>
        <x14:dataValidation type="list" allowBlank="1" showInputMessage="1" showErrorMessage="1" xr:uid="{8888C1A2-EB68-48CE-9736-3A28384F15EB}">
          <x14:formula1>
            <xm:f>Sheet3!$C$3:$C$4</xm:f>
          </x14:formula1>
          <xm:sqref>M63:M96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55F9-DA04-4CA9-B873-5098A62761D2}">
  <sheetPr>
    <pageSetUpPr fitToPage="1"/>
  </sheetPr>
  <dimension ref="A1:R129"/>
  <sheetViews>
    <sheetView showGridLines="0" view="pageBreakPreview" zoomScale="90" zoomScaleNormal="90" zoomScaleSheetLayoutView="90" zoomScalePageLayoutView="80" workbookViewId="0">
      <selection activeCell="J14" sqref="J14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8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J7+'7'!J12:K13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'7'!D54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>
      <selection activeCell="J14" sqref="J14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7F5DAE-612F-474A-9EB6-7DE248BE28F9}">
          <x14:formula1>
            <xm:f>Sheet3!$C$3:$C$4</xm:f>
          </x14:formula1>
          <xm:sqref>M63:M96</xm:sqref>
        </x14:dataValidation>
        <x14:dataValidation type="list" allowBlank="1" showInputMessage="1" xr:uid="{32A68CB4-8121-4DC8-B8D4-6C86C18BCD98}">
          <x14:formula1>
            <xm:f>Sheet3!$D$3:$D$11</xm:f>
          </x14:formula1>
          <xm:sqref>C63:C96</xm:sqref>
        </x14:dataValidation>
        <x14:dataValidation type="list" allowBlank="1" showInputMessage="1" showErrorMessage="1" xr:uid="{65E16E31-59C7-4955-84B9-5745953AD82A}">
          <x14:formula1>
            <xm:f>Sheet3!$B$3:$B$5</xm:f>
          </x14:formula1>
          <xm:sqref>B107:B129 B63:B96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4AB6-63B9-4F12-A360-EFE7E899A07A}">
  <sheetPr>
    <pageSetUpPr fitToPage="1"/>
  </sheetPr>
  <dimension ref="A1:R129"/>
  <sheetViews>
    <sheetView showGridLines="0" view="pageBreakPreview" topLeftCell="A34" zoomScale="90" zoomScaleNormal="90" zoomScaleSheetLayoutView="90" zoomScalePageLayoutView="80" workbookViewId="0">
      <selection activeCell="I55" sqref="I55"/>
    </sheetView>
  </sheetViews>
  <sheetFormatPr defaultRowHeight="12.75" x14ac:dyDescent="0.2"/>
  <cols>
    <col min="1" max="1" width="2.7109375" customWidth="1"/>
    <col min="2" max="2" width="15.28515625" style="3" customWidth="1"/>
    <col min="3" max="3" width="11" customWidth="1"/>
    <col min="4" max="4" width="14.5703125" customWidth="1"/>
    <col min="5" max="5" width="12.42578125" style="4" customWidth="1"/>
    <col min="6" max="6" width="14.42578125" style="4" customWidth="1"/>
    <col min="7" max="7" width="0.42578125" style="4" customWidth="1"/>
    <col min="8" max="8" width="14.28515625" customWidth="1"/>
    <col min="9" max="9" width="14.85546875" customWidth="1"/>
    <col min="10" max="10" width="13.28515625" customWidth="1"/>
    <col min="11" max="11" width="11.140625" customWidth="1"/>
    <col min="12" max="12" width="14.140625" customWidth="1"/>
    <col min="13" max="13" width="13.7109375" customWidth="1"/>
  </cols>
  <sheetData>
    <row r="1" spans="1:16" ht="10.5" customHeight="1" thickBot="1" x14ac:dyDescent="0.25">
      <c r="A1" s="1"/>
      <c r="B1" s="115"/>
      <c r="C1" s="115"/>
      <c r="D1" s="115"/>
      <c r="E1" s="115"/>
      <c r="F1" s="115"/>
      <c r="G1" s="115"/>
      <c r="H1" s="115"/>
      <c r="I1" s="115"/>
      <c r="J1" s="114"/>
      <c r="K1" s="114"/>
      <c r="L1" s="114"/>
    </row>
    <row r="2" spans="1:16" ht="24.75" customHeight="1" thickBot="1" x14ac:dyDescent="0.25">
      <c r="B2" s="220" t="s">
        <v>69</v>
      </c>
      <c r="C2" s="221"/>
      <c r="D2" s="221"/>
      <c r="E2" s="221"/>
      <c r="F2" s="221"/>
      <c r="G2" s="221"/>
      <c r="H2" s="221"/>
      <c r="I2" s="222"/>
      <c r="J2" s="113" t="s">
        <v>98</v>
      </c>
      <c r="K2" s="113" t="str">
        <f ca="1">MID(CELL("filename",A1),FIND("]",CELL("filename",A1))+1,31)</f>
        <v>9</v>
      </c>
      <c r="L2" s="64" t="str">
        <f>'1'!L2</f>
        <v>Aug</v>
      </c>
      <c r="M2" s="4"/>
      <c r="N2" s="1"/>
      <c r="P2" s="111"/>
    </row>
    <row r="3" spans="1:16" ht="7.5" customHeight="1" x14ac:dyDescent="0.2">
      <c r="J3" s="10"/>
      <c r="K3" s="10"/>
    </row>
    <row r="4" spans="1:16" ht="4.5" customHeight="1" thickBot="1" x14ac:dyDescent="0.25">
      <c r="B4" s="102" t="s">
        <v>49</v>
      </c>
      <c r="C4" s="102"/>
      <c r="D4" s="102"/>
      <c r="E4" s="102"/>
      <c r="F4" s="102"/>
      <c r="G4" s="102"/>
      <c r="H4" s="102"/>
      <c r="I4" s="102"/>
      <c r="J4" s="102"/>
      <c r="K4" s="10"/>
    </row>
    <row r="5" spans="1:16" ht="15" customHeight="1" x14ac:dyDescent="0.2">
      <c r="B5" s="316" t="s">
        <v>40</v>
      </c>
      <c r="C5" s="319" t="s">
        <v>41</v>
      </c>
      <c r="D5" s="238" t="s">
        <v>42</v>
      </c>
      <c r="E5" s="322" t="s">
        <v>24</v>
      </c>
      <c r="F5" s="323"/>
      <c r="G5" s="324"/>
      <c r="H5" s="319" t="s">
        <v>92</v>
      </c>
      <c r="I5" s="106"/>
      <c r="J5" s="326" t="s">
        <v>93</v>
      </c>
      <c r="K5" s="326"/>
    </row>
    <row r="6" spans="1:16" ht="15" x14ac:dyDescent="0.2">
      <c r="B6" s="317"/>
      <c r="C6" s="320"/>
      <c r="D6" s="321"/>
      <c r="E6" s="25" t="s">
        <v>22</v>
      </c>
      <c r="F6" s="327" t="s">
        <v>23</v>
      </c>
      <c r="G6" s="328"/>
      <c r="H6" s="320"/>
      <c r="I6" s="106"/>
      <c r="J6" s="326"/>
      <c r="K6" s="326"/>
    </row>
    <row r="7" spans="1:16" ht="15.75" thickBot="1" x14ac:dyDescent="0.25">
      <c r="B7" s="318"/>
      <c r="C7" s="191" t="s">
        <v>43</v>
      </c>
      <c r="D7" s="197" t="s">
        <v>44</v>
      </c>
      <c r="E7" s="198" t="s">
        <v>52</v>
      </c>
      <c r="F7" s="329" t="s">
        <v>52</v>
      </c>
      <c r="G7" s="330"/>
      <c r="H7" s="325"/>
      <c r="I7" s="106"/>
      <c r="J7" s="331">
        <f>H20</f>
        <v>0</v>
      </c>
      <c r="K7" s="331"/>
    </row>
    <row r="8" spans="1:16" ht="14.1" customHeight="1" x14ac:dyDescent="0.2">
      <c r="B8" s="332" t="s">
        <v>37</v>
      </c>
      <c r="C8" s="76" t="s">
        <v>26</v>
      </c>
      <c r="D8" s="142"/>
      <c r="E8" s="143"/>
      <c r="F8" s="347"/>
      <c r="G8" s="348"/>
      <c r="H8" s="307">
        <f>SUM(D8:D11)</f>
        <v>0</v>
      </c>
      <c r="I8" s="107"/>
      <c r="J8" s="331"/>
      <c r="K8" s="331"/>
    </row>
    <row r="9" spans="1:16" ht="14.1" customHeight="1" x14ac:dyDescent="0.2">
      <c r="B9" s="333"/>
      <c r="C9" s="77" t="s">
        <v>27</v>
      </c>
      <c r="D9" s="144"/>
      <c r="E9" s="145"/>
      <c r="F9" s="349"/>
      <c r="G9" s="350"/>
      <c r="H9" s="308"/>
      <c r="I9" s="107"/>
      <c r="J9" s="108"/>
      <c r="K9" s="18"/>
      <c r="L9" s="2"/>
    </row>
    <row r="10" spans="1:16" ht="14.1" customHeight="1" x14ac:dyDescent="0.2">
      <c r="B10" s="333"/>
      <c r="C10" s="77" t="s">
        <v>28</v>
      </c>
      <c r="D10" s="144"/>
      <c r="E10" s="145"/>
      <c r="F10" s="349"/>
      <c r="G10" s="350"/>
      <c r="H10" s="308"/>
      <c r="I10" s="107"/>
      <c r="J10" s="351" t="s">
        <v>95</v>
      </c>
      <c r="K10" s="351"/>
      <c r="L10" s="110"/>
    </row>
    <row r="11" spans="1:16" ht="14.1" customHeight="1" thickBot="1" x14ac:dyDescent="0.25">
      <c r="B11" s="334"/>
      <c r="C11" s="79" t="s">
        <v>29</v>
      </c>
      <c r="D11" s="146"/>
      <c r="E11" s="147"/>
      <c r="F11" s="352"/>
      <c r="G11" s="353"/>
      <c r="H11" s="309"/>
      <c r="I11" s="107"/>
      <c r="J11" s="351"/>
      <c r="K11" s="351"/>
      <c r="L11" s="110"/>
    </row>
    <row r="12" spans="1:16" ht="14.1" customHeight="1" x14ac:dyDescent="0.2">
      <c r="B12" s="335" t="s">
        <v>38</v>
      </c>
      <c r="C12" s="81" t="s">
        <v>30</v>
      </c>
      <c r="D12" s="148"/>
      <c r="E12" s="149"/>
      <c r="F12" s="338"/>
      <c r="G12" s="339"/>
      <c r="H12" s="340">
        <f>SUM(D12:D15)</f>
        <v>0</v>
      </c>
      <c r="I12" s="107"/>
      <c r="J12" s="331">
        <f>J7+'8'!J12:K13</f>
        <v>0</v>
      </c>
      <c r="K12" s="331"/>
      <c r="L12" s="110"/>
      <c r="M12" s="110"/>
    </row>
    <row r="13" spans="1:16" ht="14.1" customHeight="1" x14ac:dyDescent="0.2">
      <c r="B13" s="336"/>
      <c r="C13" s="82" t="s">
        <v>31</v>
      </c>
      <c r="D13" s="150"/>
      <c r="E13" s="151"/>
      <c r="F13" s="343"/>
      <c r="G13" s="344"/>
      <c r="H13" s="341"/>
      <c r="I13" s="107"/>
      <c r="J13" s="331"/>
      <c r="K13" s="331"/>
      <c r="L13" s="110"/>
      <c r="M13" s="110"/>
      <c r="O13" s="75"/>
    </row>
    <row r="14" spans="1:16" ht="14.1" customHeight="1" x14ac:dyDescent="0.2">
      <c r="B14" s="336"/>
      <c r="C14" s="82" t="s">
        <v>32</v>
      </c>
      <c r="D14" s="150"/>
      <c r="E14" s="151"/>
      <c r="F14" s="343"/>
      <c r="G14" s="344"/>
      <c r="H14" s="341"/>
      <c r="I14" s="107"/>
      <c r="J14" s="108"/>
      <c r="K14" s="2"/>
      <c r="L14" s="2"/>
      <c r="M14" s="2"/>
    </row>
    <row r="15" spans="1:16" ht="14.1" customHeight="1" thickBot="1" x14ac:dyDescent="0.25">
      <c r="B15" s="337"/>
      <c r="C15" s="83" t="s">
        <v>33</v>
      </c>
      <c r="D15" s="152"/>
      <c r="E15" s="153"/>
      <c r="F15" s="345"/>
      <c r="G15" s="346"/>
      <c r="H15" s="342"/>
      <c r="I15" s="107"/>
      <c r="J15" s="108"/>
      <c r="M15" s="2"/>
    </row>
    <row r="16" spans="1:16" ht="14.1" customHeight="1" x14ac:dyDescent="0.2">
      <c r="B16" s="302" t="s">
        <v>39</v>
      </c>
      <c r="C16" s="84" t="s">
        <v>34</v>
      </c>
      <c r="D16" s="154"/>
      <c r="E16" s="155"/>
      <c r="F16" s="305"/>
      <c r="G16" s="306"/>
      <c r="H16" s="307">
        <f>SUM(D16:D19)</f>
        <v>0</v>
      </c>
      <c r="I16" s="107"/>
      <c r="J16" s="310" t="s">
        <v>91</v>
      </c>
      <c r="K16" s="310"/>
    </row>
    <row r="17" spans="2:13" ht="14.1" customHeight="1" x14ac:dyDescent="0.2">
      <c r="B17" s="303"/>
      <c r="C17" s="85" t="s">
        <v>35</v>
      </c>
      <c r="D17" s="156"/>
      <c r="E17" s="157"/>
      <c r="F17" s="311"/>
      <c r="G17" s="312"/>
      <c r="H17" s="308"/>
      <c r="I17" s="107"/>
      <c r="J17" s="310"/>
      <c r="K17" s="310"/>
    </row>
    <row r="18" spans="2:13" ht="14.1" customHeight="1" x14ac:dyDescent="0.2">
      <c r="B18" s="303"/>
      <c r="C18" s="85" t="s">
        <v>36</v>
      </c>
      <c r="D18" s="156"/>
      <c r="E18" s="157"/>
      <c r="F18" s="311"/>
      <c r="G18" s="312"/>
      <c r="H18" s="308"/>
      <c r="I18" s="107"/>
      <c r="J18" s="313"/>
      <c r="K18" s="313"/>
    </row>
    <row r="19" spans="2:13" ht="14.1" customHeight="1" thickBot="1" x14ac:dyDescent="0.25">
      <c r="B19" s="304"/>
      <c r="C19" s="86" t="s">
        <v>25</v>
      </c>
      <c r="D19" s="158"/>
      <c r="E19" s="159"/>
      <c r="F19" s="314"/>
      <c r="G19" s="315"/>
      <c r="H19" s="309"/>
      <c r="I19" s="107"/>
      <c r="J19" s="313"/>
      <c r="K19" s="313"/>
    </row>
    <row r="20" spans="2:13" ht="18" customHeight="1" x14ac:dyDescent="0.2">
      <c r="B20" s="192" t="s">
        <v>17</v>
      </c>
      <c r="C20" s="283"/>
      <c r="D20" s="283"/>
      <c r="E20" s="283"/>
      <c r="F20" s="283"/>
      <c r="G20" s="192"/>
      <c r="H20" s="160">
        <f>SUM(H8:H19)</f>
        <v>0</v>
      </c>
      <c r="I20" s="104"/>
      <c r="J20" s="105"/>
      <c r="K20" s="103"/>
      <c r="M20" s="2"/>
    </row>
    <row r="21" spans="2:13" ht="12" customHeight="1" thickBot="1" x14ac:dyDescent="0.25">
      <c r="D21" s="2"/>
      <c r="E21" s="5"/>
      <c r="F21" s="5"/>
      <c r="G21" s="5"/>
      <c r="H21" s="2"/>
      <c r="I21" s="2"/>
      <c r="J21" s="2"/>
      <c r="K21" s="2"/>
      <c r="L21" s="2"/>
      <c r="M21" s="2"/>
    </row>
    <row r="22" spans="2:13" ht="18.75" customHeight="1" thickBot="1" x14ac:dyDescent="0.25">
      <c r="B22" s="284" t="s">
        <v>50</v>
      </c>
      <c r="C22" s="285"/>
      <c r="D22" s="285"/>
      <c r="E22" s="285"/>
      <c r="F22" s="285"/>
      <c r="G22" s="285"/>
      <c r="H22" s="285"/>
      <c r="I22" s="285"/>
      <c r="J22" s="285"/>
      <c r="K22" s="285"/>
      <c r="L22" s="286"/>
    </row>
    <row r="23" spans="2:13" ht="16.5" customHeight="1" x14ac:dyDescent="0.2">
      <c r="B23" s="189" t="s">
        <v>40</v>
      </c>
      <c r="C23" s="287" t="s">
        <v>37</v>
      </c>
      <c r="D23" s="288"/>
      <c r="E23" s="289" t="s">
        <v>38</v>
      </c>
      <c r="F23" s="290"/>
      <c r="G23" s="291" t="s">
        <v>39</v>
      </c>
      <c r="H23" s="292"/>
      <c r="I23" s="293"/>
      <c r="J23" s="294" t="s">
        <v>87</v>
      </c>
      <c r="K23" s="296" t="s">
        <v>48</v>
      </c>
      <c r="L23" s="297"/>
      <c r="M23" s="2"/>
    </row>
    <row r="24" spans="2:13" s="3" customFormat="1" ht="31.5" customHeight="1" thickBot="1" x14ac:dyDescent="0.25">
      <c r="B24" s="190" t="s">
        <v>1</v>
      </c>
      <c r="C24" s="36" t="s">
        <v>45</v>
      </c>
      <c r="D24" s="37" t="s">
        <v>47</v>
      </c>
      <c r="E24" s="62" t="s">
        <v>45</v>
      </c>
      <c r="F24" s="63" t="s">
        <v>47</v>
      </c>
      <c r="G24" s="300" t="s">
        <v>45</v>
      </c>
      <c r="H24" s="301"/>
      <c r="I24" s="38" t="s">
        <v>47</v>
      </c>
      <c r="J24" s="295"/>
      <c r="K24" s="298"/>
      <c r="L24" s="299"/>
      <c r="M24" s="6"/>
    </row>
    <row r="25" spans="2:13" ht="14.1" customHeight="1" x14ac:dyDescent="0.2">
      <c r="B25" s="34" t="s">
        <v>2</v>
      </c>
      <c r="C25" s="87"/>
      <c r="D25" s="161"/>
      <c r="E25" s="89"/>
      <c r="F25" s="166"/>
      <c r="G25" s="279"/>
      <c r="H25" s="280"/>
      <c r="I25" s="170"/>
      <c r="J25" s="69">
        <f t="shared" ref="J25:J40" si="0">C25+E25+G25</f>
        <v>0</v>
      </c>
      <c r="K25" s="281">
        <f>D25+F25+I25</f>
        <v>0</v>
      </c>
      <c r="L25" s="282"/>
      <c r="M25" s="2"/>
    </row>
    <row r="26" spans="2:13" ht="14.1" customHeight="1" x14ac:dyDescent="0.2">
      <c r="B26" s="132" t="s">
        <v>3</v>
      </c>
      <c r="C26" s="78"/>
      <c r="D26" s="162"/>
      <c r="E26" s="90"/>
      <c r="F26" s="167"/>
      <c r="G26" s="277"/>
      <c r="H26" s="278"/>
      <c r="I26" s="171"/>
      <c r="J26" s="39">
        <f t="shared" si="0"/>
        <v>0</v>
      </c>
      <c r="K26" s="228">
        <f t="shared" ref="K26:K39" si="1">D26+F26+I26</f>
        <v>0</v>
      </c>
      <c r="L26" s="229"/>
      <c r="M26" s="2"/>
    </row>
    <row r="27" spans="2:13" ht="14.1" customHeight="1" x14ac:dyDescent="0.2">
      <c r="B27" s="132" t="s">
        <v>16</v>
      </c>
      <c r="C27" s="78"/>
      <c r="D27" s="162"/>
      <c r="E27" s="90"/>
      <c r="F27" s="167"/>
      <c r="G27" s="193"/>
      <c r="H27" s="194"/>
      <c r="I27" s="171"/>
      <c r="J27" s="39">
        <f t="shared" si="0"/>
        <v>0</v>
      </c>
      <c r="K27" s="228">
        <f t="shared" si="1"/>
        <v>0</v>
      </c>
      <c r="L27" s="229"/>
      <c r="M27" s="2"/>
    </row>
    <row r="28" spans="2:13" ht="14.1" customHeight="1" x14ac:dyDescent="0.2">
      <c r="B28" s="132" t="s">
        <v>4</v>
      </c>
      <c r="C28" s="78"/>
      <c r="D28" s="162"/>
      <c r="E28" s="90"/>
      <c r="F28" s="167"/>
      <c r="G28" s="277"/>
      <c r="H28" s="278"/>
      <c r="I28" s="171"/>
      <c r="J28" s="39">
        <f t="shared" si="0"/>
        <v>0</v>
      </c>
      <c r="K28" s="228">
        <f t="shared" si="1"/>
        <v>0</v>
      </c>
      <c r="L28" s="229"/>
      <c r="M28" s="2"/>
    </row>
    <row r="29" spans="2:13" ht="14.1" customHeight="1" x14ac:dyDescent="0.2">
      <c r="B29" s="132" t="s">
        <v>105</v>
      </c>
      <c r="C29" s="78"/>
      <c r="D29" s="162"/>
      <c r="E29" s="90"/>
      <c r="F29" s="167"/>
      <c r="G29" s="277"/>
      <c r="H29" s="278"/>
      <c r="I29" s="171"/>
      <c r="J29" s="39">
        <f t="shared" si="0"/>
        <v>0</v>
      </c>
      <c r="K29" s="228">
        <f t="shared" si="1"/>
        <v>0</v>
      </c>
      <c r="L29" s="229"/>
    </row>
    <row r="30" spans="2:13" ht="14.1" customHeight="1" x14ac:dyDescent="0.2">
      <c r="B30" s="132" t="s">
        <v>5</v>
      </c>
      <c r="C30" s="78"/>
      <c r="D30" s="162"/>
      <c r="E30" s="90"/>
      <c r="F30" s="167"/>
      <c r="G30" s="277"/>
      <c r="H30" s="278"/>
      <c r="I30" s="171"/>
      <c r="J30" s="39">
        <f t="shared" si="0"/>
        <v>0</v>
      </c>
      <c r="K30" s="228">
        <f t="shared" si="1"/>
        <v>0</v>
      </c>
      <c r="L30" s="229"/>
    </row>
    <row r="31" spans="2:13" ht="14.1" customHeight="1" x14ac:dyDescent="0.2">
      <c r="B31" s="132" t="s">
        <v>6</v>
      </c>
      <c r="C31" s="78"/>
      <c r="D31" s="162"/>
      <c r="E31" s="90"/>
      <c r="F31" s="167"/>
      <c r="G31" s="277"/>
      <c r="H31" s="278"/>
      <c r="I31" s="171"/>
      <c r="J31" s="39">
        <f t="shared" si="0"/>
        <v>0</v>
      </c>
      <c r="K31" s="228">
        <f t="shared" si="1"/>
        <v>0</v>
      </c>
      <c r="L31" s="229"/>
    </row>
    <row r="32" spans="2:13" ht="14.1" customHeight="1" x14ac:dyDescent="0.2">
      <c r="B32" s="132" t="s">
        <v>7</v>
      </c>
      <c r="C32" s="78"/>
      <c r="D32" s="162"/>
      <c r="E32" s="90"/>
      <c r="F32" s="167"/>
      <c r="G32" s="277"/>
      <c r="H32" s="278"/>
      <c r="I32" s="171"/>
      <c r="J32" s="39">
        <f t="shared" si="0"/>
        <v>0</v>
      </c>
      <c r="K32" s="228">
        <f t="shared" si="1"/>
        <v>0</v>
      </c>
      <c r="L32" s="229"/>
    </row>
    <row r="33" spans="1:16" ht="14.1" customHeight="1" x14ac:dyDescent="0.2">
      <c r="B33" s="132" t="s">
        <v>8</v>
      </c>
      <c r="C33" s="78"/>
      <c r="D33" s="162"/>
      <c r="E33" s="90"/>
      <c r="F33" s="167"/>
      <c r="G33" s="277"/>
      <c r="H33" s="278"/>
      <c r="I33" s="171"/>
      <c r="J33" s="39">
        <f t="shared" si="0"/>
        <v>0</v>
      </c>
      <c r="K33" s="228">
        <f t="shared" si="1"/>
        <v>0</v>
      </c>
      <c r="L33" s="229"/>
    </row>
    <row r="34" spans="1:16" ht="14.1" customHeight="1" x14ac:dyDescent="0.2">
      <c r="B34" s="132" t="s">
        <v>9</v>
      </c>
      <c r="C34" s="78"/>
      <c r="D34" s="162"/>
      <c r="E34" s="90"/>
      <c r="F34" s="167"/>
      <c r="G34" s="277"/>
      <c r="H34" s="278"/>
      <c r="I34" s="171"/>
      <c r="J34" s="39">
        <f t="shared" si="0"/>
        <v>0</v>
      </c>
      <c r="K34" s="228">
        <f t="shared" si="1"/>
        <v>0</v>
      </c>
      <c r="L34" s="229"/>
    </row>
    <row r="35" spans="1:16" ht="14.1" customHeight="1" x14ac:dyDescent="0.2">
      <c r="B35" s="68" t="s">
        <v>104</v>
      </c>
      <c r="C35" s="78"/>
      <c r="D35" s="162"/>
      <c r="E35" s="90"/>
      <c r="F35" s="167"/>
      <c r="G35" s="277"/>
      <c r="H35" s="278"/>
      <c r="I35" s="171"/>
      <c r="J35" s="39">
        <f t="shared" si="0"/>
        <v>0</v>
      </c>
      <c r="K35" s="228">
        <f t="shared" si="1"/>
        <v>0</v>
      </c>
      <c r="L35" s="229"/>
    </row>
    <row r="36" spans="1:16" ht="14.1" customHeight="1" x14ac:dyDescent="0.2">
      <c r="B36" s="68" t="s">
        <v>83</v>
      </c>
      <c r="C36" s="88"/>
      <c r="D36" s="163"/>
      <c r="E36" s="91"/>
      <c r="F36" s="168"/>
      <c r="G36" s="95"/>
      <c r="H36" s="96"/>
      <c r="I36" s="172"/>
      <c r="J36" s="39">
        <f t="shared" si="0"/>
        <v>0</v>
      </c>
      <c r="K36" s="228">
        <f t="shared" si="1"/>
        <v>0</v>
      </c>
      <c r="L36" s="229"/>
    </row>
    <row r="37" spans="1:16" ht="14.1" customHeight="1" x14ac:dyDescent="0.2">
      <c r="B37" s="68" t="s">
        <v>84</v>
      </c>
      <c r="C37" s="88"/>
      <c r="D37" s="163"/>
      <c r="E37" s="91"/>
      <c r="F37" s="168"/>
      <c r="G37" s="95"/>
      <c r="H37" s="96"/>
      <c r="I37" s="172"/>
      <c r="J37" s="39">
        <f t="shared" si="0"/>
        <v>0</v>
      </c>
      <c r="K37" s="228">
        <f t="shared" si="1"/>
        <v>0</v>
      </c>
      <c r="L37" s="229"/>
    </row>
    <row r="38" spans="1:16" ht="14.1" customHeight="1" x14ac:dyDescent="0.2">
      <c r="B38" s="68" t="s">
        <v>85</v>
      </c>
      <c r="C38" s="88"/>
      <c r="D38" s="163"/>
      <c r="E38" s="91"/>
      <c r="F38" s="168"/>
      <c r="G38" s="95"/>
      <c r="H38" s="96"/>
      <c r="I38" s="172"/>
      <c r="J38" s="39">
        <f t="shared" si="0"/>
        <v>0</v>
      </c>
      <c r="K38" s="228">
        <f t="shared" si="1"/>
        <v>0</v>
      </c>
      <c r="L38" s="229"/>
    </row>
    <row r="39" spans="1:16" ht="14.1" customHeight="1" x14ac:dyDescent="0.2">
      <c r="B39" s="68" t="s">
        <v>86</v>
      </c>
      <c r="C39" s="88"/>
      <c r="D39" s="163"/>
      <c r="E39" s="91"/>
      <c r="F39" s="168"/>
      <c r="G39" s="95"/>
      <c r="H39" s="96"/>
      <c r="I39" s="172"/>
      <c r="J39" s="39">
        <f t="shared" si="0"/>
        <v>0</v>
      </c>
      <c r="K39" s="228">
        <f t="shared" si="1"/>
        <v>0</v>
      </c>
      <c r="L39" s="229"/>
    </row>
    <row r="40" spans="1:16" ht="14.1" customHeight="1" thickBot="1" x14ac:dyDescent="0.25">
      <c r="B40" s="133" t="s">
        <v>97</v>
      </c>
      <c r="C40" s="80"/>
      <c r="D40" s="164"/>
      <c r="E40" s="92"/>
      <c r="F40" s="169"/>
      <c r="G40" s="272"/>
      <c r="H40" s="273"/>
      <c r="I40" s="173"/>
      <c r="J40" s="40">
        <f t="shared" si="0"/>
        <v>0</v>
      </c>
      <c r="K40" s="274">
        <f>D40+F40+I40</f>
        <v>0</v>
      </c>
      <c r="L40" s="275"/>
    </row>
    <row r="41" spans="1:16" ht="17.25" customHeight="1" x14ac:dyDescent="0.2">
      <c r="B41" s="19" t="s">
        <v>17</v>
      </c>
      <c r="C41" s="20">
        <f>SUM(C25:C40)</f>
        <v>0</v>
      </c>
      <c r="D41" s="165">
        <f>SUM(D25:D40)</f>
        <v>0</v>
      </c>
      <c r="E41" s="20">
        <f>SUM(E25:E40)</f>
        <v>0</v>
      </c>
      <c r="F41" s="165">
        <f>SUM(F25:F40)</f>
        <v>0</v>
      </c>
      <c r="G41" s="20"/>
      <c r="H41" s="20">
        <f>SUM(H25:H40)</f>
        <v>0</v>
      </c>
      <c r="I41" s="165">
        <f>SUM(I25:I40)</f>
        <v>0</v>
      </c>
      <c r="J41" s="20">
        <f>SUM(J25:J40)</f>
        <v>0</v>
      </c>
      <c r="K41" s="276">
        <f>SUM(K25:L40)</f>
        <v>0</v>
      </c>
      <c r="L41" s="276"/>
    </row>
    <row r="42" spans="1:16" ht="14.25" customHeight="1" thickBot="1" x14ac:dyDescent="0.25">
      <c r="A42" s="7"/>
      <c r="B42" s="8"/>
      <c r="C42" s="7"/>
      <c r="D42" s="7"/>
      <c r="E42" s="9"/>
      <c r="F42" s="9"/>
      <c r="G42" s="9"/>
      <c r="H42" s="7"/>
      <c r="I42" s="7"/>
      <c r="J42" s="7"/>
      <c r="K42" s="7"/>
      <c r="L42" s="7"/>
      <c r="M42" s="7"/>
      <c r="N42" s="7"/>
      <c r="O42" s="7"/>
      <c r="P42" s="7"/>
    </row>
    <row r="43" spans="1:16" ht="18.75" customHeight="1" x14ac:dyDescent="0.2">
      <c r="B43" s="265" t="s">
        <v>51</v>
      </c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7"/>
    </row>
    <row r="44" spans="1:16" s="11" customFormat="1" ht="14.45" customHeight="1" x14ac:dyDescent="0.25">
      <c r="B44" s="48" t="s">
        <v>10</v>
      </c>
      <c r="C44" s="12">
        <v>1</v>
      </c>
      <c r="D44" s="12">
        <v>2</v>
      </c>
      <c r="E44" s="12">
        <v>3</v>
      </c>
      <c r="F44" s="12">
        <v>4</v>
      </c>
      <c r="G44" s="268">
        <v>5</v>
      </c>
      <c r="H44" s="269"/>
      <c r="I44" s="13">
        <v>6</v>
      </c>
      <c r="J44" s="12">
        <v>7</v>
      </c>
      <c r="K44" s="12">
        <v>8</v>
      </c>
      <c r="L44" s="12">
        <v>9</v>
      </c>
      <c r="M44" s="49">
        <v>10</v>
      </c>
    </row>
    <row r="45" spans="1:16" s="11" customFormat="1" ht="14.45" customHeight="1" thickBot="1" x14ac:dyDescent="0.25">
      <c r="B45" s="52" t="s">
        <v>11</v>
      </c>
      <c r="C45" s="53"/>
      <c r="D45" s="54"/>
      <c r="E45" s="53"/>
      <c r="F45" s="54"/>
      <c r="G45" s="270"/>
      <c r="H45" s="271"/>
      <c r="I45" s="54"/>
      <c r="J45" s="54"/>
      <c r="K45" s="53"/>
      <c r="L45" s="54"/>
      <c r="M45" s="55"/>
    </row>
    <row r="46" spans="1:16" s="11" customFormat="1" ht="14.45" customHeight="1" x14ac:dyDescent="0.2">
      <c r="B46" s="56" t="s">
        <v>0</v>
      </c>
      <c r="C46" s="71">
        <f>C45*65</f>
        <v>0</v>
      </c>
      <c r="D46" s="71">
        <f>D45*50</f>
        <v>0</v>
      </c>
      <c r="E46" s="71">
        <f>E45*50</f>
        <v>0</v>
      </c>
      <c r="F46" s="71">
        <f>F45*50</f>
        <v>0</v>
      </c>
      <c r="G46" s="253">
        <f>G45*50</f>
        <v>0</v>
      </c>
      <c r="H46" s="254"/>
      <c r="I46" s="71">
        <f>I45*65</f>
        <v>0</v>
      </c>
      <c r="J46" s="71">
        <f>J45*50</f>
        <v>0</v>
      </c>
      <c r="K46" s="71">
        <f>K45*50</f>
        <v>0</v>
      </c>
      <c r="L46" s="71">
        <f>L45*50</f>
        <v>0</v>
      </c>
      <c r="M46" s="130">
        <f>M45*50</f>
        <v>0</v>
      </c>
    </row>
    <row r="47" spans="1:16" s="11" customFormat="1" ht="14.45" customHeight="1" x14ac:dyDescent="0.25">
      <c r="B47" s="48" t="s">
        <v>10</v>
      </c>
      <c r="C47" s="12">
        <v>11</v>
      </c>
      <c r="D47" s="12" t="s">
        <v>12</v>
      </c>
      <c r="E47" s="12" t="s">
        <v>13</v>
      </c>
      <c r="F47" s="12">
        <v>12</v>
      </c>
      <c r="G47" s="268">
        <v>13</v>
      </c>
      <c r="H47" s="269"/>
      <c r="I47" s="12">
        <v>14</v>
      </c>
      <c r="J47" s="12">
        <v>15</v>
      </c>
      <c r="K47" s="12">
        <v>16</v>
      </c>
      <c r="L47" s="12">
        <v>17</v>
      </c>
      <c r="M47" s="49">
        <v>18</v>
      </c>
    </row>
    <row r="48" spans="1:16" s="11" customFormat="1" ht="14.45" customHeight="1" thickBot="1" x14ac:dyDescent="0.25">
      <c r="B48" s="52" t="s">
        <v>11</v>
      </c>
      <c r="C48" s="53"/>
      <c r="D48" s="53"/>
      <c r="E48" s="53"/>
      <c r="F48" s="53"/>
      <c r="G48" s="257"/>
      <c r="H48" s="258"/>
      <c r="I48" s="53"/>
      <c r="J48" s="53"/>
      <c r="K48" s="53"/>
      <c r="L48" s="53"/>
      <c r="M48" s="55"/>
    </row>
    <row r="49" spans="1:18" s="11" customFormat="1" ht="14.45" customHeight="1" x14ac:dyDescent="0.2">
      <c r="B49" s="56" t="s">
        <v>0</v>
      </c>
      <c r="C49" s="71">
        <f>C48*20</f>
        <v>0</v>
      </c>
      <c r="D49" s="71">
        <f>D48*20</f>
        <v>0</v>
      </c>
      <c r="E49" s="71">
        <f>E48*20</f>
        <v>0</v>
      </c>
      <c r="F49" s="71">
        <f>F48*160</f>
        <v>0</v>
      </c>
      <c r="G49" s="253">
        <f>G48*100</f>
        <v>0</v>
      </c>
      <c r="H49" s="254"/>
      <c r="I49" s="71">
        <f>I48*100</f>
        <v>0</v>
      </c>
      <c r="J49" s="71">
        <f>J48*150</f>
        <v>0</v>
      </c>
      <c r="K49" s="71">
        <f>K48*70</f>
        <v>0</v>
      </c>
      <c r="L49" s="71">
        <f>L48*70</f>
        <v>0</v>
      </c>
      <c r="M49" s="130">
        <f>M48*70</f>
        <v>0</v>
      </c>
    </row>
    <row r="50" spans="1:18" s="11" customFormat="1" ht="14.45" customHeight="1" x14ac:dyDescent="0.25">
      <c r="B50" s="48" t="s">
        <v>10</v>
      </c>
      <c r="C50" s="12">
        <v>19</v>
      </c>
      <c r="D50" s="12">
        <v>20</v>
      </c>
      <c r="E50" s="12">
        <v>21</v>
      </c>
      <c r="F50" s="14" t="s">
        <v>14</v>
      </c>
      <c r="G50" s="255" t="s">
        <v>15</v>
      </c>
      <c r="H50" s="256"/>
      <c r="I50" s="15" t="s">
        <v>61</v>
      </c>
      <c r="J50" s="15" t="s">
        <v>62</v>
      </c>
      <c r="K50" s="15" t="s">
        <v>63</v>
      </c>
      <c r="L50" s="15" t="s">
        <v>64</v>
      </c>
      <c r="M50" s="50"/>
    </row>
    <row r="51" spans="1:18" s="11" customFormat="1" ht="14.45" customHeight="1" thickBot="1" x14ac:dyDescent="0.25">
      <c r="B51" s="52" t="s">
        <v>11</v>
      </c>
      <c r="C51" s="57"/>
      <c r="D51" s="57"/>
      <c r="E51" s="58"/>
      <c r="F51" s="53"/>
      <c r="G51" s="257"/>
      <c r="H51" s="258"/>
      <c r="I51" s="53"/>
      <c r="J51" s="53"/>
      <c r="K51" s="53"/>
      <c r="L51" s="53"/>
      <c r="M51" s="55"/>
    </row>
    <row r="52" spans="1:18" s="11" customFormat="1" ht="14.45" customHeight="1" thickBot="1" x14ac:dyDescent="0.3">
      <c r="B52" s="51" t="s">
        <v>0</v>
      </c>
      <c r="C52" s="73">
        <f>C51*70</f>
        <v>0</v>
      </c>
      <c r="D52" s="73">
        <f>D51*70</f>
        <v>0</v>
      </c>
      <c r="E52" s="73">
        <f>E51*70</f>
        <v>0</v>
      </c>
      <c r="F52" s="73">
        <f>F51*30</f>
        <v>0</v>
      </c>
      <c r="G52" s="259">
        <f>G51*30</f>
        <v>0</v>
      </c>
      <c r="H52" s="260"/>
      <c r="I52" s="73">
        <f>I51*250</f>
        <v>0</v>
      </c>
      <c r="J52" s="73">
        <f>J51*250</f>
        <v>0</v>
      </c>
      <c r="K52" s="73">
        <f>K51*250</f>
        <v>0</v>
      </c>
      <c r="L52" s="73">
        <f>L51*250</f>
        <v>0</v>
      </c>
      <c r="M52" s="129"/>
    </row>
    <row r="53" spans="1:18" s="59" customFormat="1" ht="6" customHeight="1" x14ac:dyDescent="0.25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pans="1:18" s="11" customFormat="1" ht="19.5" customHeight="1" thickBot="1" x14ac:dyDescent="0.25">
      <c r="B54" s="70" t="s">
        <v>90</v>
      </c>
      <c r="C54" s="70"/>
      <c r="D54" s="45">
        <f>SUM(C46:M46)+SUM(C49:M49)+SUM(C52:L52)</f>
        <v>0</v>
      </c>
      <c r="F54" s="70" t="s">
        <v>89</v>
      </c>
      <c r="G54" s="27"/>
      <c r="H54" s="27"/>
      <c r="I54" s="204">
        <f>'8'!D54</f>
        <v>0</v>
      </c>
      <c r="K54" s="26" t="s">
        <v>88</v>
      </c>
      <c r="L54" s="47" t="str">
        <f>IF(ISERROR(((K41-I54)+D54+J18)/H20),"",(((K41-I54)+D54+J18)/H20))</f>
        <v/>
      </c>
    </row>
    <row r="55" spans="1:18" s="11" customFormat="1" ht="18.75" customHeight="1" thickTop="1" thickBot="1" x14ac:dyDescent="0.25">
      <c r="A55" s="16"/>
      <c r="B55" s="17"/>
      <c r="C55" s="16"/>
      <c r="D55" s="16"/>
      <c r="E55" s="196"/>
      <c r="F55" s="196"/>
      <c r="G55" s="19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7.25" customHeight="1" thickBot="1" x14ac:dyDescent="0.25">
      <c r="A56" s="16"/>
      <c r="B56" s="261" t="s">
        <v>96</v>
      </c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3"/>
      <c r="N56" s="264"/>
      <c r="O56" s="264"/>
      <c r="P56" s="231"/>
      <c r="Q56" s="231"/>
      <c r="R56" s="16"/>
    </row>
    <row r="57" spans="1:18" ht="18" customHeight="1" x14ac:dyDescent="0.2">
      <c r="A57" s="16"/>
      <c r="B57" s="238" t="s">
        <v>53</v>
      </c>
      <c r="C57" s="41" t="s">
        <v>109</v>
      </c>
      <c r="D57" s="41" t="s">
        <v>110</v>
      </c>
      <c r="E57" s="42" t="s">
        <v>17</v>
      </c>
      <c r="F57" s="240" t="s">
        <v>56</v>
      </c>
      <c r="G57" s="241"/>
      <c r="H57" s="41" t="s">
        <v>18</v>
      </c>
      <c r="I57" s="42" t="s">
        <v>19</v>
      </c>
      <c r="J57" s="238" t="s">
        <v>57</v>
      </c>
      <c r="K57" s="244"/>
      <c r="L57" s="99" t="s">
        <v>54</v>
      </c>
      <c r="M57" s="100" t="s">
        <v>55</v>
      </c>
      <c r="N57" s="16"/>
      <c r="O57" s="196"/>
      <c r="P57" s="196"/>
      <c r="Q57" s="16"/>
      <c r="R57" s="16"/>
    </row>
    <row r="58" spans="1:18" ht="18.75" customHeight="1" thickBot="1" x14ac:dyDescent="0.25">
      <c r="A58" s="16"/>
      <c r="B58" s="239"/>
      <c r="C58" s="97"/>
      <c r="D58" s="97"/>
      <c r="E58" s="203">
        <f>SUM(C58:D58)</f>
        <v>0</v>
      </c>
      <c r="F58" s="242"/>
      <c r="G58" s="243"/>
      <c r="H58" s="97"/>
      <c r="I58" s="98"/>
      <c r="J58" s="239"/>
      <c r="K58" s="245"/>
      <c r="L58" s="97"/>
      <c r="M58" s="98"/>
      <c r="N58" s="16"/>
      <c r="O58" s="196"/>
      <c r="P58" s="196"/>
      <c r="Q58" s="16"/>
      <c r="R58" s="16"/>
    </row>
    <row r="59" spans="1:18" ht="18.75" customHeight="1" thickBot="1" x14ac:dyDescent="0.25">
      <c r="A59" s="16"/>
      <c r="B59" s="199" t="s">
        <v>58</v>
      </c>
      <c r="C59" s="251" t="str">
        <f>IF(ISERROR(E58/$H$20),"",(E58/$H$20))</f>
        <v/>
      </c>
      <c r="D59" s="354"/>
      <c r="E59" s="252"/>
      <c r="F59" s="249" t="s">
        <v>59</v>
      </c>
      <c r="G59" s="250"/>
      <c r="H59" s="251" t="str">
        <f>IF(ISERROR(SUM(H58:I58)/$H$20),"",(SUM(H58:I58)/$H$20))</f>
        <v/>
      </c>
      <c r="I59" s="252"/>
      <c r="J59" s="249" t="s">
        <v>60</v>
      </c>
      <c r="K59" s="250"/>
      <c r="L59" s="178" t="str">
        <f>IF(ISERROR(L58/$H$20),"",(L58/$H$20))</f>
        <v/>
      </c>
      <c r="M59" s="179" t="str">
        <f>IF(ISERROR(M58/$H$20),"",(M58/$H$20))</f>
        <v/>
      </c>
      <c r="N59" s="16"/>
      <c r="O59" s="16"/>
      <c r="P59" s="16"/>
      <c r="Q59" s="16"/>
      <c r="R59" s="16"/>
    </row>
    <row r="60" spans="1:18" ht="14.25" x14ac:dyDescent="0.2">
      <c r="A60" s="16"/>
      <c r="F60" s="24"/>
      <c r="G60" s="196"/>
      <c r="H60" s="23"/>
      <c r="I60" s="23"/>
      <c r="J60" s="23"/>
      <c r="K60" s="23"/>
      <c r="L60" s="23"/>
      <c r="M60" s="16"/>
      <c r="N60" s="16"/>
      <c r="O60" s="16"/>
      <c r="P60" s="16"/>
      <c r="Q60" s="16"/>
      <c r="R60" s="16"/>
    </row>
    <row r="61" spans="1:18" ht="22.5" customHeight="1" x14ac:dyDescent="0.2">
      <c r="A61" s="16"/>
      <c r="B61" s="227" t="s">
        <v>65</v>
      </c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16"/>
      <c r="O61" s="16"/>
      <c r="P61" s="16"/>
      <c r="Q61" s="16"/>
      <c r="R61" s="16"/>
    </row>
    <row r="62" spans="1:18" ht="30" customHeight="1" x14ac:dyDescent="0.2">
      <c r="A62" s="196"/>
      <c r="B62" s="195" t="s">
        <v>40</v>
      </c>
      <c r="C62" s="195" t="s">
        <v>66</v>
      </c>
      <c r="D62" s="195" t="s">
        <v>94</v>
      </c>
      <c r="E62" s="237" t="s">
        <v>67</v>
      </c>
      <c r="F62" s="237"/>
      <c r="G62" s="237"/>
      <c r="H62" s="237"/>
      <c r="I62" s="237"/>
      <c r="J62" s="237"/>
      <c r="K62" s="195" t="s">
        <v>20</v>
      </c>
      <c r="L62" s="195" t="s">
        <v>21</v>
      </c>
      <c r="M62" s="195" t="s">
        <v>68</v>
      </c>
      <c r="N62" s="16"/>
      <c r="O62" s="16"/>
      <c r="P62" s="16"/>
      <c r="Q62" s="16"/>
      <c r="R62" s="16"/>
    </row>
    <row r="63" spans="1:18" ht="15" customHeight="1" x14ac:dyDescent="0.2">
      <c r="A63" s="16"/>
      <c r="B63" s="124"/>
      <c r="C63" s="138"/>
      <c r="D63" s="138"/>
      <c r="E63" s="230"/>
      <c r="F63" s="230"/>
      <c r="G63" s="230"/>
      <c r="H63" s="230"/>
      <c r="I63" s="230"/>
      <c r="J63" s="230"/>
      <c r="K63" s="139"/>
      <c r="L63" s="139"/>
      <c r="M63" s="124"/>
      <c r="N63" s="16"/>
      <c r="O63" s="16"/>
      <c r="P63" s="16"/>
      <c r="Q63" s="16"/>
      <c r="R63" s="16"/>
    </row>
    <row r="64" spans="1:18" ht="15" customHeight="1" x14ac:dyDescent="0.2">
      <c r="A64" s="16"/>
      <c r="B64" s="124"/>
      <c r="C64" s="138"/>
      <c r="D64" s="138"/>
      <c r="E64" s="230"/>
      <c r="F64" s="230"/>
      <c r="G64" s="230"/>
      <c r="H64" s="230"/>
      <c r="I64" s="230"/>
      <c r="J64" s="230"/>
      <c r="K64" s="140"/>
      <c r="L64" s="140"/>
      <c r="M64" s="124"/>
      <c r="N64" s="16"/>
      <c r="O64" s="16"/>
      <c r="P64" s="16"/>
      <c r="Q64" s="16"/>
      <c r="R64" s="16"/>
    </row>
    <row r="65" spans="1:18" ht="15" customHeight="1" x14ac:dyDescent="0.2">
      <c r="A65" s="16"/>
      <c r="B65" s="124"/>
      <c r="C65" s="138"/>
      <c r="D65" s="138"/>
      <c r="E65" s="230"/>
      <c r="F65" s="230"/>
      <c r="G65" s="230"/>
      <c r="H65" s="230"/>
      <c r="I65" s="230"/>
      <c r="J65" s="230"/>
      <c r="K65" s="141"/>
      <c r="L65" s="141"/>
      <c r="M65" s="124"/>
      <c r="N65" s="16"/>
      <c r="O65" s="16"/>
      <c r="P65" s="16"/>
      <c r="Q65" s="16"/>
      <c r="R65" s="16"/>
    </row>
    <row r="66" spans="1:18" ht="15" customHeight="1" x14ac:dyDescent="0.2">
      <c r="A66" s="16"/>
      <c r="B66" s="124"/>
      <c r="C66" s="138"/>
      <c r="D66" s="138"/>
      <c r="E66" s="230"/>
      <c r="F66" s="230"/>
      <c r="G66" s="230"/>
      <c r="H66" s="230"/>
      <c r="I66" s="230"/>
      <c r="J66" s="230"/>
      <c r="K66" s="141"/>
      <c r="L66" s="141"/>
      <c r="M66" s="124"/>
      <c r="N66" s="16"/>
      <c r="O66" s="16"/>
      <c r="P66" s="16"/>
      <c r="Q66" s="16"/>
      <c r="R66" s="16"/>
    </row>
    <row r="67" spans="1:18" ht="15" customHeight="1" x14ac:dyDescent="0.2">
      <c r="A67" s="16"/>
      <c r="B67" s="124"/>
      <c r="C67" s="138"/>
      <c r="D67" s="138"/>
      <c r="E67" s="230"/>
      <c r="F67" s="230"/>
      <c r="G67" s="230"/>
      <c r="H67" s="230"/>
      <c r="I67" s="230"/>
      <c r="J67" s="230"/>
      <c r="K67" s="140"/>
      <c r="L67" s="140"/>
      <c r="M67" s="124"/>
      <c r="N67" s="16"/>
      <c r="O67" s="16"/>
      <c r="P67" s="16"/>
      <c r="Q67" s="16"/>
      <c r="R67" s="16"/>
    </row>
    <row r="68" spans="1:18" ht="15" customHeight="1" x14ac:dyDescent="0.2">
      <c r="A68" s="16"/>
      <c r="B68" s="124"/>
      <c r="C68" s="138"/>
      <c r="D68" s="138"/>
      <c r="E68" s="230"/>
      <c r="F68" s="230"/>
      <c r="G68" s="230"/>
      <c r="H68" s="230"/>
      <c r="I68" s="230"/>
      <c r="J68" s="230"/>
      <c r="K68" s="141"/>
      <c r="L68" s="141"/>
      <c r="M68" s="124"/>
      <c r="N68" s="16"/>
      <c r="O68" s="16"/>
      <c r="P68" s="16"/>
      <c r="Q68" s="16"/>
      <c r="R68" s="16"/>
    </row>
    <row r="69" spans="1:18" ht="15" customHeight="1" x14ac:dyDescent="0.2">
      <c r="A69" s="16"/>
      <c r="B69" s="124"/>
      <c r="C69" s="138"/>
      <c r="D69" s="138"/>
      <c r="E69" s="230"/>
      <c r="F69" s="230"/>
      <c r="G69" s="230"/>
      <c r="H69" s="230"/>
      <c r="I69" s="230"/>
      <c r="J69" s="230"/>
      <c r="K69" s="141"/>
      <c r="L69" s="141"/>
      <c r="M69" s="124"/>
      <c r="N69" s="16"/>
      <c r="O69" s="16"/>
      <c r="P69" s="16"/>
      <c r="Q69" s="16"/>
      <c r="R69" s="16"/>
    </row>
    <row r="70" spans="1:18" ht="15" customHeight="1" x14ac:dyDescent="0.2">
      <c r="A70" s="16"/>
      <c r="B70" s="124"/>
      <c r="C70" s="138"/>
      <c r="D70" s="138"/>
      <c r="E70" s="230"/>
      <c r="F70" s="230"/>
      <c r="G70" s="230"/>
      <c r="H70" s="230"/>
      <c r="I70" s="230"/>
      <c r="J70" s="230"/>
      <c r="K70" s="141"/>
      <c r="L70" s="141"/>
      <c r="M70" s="124"/>
      <c r="N70" s="16"/>
      <c r="O70" s="16"/>
      <c r="P70" s="16"/>
      <c r="Q70" s="16"/>
      <c r="R70" s="16"/>
    </row>
    <row r="71" spans="1:18" ht="15" customHeight="1" x14ac:dyDescent="0.2">
      <c r="A71" s="16"/>
      <c r="B71" s="124"/>
      <c r="C71" s="138"/>
      <c r="D71" s="138"/>
      <c r="E71" s="230"/>
      <c r="F71" s="230"/>
      <c r="G71" s="230"/>
      <c r="H71" s="230"/>
      <c r="I71" s="230"/>
      <c r="J71" s="230"/>
      <c r="K71" s="141"/>
      <c r="L71" s="141"/>
      <c r="M71" s="124"/>
      <c r="N71" s="16"/>
      <c r="O71" s="16"/>
      <c r="P71" s="16"/>
      <c r="Q71" s="16"/>
      <c r="R71" s="16"/>
    </row>
    <row r="72" spans="1:18" ht="15" customHeight="1" x14ac:dyDescent="0.2">
      <c r="A72" s="16"/>
      <c r="B72" s="124"/>
      <c r="C72" s="138"/>
      <c r="D72" s="138"/>
      <c r="E72" s="230"/>
      <c r="F72" s="230"/>
      <c r="G72" s="230"/>
      <c r="H72" s="230"/>
      <c r="I72" s="230"/>
      <c r="J72" s="230"/>
      <c r="K72" s="141"/>
      <c r="L72" s="141"/>
      <c r="M72" s="124"/>
      <c r="N72" s="16"/>
      <c r="O72" s="16"/>
      <c r="P72" s="16"/>
      <c r="Q72" s="16"/>
      <c r="R72" s="16"/>
    </row>
    <row r="73" spans="1:18" ht="15" customHeight="1" x14ac:dyDescent="0.2">
      <c r="A73" s="16"/>
      <c r="B73" s="124"/>
      <c r="C73" s="138"/>
      <c r="D73" s="138"/>
      <c r="E73" s="230"/>
      <c r="F73" s="230"/>
      <c r="G73" s="230"/>
      <c r="H73" s="230"/>
      <c r="I73" s="230"/>
      <c r="J73" s="230"/>
      <c r="K73" s="141"/>
      <c r="L73" s="141"/>
      <c r="M73" s="124"/>
      <c r="N73" s="16"/>
      <c r="O73" s="16"/>
      <c r="P73" s="16"/>
      <c r="Q73" s="16"/>
      <c r="R73" s="16"/>
    </row>
    <row r="74" spans="1:18" ht="15" customHeight="1" x14ac:dyDescent="0.2">
      <c r="A74" s="16"/>
      <c r="B74" s="124"/>
      <c r="C74" s="138"/>
      <c r="D74" s="138"/>
      <c r="E74" s="230"/>
      <c r="F74" s="230"/>
      <c r="G74" s="230"/>
      <c r="H74" s="230"/>
      <c r="I74" s="230"/>
      <c r="J74" s="230"/>
      <c r="K74" s="140"/>
      <c r="L74" s="140"/>
      <c r="M74" s="124"/>
      <c r="N74" s="16"/>
      <c r="O74" s="16"/>
      <c r="P74" s="16"/>
      <c r="Q74" s="16"/>
      <c r="R74" s="16"/>
    </row>
    <row r="75" spans="1:18" ht="15" customHeight="1" x14ac:dyDescent="0.2">
      <c r="A75" s="16"/>
      <c r="B75" s="124"/>
      <c r="C75" s="138"/>
      <c r="D75" s="138"/>
      <c r="E75" s="230"/>
      <c r="F75" s="230"/>
      <c r="G75" s="230"/>
      <c r="H75" s="230"/>
      <c r="I75" s="230"/>
      <c r="J75" s="230"/>
      <c r="K75" s="141"/>
      <c r="L75" s="141"/>
      <c r="M75" s="124"/>
      <c r="N75" s="16"/>
      <c r="O75" s="16"/>
      <c r="P75" s="16"/>
      <c r="Q75" s="16"/>
      <c r="R75" s="16"/>
    </row>
    <row r="76" spans="1:18" ht="15" customHeight="1" x14ac:dyDescent="0.2">
      <c r="A76" s="16"/>
      <c r="B76" s="124"/>
      <c r="C76" s="138"/>
      <c r="D76" s="138"/>
      <c r="E76" s="230"/>
      <c r="F76" s="230"/>
      <c r="G76" s="230"/>
      <c r="H76" s="230"/>
      <c r="I76" s="230"/>
      <c r="J76" s="230"/>
      <c r="K76" s="141"/>
      <c r="L76" s="141"/>
      <c r="M76" s="124"/>
      <c r="N76" s="16"/>
      <c r="O76" s="16"/>
      <c r="P76" s="16"/>
      <c r="Q76" s="16"/>
      <c r="R76" s="16"/>
    </row>
    <row r="77" spans="1:18" ht="15" customHeight="1" x14ac:dyDescent="0.2">
      <c r="A77" s="16"/>
      <c r="B77" s="124"/>
      <c r="C77" s="138"/>
      <c r="D77" s="138"/>
      <c r="E77" s="230"/>
      <c r="F77" s="230"/>
      <c r="G77" s="230"/>
      <c r="H77" s="230"/>
      <c r="I77" s="230"/>
      <c r="J77" s="230"/>
      <c r="K77" s="140"/>
      <c r="L77" s="140"/>
      <c r="M77" s="124"/>
      <c r="N77" s="16"/>
      <c r="O77" s="16"/>
      <c r="P77" s="16"/>
      <c r="Q77" s="16"/>
      <c r="R77" s="16"/>
    </row>
    <row r="78" spans="1:18" ht="15" customHeight="1" x14ac:dyDescent="0.2">
      <c r="A78" s="16"/>
      <c r="B78" s="124"/>
      <c r="C78" s="138"/>
      <c r="D78" s="138"/>
      <c r="E78" s="230"/>
      <c r="F78" s="230"/>
      <c r="G78" s="230"/>
      <c r="H78" s="230"/>
      <c r="I78" s="230"/>
      <c r="J78" s="230"/>
      <c r="K78" s="141"/>
      <c r="L78" s="141"/>
      <c r="M78" s="124"/>
      <c r="N78" s="16"/>
      <c r="O78" s="16"/>
      <c r="P78" s="16"/>
      <c r="Q78" s="16"/>
      <c r="R78" s="16"/>
    </row>
    <row r="79" spans="1:18" ht="15" customHeight="1" x14ac:dyDescent="0.2">
      <c r="A79" s="16"/>
      <c r="B79" s="124"/>
      <c r="C79" s="138"/>
      <c r="D79" s="138"/>
      <c r="E79" s="230"/>
      <c r="F79" s="230"/>
      <c r="G79" s="230"/>
      <c r="H79" s="230"/>
      <c r="I79" s="230"/>
      <c r="J79" s="230"/>
      <c r="K79" s="141"/>
      <c r="L79" s="141"/>
      <c r="M79" s="124"/>
      <c r="N79" s="16"/>
      <c r="O79" s="16"/>
      <c r="P79" s="16"/>
      <c r="Q79" s="16"/>
      <c r="R79" s="16"/>
    </row>
    <row r="80" spans="1:18" ht="15" customHeight="1" x14ac:dyDescent="0.2">
      <c r="A80" s="16"/>
      <c r="B80" s="124"/>
      <c r="C80" s="138"/>
      <c r="D80" s="138"/>
      <c r="E80" s="230"/>
      <c r="F80" s="230"/>
      <c r="G80" s="230"/>
      <c r="H80" s="230"/>
      <c r="I80" s="230"/>
      <c r="J80" s="230"/>
      <c r="K80" s="141"/>
      <c r="L80" s="141"/>
      <c r="M80" s="124"/>
      <c r="N80" s="16"/>
      <c r="O80" s="16"/>
      <c r="P80" s="16"/>
      <c r="Q80" s="16"/>
      <c r="R80" s="16"/>
    </row>
    <row r="81" spans="1:18" ht="15" customHeight="1" x14ac:dyDescent="0.2">
      <c r="A81" s="16"/>
      <c r="B81" s="124"/>
      <c r="C81" s="138"/>
      <c r="D81" s="138"/>
      <c r="E81" s="230"/>
      <c r="F81" s="230"/>
      <c r="G81" s="230"/>
      <c r="H81" s="230"/>
      <c r="I81" s="230"/>
      <c r="J81" s="230"/>
      <c r="K81" s="141"/>
      <c r="L81" s="141"/>
      <c r="M81" s="124"/>
      <c r="N81" s="16"/>
      <c r="O81" s="16"/>
      <c r="P81" s="16"/>
      <c r="Q81" s="16"/>
      <c r="R81" s="16"/>
    </row>
    <row r="82" spans="1:18" ht="15" customHeight="1" x14ac:dyDescent="0.2">
      <c r="A82" s="16"/>
      <c r="B82" s="124"/>
      <c r="C82" s="138"/>
      <c r="D82" s="138"/>
      <c r="E82" s="230"/>
      <c r="F82" s="230"/>
      <c r="G82" s="230"/>
      <c r="H82" s="230"/>
      <c r="I82" s="230"/>
      <c r="J82" s="230"/>
      <c r="K82" s="141"/>
      <c r="L82" s="141"/>
      <c r="M82" s="124"/>
      <c r="N82" s="16"/>
      <c r="O82" s="16"/>
      <c r="P82" s="16"/>
      <c r="Q82" s="16"/>
      <c r="R82" s="16"/>
    </row>
    <row r="83" spans="1:18" ht="15" customHeight="1" x14ac:dyDescent="0.2">
      <c r="A83" s="16"/>
      <c r="B83" s="124"/>
      <c r="C83" s="138"/>
      <c r="D83" s="138"/>
      <c r="E83" s="230"/>
      <c r="F83" s="230"/>
      <c r="G83" s="230"/>
      <c r="H83" s="230"/>
      <c r="I83" s="230"/>
      <c r="J83" s="230"/>
      <c r="K83" s="141"/>
      <c r="L83" s="141"/>
      <c r="M83" s="124"/>
      <c r="N83" s="16"/>
      <c r="O83" s="16"/>
      <c r="P83" s="16"/>
      <c r="Q83" s="16"/>
      <c r="R83" s="16"/>
    </row>
    <row r="84" spans="1:18" ht="15" customHeight="1" x14ac:dyDescent="0.2">
      <c r="A84" s="16"/>
      <c r="B84" s="124"/>
      <c r="C84" s="138"/>
      <c r="D84" s="138"/>
      <c r="E84" s="230"/>
      <c r="F84" s="230"/>
      <c r="G84" s="230"/>
      <c r="H84" s="230"/>
      <c r="I84" s="230"/>
      <c r="J84" s="230"/>
      <c r="K84" s="141"/>
      <c r="L84" s="141"/>
      <c r="M84" s="124"/>
      <c r="N84" s="16"/>
      <c r="O84" s="16"/>
      <c r="P84" s="16"/>
      <c r="Q84" s="16"/>
      <c r="R84" s="16"/>
    </row>
    <row r="85" spans="1:18" ht="15" customHeight="1" x14ac:dyDescent="0.2">
      <c r="A85" s="16"/>
      <c r="B85" s="124"/>
      <c r="C85" s="138"/>
      <c r="D85" s="138"/>
      <c r="E85" s="230"/>
      <c r="F85" s="230"/>
      <c r="G85" s="230"/>
      <c r="H85" s="230"/>
      <c r="I85" s="230"/>
      <c r="J85" s="230"/>
      <c r="K85" s="141"/>
      <c r="L85" s="141"/>
      <c r="M85" s="124"/>
      <c r="N85" s="16"/>
      <c r="O85" s="16"/>
      <c r="P85" s="16"/>
      <c r="Q85" s="16"/>
      <c r="R85" s="16"/>
    </row>
    <row r="86" spans="1:18" ht="15" customHeight="1" x14ac:dyDescent="0.2">
      <c r="A86" s="16"/>
      <c r="B86" s="124"/>
      <c r="C86" s="138"/>
      <c r="D86" s="138"/>
      <c r="E86" s="230"/>
      <c r="F86" s="230"/>
      <c r="G86" s="230"/>
      <c r="H86" s="230"/>
      <c r="I86" s="230"/>
      <c r="J86" s="230"/>
      <c r="K86" s="141"/>
      <c r="L86" s="141"/>
      <c r="M86" s="124"/>
      <c r="N86" s="16"/>
      <c r="O86" s="16"/>
      <c r="P86" s="16"/>
      <c r="Q86" s="16"/>
      <c r="R86" s="16"/>
    </row>
    <row r="87" spans="1:18" ht="15" customHeight="1" x14ac:dyDescent="0.2">
      <c r="A87" s="16"/>
      <c r="B87" s="124"/>
      <c r="C87" s="138"/>
      <c r="D87" s="138"/>
      <c r="E87" s="230"/>
      <c r="F87" s="230"/>
      <c r="G87" s="230"/>
      <c r="H87" s="230"/>
      <c r="I87" s="230"/>
      <c r="J87" s="230"/>
      <c r="K87" s="141"/>
      <c r="L87" s="141"/>
      <c r="M87" s="124"/>
      <c r="N87" s="16"/>
      <c r="O87" s="16"/>
      <c r="P87" s="16"/>
      <c r="Q87" s="16"/>
      <c r="R87" s="16"/>
    </row>
    <row r="88" spans="1:18" ht="15" customHeight="1" x14ac:dyDescent="0.2">
      <c r="A88" s="16"/>
      <c r="B88" s="124"/>
      <c r="C88" s="138"/>
      <c r="D88" s="138"/>
      <c r="E88" s="230"/>
      <c r="F88" s="230"/>
      <c r="G88" s="230"/>
      <c r="H88" s="230"/>
      <c r="I88" s="230"/>
      <c r="J88" s="230"/>
      <c r="K88" s="141"/>
      <c r="L88" s="141"/>
      <c r="M88" s="124"/>
      <c r="N88" s="16"/>
      <c r="O88" s="16"/>
      <c r="P88" s="16"/>
      <c r="Q88" s="16"/>
      <c r="R88" s="16"/>
    </row>
    <row r="89" spans="1:18" ht="15" customHeight="1" x14ac:dyDescent="0.2">
      <c r="A89" s="16"/>
      <c r="B89" s="124"/>
      <c r="C89" s="138"/>
      <c r="D89" s="138"/>
      <c r="E89" s="230"/>
      <c r="F89" s="230"/>
      <c r="G89" s="230"/>
      <c r="H89" s="230"/>
      <c r="I89" s="230"/>
      <c r="J89" s="230"/>
      <c r="K89" s="141"/>
      <c r="L89" s="141"/>
      <c r="M89" s="124"/>
      <c r="N89" s="16"/>
      <c r="O89" s="16"/>
      <c r="P89" s="16"/>
      <c r="Q89" s="16"/>
      <c r="R89" s="16"/>
    </row>
    <row r="90" spans="1:18" ht="15" customHeight="1" x14ac:dyDescent="0.2">
      <c r="A90" s="16"/>
      <c r="B90" s="124"/>
      <c r="C90" s="138"/>
      <c r="D90" s="138"/>
      <c r="E90" s="230"/>
      <c r="F90" s="230"/>
      <c r="G90" s="230"/>
      <c r="H90" s="230"/>
      <c r="I90" s="230"/>
      <c r="J90" s="230"/>
      <c r="K90" s="141"/>
      <c r="L90" s="141"/>
      <c r="M90" s="124"/>
      <c r="N90" s="16"/>
      <c r="O90" s="16"/>
      <c r="P90" s="16"/>
      <c r="Q90" s="16"/>
      <c r="R90" s="16"/>
    </row>
    <row r="91" spans="1:18" ht="15" customHeight="1" x14ac:dyDescent="0.2">
      <c r="A91" s="16"/>
      <c r="B91" s="124"/>
      <c r="C91" s="138"/>
      <c r="D91" s="138"/>
      <c r="E91" s="230"/>
      <c r="F91" s="230"/>
      <c r="G91" s="230"/>
      <c r="H91" s="230"/>
      <c r="I91" s="230"/>
      <c r="J91" s="230"/>
      <c r="K91" s="141"/>
      <c r="L91" s="141"/>
      <c r="M91" s="124"/>
      <c r="N91" s="16"/>
      <c r="O91" s="16"/>
      <c r="P91" s="16"/>
      <c r="Q91" s="16"/>
      <c r="R91" s="16"/>
    </row>
    <row r="92" spans="1:18" ht="15" customHeight="1" x14ac:dyDescent="0.2">
      <c r="A92" s="16"/>
      <c r="B92" s="124"/>
      <c r="C92" s="138"/>
      <c r="D92" s="138"/>
      <c r="E92" s="230"/>
      <c r="F92" s="230"/>
      <c r="G92" s="230"/>
      <c r="H92" s="230"/>
      <c r="I92" s="230"/>
      <c r="J92" s="230"/>
      <c r="K92" s="141"/>
      <c r="L92" s="141"/>
      <c r="M92" s="124"/>
      <c r="N92" s="16"/>
      <c r="O92" s="16"/>
      <c r="P92" s="16"/>
      <c r="Q92" s="16"/>
      <c r="R92" s="16"/>
    </row>
    <row r="93" spans="1:18" ht="15" customHeight="1" x14ac:dyDescent="0.2">
      <c r="A93" s="16"/>
      <c r="B93" s="124"/>
      <c r="C93" s="138"/>
      <c r="D93" s="138"/>
      <c r="E93" s="230"/>
      <c r="F93" s="230"/>
      <c r="G93" s="230"/>
      <c r="H93" s="230"/>
      <c r="I93" s="230"/>
      <c r="J93" s="230"/>
      <c r="K93" s="141"/>
      <c r="L93" s="141"/>
      <c r="M93" s="124"/>
      <c r="N93" s="16"/>
      <c r="O93" s="16"/>
      <c r="P93" s="16"/>
      <c r="Q93" s="16"/>
      <c r="R93" s="16"/>
    </row>
    <row r="94" spans="1:18" ht="15" customHeight="1" x14ac:dyDescent="0.2">
      <c r="A94" s="16"/>
      <c r="B94" s="124"/>
      <c r="C94" s="138"/>
      <c r="D94" s="138"/>
      <c r="E94" s="230"/>
      <c r="F94" s="230"/>
      <c r="G94" s="230"/>
      <c r="H94" s="230"/>
      <c r="I94" s="230"/>
      <c r="J94" s="230"/>
      <c r="K94" s="141"/>
      <c r="L94" s="141"/>
      <c r="M94" s="124"/>
      <c r="N94" s="16"/>
      <c r="O94" s="16"/>
      <c r="P94" s="16"/>
      <c r="Q94" s="16"/>
      <c r="R94" s="16"/>
    </row>
    <row r="95" spans="1:18" ht="15" customHeight="1" x14ac:dyDescent="0.2">
      <c r="A95" s="16"/>
      <c r="B95" s="124"/>
      <c r="C95" s="138"/>
      <c r="D95" s="138"/>
      <c r="E95" s="230"/>
      <c r="F95" s="230"/>
      <c r="G95" s="230"/>
      <c r="H95" s="230"/>
      <c r="I95" s="230"/>
      <c r="J95" s="230"/>
      <c r="K95" s="141"/>
      <c r="L95" s="141"/>
      <c r="M95" s="124"/>
      <c r="N95" s="16"/>
      <c r="O95" s="16"/>
      <c r="P95" s="16"/>
      <c r="Q95" s="16"/>
      <c r="R95" s="16"/>
    </row>
    <row r="96" spans="1:18" ht="3.75" customHeight="1" x14ac:dyDescent="0.2">
      <c r="A96" s="16"/>
      <c r="B96" s="17"/>
      <c r="C96" s="16"/>
      <c r="D96" s="16"/>
      <c r="E96" s="17"/>
      <c r="F96" s="17"/>
      <c r="G96" s="17"/>
      <c r="H96" s="17"/>
      <c r="I96" s="17"/>
      <c r="J96" s="17"/>
      <c r="K96" s="16"/>
      <c r="L96" s="16"/>
      <c r="M96" s="16"/>
      <c r="N96" s="16"/>
      <c r="O96" s="16"/>
      <c r="P96" s="16"/>
      <c r="Q96" s="16"/>
      <c r="R96" s="16"/>
    </row>
    <row r="97" spans="1:18" ht="14.25" customHeight="1" x14ac:dyDescent="0.2">
      <c r="A97" s="16"/>
      <c r="B97" s="22" t="s">
        <v>80</v>
      </c>
      <c r="C97" s="16"/>
      <c r="D97" s="16"/>
      <c r="E97" s="17"/>
      <c r="F97" s="17"/>
      <c r="G97" s="17"/>
      <c r="H97" s="17"/>
      <c r="I97" s="17"/>
      <c r="J97" s="17"/>
      <c r="K97" s="16"/>
      <c r="L97" s="16"/>
      <c r="M97" s="16"/>
      <c r="N97" s="16"/>
      <c r="O97" s="16"/>
      <c r="P97" s="16"/>
      <c r="Q97" s="16"/>
      <c r="R97" s="16"/>
    </row>
    <row r="98" spans="1:18" ht="6.75" customHeight="1" x14ac:dyDescent="0.2">
      <c r="A98" s="16"/>
      <c r="D98" s="16"/>
      <c r="E98" s="17"/>
      <c r="G98" s="17"/>
      <c r="H98" s="17"/>
      <c r="I98" s="17"/>
      <c r="J98" s="17"/>
      <c r="L98" s="16"/>
      <c r="M98" s="16"/>
      <c r="N98" s="16"/>
      <c r="O98" s="16"/>
      <c r="P98" s="16"/>
      <c r="Q98" s="16"/>
      <c r="R98" s="16"/>
    </row>
    <row r="99" spans="1:18" ht="15.75" x14ac:dyDescent="0.25">
      <c r="A99" s="16"/>
      <c r="B99" s="137" t="s">
        <v>40</v>
      </c>
      <c r="C99" s="67" t="s">
        <v>37</v>
      </c>
      <c r="D99" s="67"/>
      <c r="E99" s="120" t="s">
        <v>38</v>
      </c>
      <c r="F99" s="120"/>
      <c r="G99" s="223" t="s">
        <v>39</v>
      </c>
      <c r="H99" s="223"/>
      <c r="I99" s="200"/>
      <c r="J99" s="116"/>
      <c r="K99" s="117"/>
      <c r="L99" s="117"/>
      <c r="M99" s="112"/>
      <c r="N99" s="16"/>
      <c r="O99" s="16"/>
      <c r="P99" s="16"/>
      <c r="Q99" s="16"/>
      <c r="R99" s="16"/>
    </row>
    <row r="100" spans="1:18" ht="13.5" customHeight="1" x14ac:dyDescent="0.2">
      <c r="A100" s="16"/>
      <c r="B100" s="101" t="s">
        <v>81</v>
      </c>
      <c r="C100" s="232"/>
      <c r="D100" s="232"/>
      <c r="E100" s="224"/>
      <c r="F100" s="225"/>
      <c r="G100" s="233"/>
      <c r="H100" s="234"/>
      <c r="I100" s="235"/>
      <c r="J100" s="108"/>
      <c r="K100" s="119"/>
      <c r="L100" s="107"/>
      <c r="M100" s="107"/>
      <c r="N100" s="16"/>
      <c r="O100" s="16"/>
      <c r="P100" s="16"/>
      <c r="Q100" s="16"/>
      <c r="R100" s="16"/>
    </row>
    <row r="101" spans="1:18" ht="12" customHeight="1" x14ac:dyDescent="0.2">
      <c r="A101" s="16"/>
      <c r="B101" s="101" t="s">
        <v>82</v>
      </c>
      <c r="C101" s="236"/>
      <c r="D101" s="236"/>
      <c r="E101" s="224"/>
      <c r="F101" s="225"/>
      <c r="G101" s="233"/>
      <c r="H101" s="234"/>
      <c r="I101" s="235"/>
      <c r="J101" s="108"/>
      <c r="K101" s="119"/>
      <c r="L101" s="107"/>
      <c r="M101" s="107"/>
      <c r="N101" s="16"/>
      <c r="O101" s="16"/>
      <c r="P101" s="16"/>
      <c r="Q101" s="16"/>
      <c r="R101" s="16"/>
    </row>
    <row r="102" spans="1:18" ht="14.25" x14ac:dyDescent="0.2">
      <c r="A102" s="16"/>
      <c r="B102" s="17"/>
      <c r="C102" s="16"/>
      <c r="D102" s="16"/>
      <c r="E102" s="231"/>
      <c r="F102" s="231"/>
      <c r="G102" s="231"/>
      <c r="H102" s="231"/>
      <c r="I102" s="231"/>
      <c r="J102" s="231"/>
      <c r="K102" s="16"/>
      <c r="L102" s="16"/>
      <c r="M102" s="16"/>
      <c r="N102" s="16"/>
      <c r="O102" s="16"/>
      <c r="P102" s="16"/>
      <c r="Q102" s="16"/>
      <c r="R102" s="16"/>
    </row>
    <row r="103" spans="1:18" ht="14.25" x14ac:dyDescent="0.2">
      <c r="A103" s="16"/>
      <c r="B103" s="17"/>
      <c r="C103" s="16"/>
      <c r="D103" s="16"/>
      <c r="E103" s="196"/>
      <c r="F103" s="196"/>
      <c r="G103" s="196"/>
      <c r="H103" s="196"/>
      <c r="I103" s="196"/>
      <c r="J103" s="196"/>
      <c r="K103" s="16"/>
      <c r="L103" s="16"/>
      <c r="M103" s="16"/>
      <c r="N103" s="16"/>
      <c r="O103" s="16"/>
      <c r="P103" s="16"/>
      <c r="Q103" s="16"/>
      <c r="R103" s="16"/>
    </row>
    <row r="104" spans="1:18" ht="14.25" x14ac:dyDescent="0.2">
      <c r="A104" s="16"/>
      <c r="B104" s="17"/>
      <c r="C104" s="16"/>
      <c r="D104" s="16"/>
      <c r="E104" s="196"/>
      <c r="F104" s="196"/>
      <c r="G104" s="196"/>
      <c r="H104" s="196"/>
      <c r="I104" s="196"/>
      <c r="J104" s="196"/>
      <c r="K104" s="16"/>
      <c r="L104" s="16"/>
      <c r="M104" s="16"/>
      <c r="N104" s="16"/>
      <c r="O104" s="16"/>
      <c r="P104" s="16"/>
      <c r="Q104" s="16"/>
      <c r="R104" s="16"/>
    </row>
    <row r="105" spans="1:18" ht="25.5" customHeight="1" x14ac:dyDescent="0.2">
      <c r="A105" s="16"/>
      <c r="B105" s="227" t="s">
        <v>99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16"/>
      <c r="O105" s="16"/>
      <c r="P105" s="16"/>
      <c r="Q105" s="16"/>
      <c r="R105" s="16"/>
    </row>
    <row r="106" spans="1:18" ht="20.25" customHeight="1" x14ac:dyDescent="0.25">
      <c r="A106" s="16"/>
      <c r="B106" s="201" t="s">
        <v>40</v>
      </c>
      <c r="C106" s="201" t="s">
        <v>10</v>
      </c>
      <c r="D106" s="226" t="s">
        <v>100</v>
      </c>
      <c r="E106" s="226"/>
      <c r="F106" s="226"/>
      <c r="G106" s="218" t="s">
        <v>101</v>
      </c>
      <c r="H106" s="218"/>
      <c r="I106" s="218"/>
      <c r="J106" s="218" t="s">
        <v>102</v>
      </c>
      <c r="K106" s="218"/>
      <c r="L106" s="219" t="s">
        <v>103</v>
      </c>
      <c r="M106" s="219"/>
      <c r="N106" s="16"/>
      <c r="O106" s="16"/>
      <c r="P106" s="16"/>
      <c r="Q106" s="16"/>
      <c r="R106" s="16"/>
    </row>
    <row r="107" spans="1:18" ht="14.25" x14ac:dyDescent="0.2">
      <c r="A107" s="16"/>
      <c r="B107" s="202"/>
      <c r="C107" s="118"/>
      <c r="D107" s="216"/>
      <c r="E107" s="216"/>
      <c r="F107" s="216"/>
      <c r="G107" s="217"/>
      <c r="H107" s="217"/>
      <c r="I107" s="217"/>
      <c r="J107" s="217"/>
      <c r="K107" s="217"/>
      <c r="L107" s="216"/>
      <c r="M107" s="216"/>
      <c r="N107" s="16"/>
      <c r="O107" s="16"/>
      <c r="P107" s="16"/>
      <c r="Q107" s="16"/>
      <c r="R107" s="16"/>
    </row>
    <row r="108" spans="1:18" ht="14.25" x14ac:dyDescent="0.2">
      <c r="A108" s="16"/>
      <c r="B108" s="202"/>
      <c r="C108" s="118"/>
      <c r="D108" s="216"/>
      <c r="E108" s="216"/>
      <c r="F108" s="216"/>
      <c r="G108" s="217"/>
      <c r="H108" s="217"/>
      <c r="I108" s="217"/>
      <c r="J108" s="217"/>
      <c r="K108" s="217"/>
      <c r="L108" s="216"/>
      <c r="M108" s="216"/>
      <c r="N108" s="16"/>
      <c r="O108" s="16"/>
      <c r="P108" s="16"/>
      <c r="Q108" s="16"/>
      <c r="R108" s="16"/>
    </row>
    <row r="109" spans="1:18" ht="14.25" x14ac:dyDescent="0.2">
      <c r="A109" s="16"/>
      <c r="B109" s="202"/>
      <c r="C109" s="118"/>
      <c r="D109" s="216"/>
      <c r="E109" s="216"/>
      <c r="F109" s="216"/>
      <c r="G109" s="217"/>
      <c r="H109" s="217"/>
      <c r="I109" s="217"/>
      <c r="J109" s="217"/>
      <c r="K109" s="217"/>
      <c r="L109" s="216"/>
      <c r="M109" s="216"/>
      <c r="N109" s="16"/>
      <c r="O109" s="16"/>
      <c r="P109" s="16"/>
      <c r="Q109" s="16"/>
      <c r="R109" s="16"/>
    </row>
    <row r="110" spans="1:18" ht="14.25" x14ac:dyDescent="0.2">
      <c r="A110" s="16"/>
      <c r="B110" s="202"/>
      <c r="C110" s="118"/>
      <c r="D110" s="216"/>
      <c r="E110" s="216"/>
      <c r="F110" s="216"/>
      <c r="G110" s="217"/>
      <c r="H110" s="217"/>
      <c r="I110" s="217"/>
      <c r="J110" s="217"/>
      <c r="K110" s="217"/>
      <c r="L110" s="216"/>
      <c r="M110" s="216"/>
      <c r="N110" s="16"/>
      <c r="O110" s="16"/>
      <c r="P110" s="16"/>
      <c r="Q110" s="16"/>
      <c r="R110" s="16"/>
    </row>
    <row r="111" spans="1:18" ht="14.25" x14ac:dyDescent="0.2">
      <c r="A111" s="16"/>
      <c r="B111" s="202"/>
      <c r="C111" s="118"/>
      <c r="D111" s="216"/>
      <c r="E111" s="216"/>
      <c r="F111" s="216"/>
      <c r="G111" s="217"/>
      <c r="H111" s="217"/>
      <c r="I111" s="217"/>
      <c r="J111" s="217"/>
      <c r="K111" s="217"/>
      <c r="L111" s="216"/>
      <c r="M111" s="216"/>
      <c r="N111" s="16"/>
      <c r="O111" s="16"/>
      <c r="P111" s="16"/>
      <c r="Q111" s="16"/>
      <c r="R111" s="16"/>
    </row>
    <row r="112" spans="1:18" ht="14.25" x14ac:dyDescent="0.2">
      <c r="A112" s="16"/>
      <c r="B112" s="202"/>
      <c r="C112" s="118"/>
      <c r="D112" s="216"/>
      <c r="E112" s="216"/>
      <c r="F112" s="216"/>
      <c r="G112" s="217"/>
      <c r="H112" s="217"/>
      <c r="I112" s="217"/>
      <c r="J112" s="217"/>
      <c r="K112" s="217"/>
      <c r="L112" s="216"/>
      <c r="M112" s="216"/>
      <c r="N112" s="16"/>
      <c r="O112" s="16"/>
      <c r="P112" s="16"/>
      <c r="Q112" s="16"/>
      <c r="R112" s="16"/>
    </row>
    <row r="113" spans="1:18" ht="14.25" x14ac:dyDescent="0.2">
      <c r="A113" s="16"/>
      <c r="B113" s="202"/>
      <c r="C113" s="118"/>
      <c r="D113" s="216"/>
      <c r="E113" s="216"/>
      <c r="F113" s="216"/>
      <c r="G113" s="217"/>
      <c r="H113" s="217"/>
      <c r="I113" s="217"/>
      <c r="J113" s="217"/>
      <c r="K113" s="217"/>
      <c r="L113" s="216"/>
      <c r="M113" s="216"/>
      <c r="N113" s="16"/>
      <c r="O113" s="16"/>
      <c r="P113" s="16"/>
      <c r="Q113" s="16"/>
      <c r="R113" s="16"/>
    </row>
    <row r="114" spans="1:18" ht="14.25" x14ac:dyDescent="0.2">
      <c r="A114" s="16"/>
      <c r="B114" s="202"/>
      <c r="C114" s="118"/>
      <c r="D114" s="216"/>
      <c r="E114" s="216"/>
      <c r="F114" s="216"/>
      <c r="G114" s="217"/>
      <c r="H114" s="217"/>
      <c r="I114" s="217"/>
      <c r="J114" s="217"/>
      <c r="K114" s="217"/>
      <c r="L114" s="216"/>
      <c r="M114" s="216"/>
      <c r="N114" s="16"/>
      <c r="O114" s="16"/>
      <c r="P114" s="16"/>
      <c r="Q114" s="16"/>
      <c r="R114" s="16"/>
    </row>
    <row r="115" spans="1:18" ht="14.25" x14ac:dyDescent="0.2">
      <c r="A115" s="16"/>
      <c r="B115" s="202"/>
      <c r="C115" s="118"/>
      <c r="D115" s="216"/>
      <c r="E115" s="216"/>
      <c r="F115" s="216"/>
      <c r="G115" s="217"/>
      <c r="H115" s="217"/>
      <c r="I115" s="217"/>
      <c r="J115" s="217"/>
      <c r="K115" s="217"/>
      <c r="L115" s="216"/>
      <c r="M115" s="216"/>
      <c r="N115" s="16"/>
      <c r="O115" s="16"/>
      <c r="P115" s="16"/>
      <c r="Q115" s="16"/>
      <c r="R115" s="16"/>
    </row>
    <row r="116" spans="1:18" ht="14.25" x14ac:dyDescent="0.2">
      <c r="A116" s="16"/>
      <c r="B116" s="202"/>
      <c r="C116" s="118"/>
      <c r="D116" s="216"/>
      <c r="E116" s="216"/>
      <c r="F116" s="216"/>
      <c r="G116" s="217"/>
      <c r="H116" s="217"/>
      <c r="I116" s="217"/>
      <c r="J116" s="217"/>
      <c r="K116" s="217"/>
      <c r="L116" s="216"/>
      <c r="M116" s="216"/>
      <c r="N116" s="16"/>
      <c r="O116" s="16"/>
      <c r="P116" s="16"/>
      <c r="Q116" s="16"/>
      <c r="R116" s="16"/>
    </row>
    <row r="117" spans="1:18" ht="14.25" x14ac:dyDescent="0.2">
      <c r="A117" s="16"/>
      <c r="B117" s="202"/>
      <c r="C117" s="118"/>
      <c r="D117" s="216"/>
      <c r="E117" s="216"/>
      <c r="F117" s="216"/>
      <c r="G117" s="217"/>
      <c r="H117" s="217"/>
      <c r="I117" s="217"/>
      <c r="J117" s="217"/>
      <c r="K117" s="217"/>
      <c r="L117" s="216"/>
      <c r="M117" s="216"/>
      <c r="N117" s="16"/>
      <c r="O117" s="16"/>
      <c r="P117" s="16"/>
      <c r="Q117" s="16"/>
      <c r="R117" s="16"/>
    </row>
    <row r="118" spans="1:18" ht="14.25" x14ac:dyDescent="0.2">
      <c r="A118" s="16"/>
      <c r="B118" s="202"/>
      <c r="C118" s="118"/>
      <c r="D118" s="216"/>
      <c r="E118" s="216"/>
      <c r="F118" s="216"/>
      <c r="G118" s="217"/>
      <c r="H118" s="217"/>
      <c r="I118" s="217"/>
      <c r="J118" s="217"/>
      <c r="K118" s="217"/>
      <c r="L118" s="216"/>
      <c r="M118" s="216"/>
      <c r="N118" s="16"/>
      <c r="O118" s="16"/>
      <c r="P118" s="16"/>
      <c r="Q118" s="16"/>
      <c r="R118" s="16"/>
    </row>
    <row r="119" spans="1:18" ht="14.25" x14ac:dyDescent="0.2">
      <c r="A119" s="16"/>
      <c r="B119" s="202"/>
      <c r="C119" s="118"/>
      <c r="D119" s="216"/>
      <c r="E119" s="216"/>
      <c r="F119" s="216"/>
      <c r="G119" s="217"/>
      <c r="H119" s="217"/>
      <c r="I119" s="217"/>
      <c r="J119" s="217"/>
      <c r="K119" s="217"/>
      <c r="L119" s="216"/>
      <c r="M119" s="216"/>
      <c r="N119" s="16"/>
      <c r="O119" s="16"/>
      <c r="P119" s="16"/>
      <c r="Q119" s="16"/>
      <c r="R119" s="16"/>
    </row>
    <row r="120" spans="1:18" ht="14.25" x14ac:dyDescent="0.2">
      <c r="A120" s="16"/>
      <c r="B120" s="202"/>
      <c r="C120" s="118"/>
      <c r="D120" s="216"/>
      <c r="E120" s="216"/>
      <c r="F120" s="216"/>
      <c r="G120" s="217"/>
      <c r="H120" s="217"/>
      <c r="I120" s="217"/>
      <c r="J120" s="217"/>
      <c r="K120" s="217"/>
      <c r="L120" s="216"/>
      <c r="M120" s="216"/>
      <c r="N120" s="16"/>
      <c r="O120" s="16"/>
      <c r="P120" s="16"/>
      <c r="Q120" s="16"/>
      <c r="R120" s="16"/>
    </row>
    <row r="121" spans="1:18" ht="14.25" x14ac:dyDescent="0.2">
      <c r="A121" s="16"/>
      <c r="B121" s="202"/>
      <c r="C121" s="118"/>
      <c r="D121" s="216"/>
      <c r="E121" s="216"/>
      <c r="F121" s="216"/>
      <c r="G121" s="217"/>
      <c r="H121" s="217"/>
      <c r="I121" s="217"/>
      <c r="J121" s="217"/>
      <c r="K121" s="217"/>
      <c r="L121" s="216"/>
      <c r="M121" s="216"/>
      <c r="N121" s="16"/>
      <c r="O121" s="16"/>
      <c r="P121" s="16"/>
      <c r="Q121" s="16"/>
      <c r="R121" s="16"/>
    </row>
    <row r="122" spans="1:18" ht="14.25" x14ac:dyDescent="0.2">
      <c r="A122" s="16"/>
      <c r="B122" s="202"/>
      <c r="C122" s="118"/>
      <c r="D122" s="216"/>
      <c r="E122" s="216"/>
      <c r="F122" s="216"/>
      <c r="G122" s="217"/>
      <c r="H122" s="217"/>
      <c r="I122" s="217"/>
      <c r="J122" s="217"/>
      <c r="K122" s="217"/>
      <c r="L122" s="216"/>
      <c r="M122" s="216"/>
      <c r="N122" s="16"/>
      <c r="O122" s="16"/>
      <c r="P122" s="16"/>
      <c r="Q122" s="16"/>
      <c r="R122" s="16"/>
    </row>
    <row r="123" spans="1:18" ht="14.25" x14ac:dyDescent="0.2">
      <c r="A123" s="16"/>
      <c r="B123" s="202"/>
      <c r="C123" s="118"/>
      <c r="D123" s="216"/>
      <c r="E123" s="216"/>
      <c r="F123" s="216"/>
      <c r="G123" s="217"/>
      <c r="H123" s="217"/>
      <c r="I123" s="217"/>
      <c r="J123" s="217"/>
      <c r="K123" s="217"/>
      <c r="L123" s="216"/>
      <c r="M123" s="216"/>
      <c r="N123" s="16"/>
      <c r="O123" s="16"/>
      <c r="P123" s="16"/>
      <c r="Q123" s="16"/>
      <c r="R123" s="16"/>
    </row>
    <row r="124" spans="1:18" ht="14.25" x14ac:dyDescent="0.2">
      <c r="A124" s="16"/>
      <c r="B124" s="202"/>
      <c r="C124" s="118"/>
      <c r="D124" s="216"/>
      <c r="E124" s="216"/>
      <c r="F124" s="216"/>
      <c r="G124" s="217"/>
      <c r="H124" s="217"/>
      <c r="I124" s="217"/>
      <c r="J124" s="217"/>
      <c r="K124" s="217"/>
      <c r="L124" s="216"/>
      <c r="M124" s="216"/>
      <c r="N124" s="16"/>
      <c r="O124" s="16"/>
      <c r="P124" s="16"/>
      <c r="Q124" s="16"/>
      <c r="R124" s="16"/>
    </row>
    <row r="125" spans="1:18" ht="14.25" x14ac:dyDescent="0.2">
      <c r="A125" s="16"/>
      <c r="B125" s="202"/>
      <c r="C125" s="118"/>
      <c r="D125" s="216"/>
      <c r="E125" s="216"/>
      <c r="F125" s="216"/>
      <c r="G125" s="217"/>
      <c r="H125" s="217"/>
      <c r="I125" s="217"/>
      <c r="J125" s="217"/>
      <c r="K125" s="217"/>
      <c r="L125" s="216"/>
      <c r="M125" s="216"/>
      <c r="N125" s="16"/>
      <c r="O125" s="16"/>
      <c r="P125" s="16"/>
      <c r="Q125" s="16"/>
      <c r="R125" s="16"/>
    </row>
    <row r="126" spans="1:18" ht="14.25" x14ac:dyDescent="0.2">
      <c r="A126" s="16"/>
      <c r="B126" s="202"/>
      <c r="C126" s="118"/>
      <c r="D126" s="216"/>
      <c r="E126" s="216"/>
      <c r="F126" s="216"/>
      <c r="G126" s="217"/>
      <c r="H126" s="217"/>
      <c r="I126" s="217"/>
      <c r="J126" s="217"/>
      <c r="K126" s="217"/>
      <c r="L126" s="216"/>
      <c r="M126" s="216"/>
      <c r="N126" s="16"/>
      <c r="O126" s="16"/>
      <c r="P126" s="16"/>
      <c r="Q126" s="16"/>
      <c r="R126" s="16"/>
    </row>
    <row r="127" spans="1:18" ht="14.25" x14ac:dyDescent="0.2">
      <c r="A127" s="16"/>
      <c r="B127" s="202"/>
      <c r="C127" s="118"/>
      <c r="D127" s="216"/>
      <c r="E127" s="216"/>
      <c r="F127" s="216"/>
      <c r="G127" s="217"/>
      <c r="H127" s="217"/>
      <c r="I127" s="217"/>
      <c r="J127" s="217"/>
      <c r="K127" s="217"/>
      <c r="L127" s="216"/>
      <c r="M127" s="216"/>
      <c r="N127" s="16"/>
      <c r="O127" s="16"/>
      <c r="P127" s="16"/>
      <c r="Q127" s="16"/>
      <c r="R127" s="16"/>
    </row>
    <row r="128" spans="1:18" ht="14.25" x14ac:dyDescent="0.2">
      <c r="A128" s="16"/>
      <c r="B128" s="202"/>
      <c r="C128" s="118"/>
      <c r="D128" s="216"/>
      <c r="E128" s="216"/>
      <c r="F128" s="216"/>
      <c r="G128" s="217"/>
      <c r="H128" s="217"/>
      <c r="I128" s="217"/>
      <c r="J128" s="217"/>
      <c r="K128" s="217"/>
      <c r="L128" s="216"/>
      <c r="M128" s="216"/>
      <c r="N128" s="16"/>
      <c r="O128" s="16"/>
      <c r="P128" s="16"/>
      <c r="Q128" s="16"/>
      <c r="R128" s="16"/>
    </row>
    <row r="129" spans="1:18" ht="14.25" x14ac:dyDescent="0.2">
      <c r="A129" s="16"/>
      <c r="B129" s="202"/>
      <c r="C129" s="118"/>
      <c r="D129" s="216"/>
      <c r="E129" s="216"/>
      <c r="F129" s="216"/>
      <c r="G129" s="217"/>
      <c r="H129" s="217"/>
      <c r="I129" s="217"/>
      <c r="J129" s="217"/>
      <c r="K129" s="217"/>
      <c r="L129" s="216"/>
      <c r="M129" s="216"/>
      <c r="N129" s="16"/>
      <c r="O129" s="16"/>
      <c r="P129" s="16"/>
      <c r="Q129" s="16"/>
      <c r="R129" s="16"/>
    </row>
  </sheetData>
  <customSheetViews>
    <customSheetView guid="{C5333697-7BE7-4020-97A4-B735E526926D}" scale="90" showPageBreaks="1" showGridLines="0" fitToPage="1" printArea="1" view="pageBreakPreview" topLeftCell="A34">
      <selection activeCell="I55" sqref="I55"/>
      <pageMargins left="0.19685039370078741" right="0.19685039370078741" top="0" bottom="0" header="0.31496062992125984" footer="0.31496062992125984"/>
      <printOptions horizontalCentered="1" verticalCentered="1"/>
      <pageSetup paperSize="9" scale="56" orientation="portrait" r:id="rId1"/>
    </customSheetView>
  </customSheetViews>
  <mergeCells count="228">
    <mergeCell ref="D129:F129"/>
    <mergeCell ref="G129:I129"/>
    <mergeCell ref="J129:K129"/>
    <mergeCell ref="L129:M129"/>
    <mergeCell ref="D127:F127"/>
    <mergeCell ref="G127:I127"/>
    <mergeCell ref="J127:K127"/>
    <mergeCell ref="L127:M127"/>
    <mergeCell ref="D128:F128"/>
    <mergeCell ref="G128:I128"/>
    <mergeCell ref="J128:K128"/>
    <mergeCell ref="L128:M128"/>
    <mergeCell ref="D125:F125"/>
    <mergeCell ref="G125:I125"/>
    <mergeCell ref="J125:K125"/>
    <mergeCell ref="L125:M125"/>
    <mergeCell ref="D126:F126"/>
    <mergeCell ref="G126:I126"/>
    <mergeCell ref="J126:K126"/>
    <mergeCell ref="L126:M126"/>
    <mergeCell ref="D123:F123"/>
    <mergeCell ref="G123:I123"/>
    <mergeCell ref="J123:K123"/>
    <mergeCell ref="L123:M123"/>
    <mergeCell ref="D124:F124"/>
    <mergeCell ref="G124:I124"/>
    <mergeCell ref="J124:K124"/>
    <mergeCell ref="L124:M124"/>
    <mergeCell ref="D121:F121"/>
    <mergeCell ref="G121:I121"/>
    <mergeCell ref="J121:K121"/>
    <mergeCell ref="L121:M121"/>
    <mergeCell ref="D122:F122"/>
    <mergeCell ref="G122:I122"/>
    <mergeCell ref="J122:K122"/>
    <mergeCell ref="L122:M122"/>
    <mergeCell ref="D119:F119"/>
    <mergeCell ref="G119:I119"/>
    <mergeCell ref="J119:K119"/>
    <mergeCell ref="L119:M119"/>
    <mergeCell ref="D120:F120"/>
    <mergeCell ref="G120:I120"/>
    <mergeCell ref="J120:K120"/>
    <mergeCell ref="L120:M120"/>
    <mergeCell ref="D117:F117"/>
    <mergeCell ref="G117:I117"/>
    <mergeCell ref="J117:K117"/>
    <mergeCell ref="L117:M117"/>
    <mergeCell ref="D118:F118"/>
    <mergeCell ref="G118:I118"/>
    <mergeCell ref="J118:K118"/>
    <mergeCell ref="L118:M118"/>
    <mergeCell ref="D115:F115"/>
    <mergeCell ref="G115:I115"/>
    <mergeCell ref="J115:K115"/>
    <mergeCell ref="L115:M115"/>
    <mergeCell ref="D116:F116"/>
    <mergeCell ref="G116:I116"/>
    <mergeCell ref="J116:K116"/>
    <mergeCell ref="L116:M116"/>
    <mergeCell ref="D113:F113"/>
    <mergeCell ref="G113:I113"/>
    <mergeCell ref="J113:K113"/>
    <mergeCell ref="L113:M113"/>
    <mergeCell ref="D114:F114"/>
    <mergeCell ref="G114:I114"/>
    <mergeCell ref="J114:K114"/>
    <mergeCell ref="L114:M114"/>
    <mergeCell ref="D111:F111"/>
    <mergeCell ref="G111:I111"/>
    <mergeCell ref="J111:K111"/>
    <mergeCell ref="L111:M111"/>
    <mergeCell ref="D112:F112"/>
    <mergeCell ref="G112:I112"/>
    <mergeCell ref="J112:K112"/>
    <mergeCell ref="L112:M112"/>
    <mergeCell ref="D109:F109"/>
    <mergeCell ref="G109:I109"/>
    <mergeCell ref="J109:K109"/>
    <mergeCell ref="L109:M109"/>
    <mergeCell ref="D110:F110"/>
    <mergeCell ref="G110:I110"/>
    <mergeCell ref="J110:K110"/>
    <mergeCell ref="L110:M110"/>
    <mergeCell ref="D107:F107"/>
    <mergeCell ref="G107:I107"/>
    <mergeCell ref="J107:K107"/>
    <mergeCell ref="L107:M107"/>
    <mergeCell ref="D108:F108"/>
    <mergeCell ref="G108:I108"/>
    <mergeCell ref="J108:K108"/>
    <mergeCell ref="L108:M108"/>
    <mergeCell ref="C101:D101"/>
    <mergeCell ref="E101:F101"/>
    <mergeCell ref="G101:I101"/>
    <mergeCell ref="E102:J102"/>
    <mergeCell ref="B105:M105"/>
    <mergeCell ref="D106:F106"/>
    <mergeCell ref="G106:I106"/>
    <mergeCell ref="J106:K106"/>
    <mergeCell ref="L106:M106"/>
    <mergeCell ref="E93:J93"/>
    <mergeCell ref="E94:J94"/>
    <mergeCell ref="E95:J95"/>
    <mergeCell ref="G99:H99"/>
    <mergeCell ref="C100:D100"/>
    <mergeCell ref="E100:F100"/>
    <mergeCell ref="G100:I100"/>
    <mergeCell ref="E87:J87"/>
    <mergeCell ref="E88:J88"/>
    <mergeCell ref="E89:J89"/>
    <mergeCell ref="E90:J90"/>
    <mergeCell ref="E91:J91"/>
    <mergeCell ref="E92:J92"/>
    <mergeCell ref="E81:J81"/>
    <mergeCell ref="E82:J82"/>
    <mergeCell ref="E83:J83"/>
    <mergeCell ref="E84:J84"/>
    <mergeCell ref="E85:J85"/>
    <mergeCell ref="E86:J86"/>
    <mergeCell ref="E75:J75"/>
    <mergeCell ref="E76:J76"/>
    <mergeCell ref="E77:J77"/>
    <mergeCell ref="E78:J78"/>
    <mergeCell ref="E79:J79"/>
    <mergeCell ref="E80:J80"/>
    <mergeCell ref="E69:J69"/>
    <mergeCell ref="E70:J70"/>
    <mergeCell ref="E71:J71"/>
    <mergeCell ref="E72:J72"/>
    <mergeCell ref="E73:J73"/>
    <mergeCell ref="E74:J74"/>
    <mergeCell ref="E63:J63"/>
    <mergeCell ref="E64:J64"/>
    <mergeCell ref="E65:J65"/>
    <mergeCell ref="E66:J66"/>
    <mergeCell ref="E67:J67"/>
    <mergeCell ref="E68:J68"/>
    <mergeCell ref="C59:E59"/>
    <mergeCell ref="F59:G59"/>
    <mergeCell ref="H59:I59"/>
    <mergeCell ref="J59:K59"/>
    <mergeCell ref="B61:M61"/>
    <mergeCell ref="E62:J62"/>
    <mergeCell ref="G52:H52"/>
    <mergeCell ref="B56:M56"/>
    <mergeCell ref="N56:O56"/>
    <mergeCell ref="P56:Q56"/>
    <mergeCell ref="B57:B58"/>
    <mergeCell ref="F57:G58"/>
    <mergeCell ref="J57:K58"/>
    <mergeCell ref="G46:H46"/>
    <mergeCell ref="G47:H47"/>
    <mergeCell ref="G48:H48"/>
    <mergeCell ref="G49:H49"/>
    <mergeCell ref="G50:H50"/>
    <mergeCell ref="G51:H51"/>
    <mergeCell ref="G40:H40"/>
    <mergeCell ref="K40:L40"/>
    <mergeCell ref="K41:L41"/>
    <mergeCell ref="B43:M43"/>
    <mergeCell ref="G44:H44"/>
    <mergeCell ref="G45:H45"/>
    <mergeCell ref="G35:H35"/>
    <mergeCell ref="K35:L35"/>
    <mergeCell ref="K36:L36"/>
    <mergeCell ref="K37:L37"/>
    <mergeCell ref="K38:L38"/>
    <mergeCell ref="K39:L39"/>
    <mergeCell ref="G32:H32"/>
    <mergeCell ref="K32:L32"/>
    <mergeCell ref="G33:H33"/>
    <mergeCell ref="K33:L33"/>
    <mergeCell ref="G34:H34"/>
    <mergeCell ref="K34:L34"/>
    <mergeCell ref="G29:H29"/>
    <mergeCell ref="K29:L29"/>
    <mergeCell ref="G30:H30"/>
    <mergeCell ref="K30:L30"/>
    <mergeCell ref="G31:H31"/>
    <mergeCell ref="K31:L31"/>
    <mergeCell ref="G25:H25"/>
    <mergeCell ref="K25:L25"/>
    <mergeCell ref="G26:H26"/>
    <mergeCell ref="K26:L26"/>
    <mergeCell ref="K27:L27"/>
    <mergeCell ref="G28:H28"/>
    <mergeCell ref="K28:L28"/>
    <mergeCell ref="C20:F20"/>
    <mergeCell ref="B22:L22"/>
    <mergeCell ref="C23:D23"/>
    <mergeCell ref="E23:F23"/>
    <mergeCell ref="G23:I23"/>
    <mergeCell ref="J23:J24"/>
    <mergeCell ref="K23:L24"/>
    <mergeCell ref="G24:H24"/>
    <mergeCell ref="B16:B19"/>
    <mergeCell ref="F16:G16"/>
    <mergeCell ref="H16:H19"/>
    <mergeCell ref="J16:K17"/>
    <mergeCell ref="F17:G17"/>
    <mergeCell ref="F18:G18"/>
    <mergeCell ref="J18:K19"/>
    <mergeCell ref="F19:G19"/>
    <mergeCell ref="F11:G11"/>
    <mergeCell ref="B12:B15"/>
    <mergeCell ref="F12:G12"/>
    <mergeCell ref="H12:H15"/>
    <mergeCell ref="J12:K13"/>
    <mergeCell ref="F13:G13"/>
    <mergeCell ref="F14:G14"/>
    <mergeCell ref="F15:G15"/>
    <mergeCell ref="B2:I2"/>
    <mergeCell ref="B5:B7"/>
    <mergeCell ref="C5:C6"/>
    <mergeCell ref="D5:D6"/>
    <mergeCell ref="E5:G5"/>
    <mergeCell ref="H5:H7"/>
    <mergeCell ref="J5:K6"/>
    <mergeCell ref="F6:G6"/>
    <mergeCell ref="F7:G7"/>
    <mergeCell ref="J7:K8"/>
    <mergeCell ref="B8:B11"/>
    <mergeCell ref="F8:G8"/>
    <mergeCell ref="H8:H11"/>
    <mergeCell ref="F9:G9"/>
    <mergeCell ref="F10:G10"/>
    <mergeCell ref="J10:K11"/>
  </mergeCells>
  <printOptions horizontalCentered="1" verticalCentered="1"/>
  <pageMargins left="0.19685039370078741" right="0.19685039370078741" top="0" bottom="0" header="0.31496062992125984" footer="0.31496062992125984"/>
  <pageSetup paperSize="9" scale="56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DE59DB-8265-43DD-9753-43E5F897030E}">
          <x14:formula1>
            <xm:f>Sheet3!$B$3:$B$5</xm:f>
          </x14:formula1>
          <xm:sqref>B107:B129 B63:B96</xm:sqref>
        </x14:dataValidation>
        <x14:dataValidation type="list" allowBlank="1" showInputMessage="1" xr:uid="{3C55D25B-F2CE-461F-81AA-1BFD12C776EA}">
          <x14:formula1>
            <xm:f>Sheet3!$D$3:$D$11</xm:f>
          </x14:formula1>
          <xm:sqref>C63:C96</xm:sqref>
        </x14:dataValidation>
        <x14:dataValidation type="list" allowBlank="1" showInputMessage="1" showErrorMessage="1" xr:uid="{CF0420E4-070D-4CA2-8567-E66D8B20C3BD}">
          <x14:formula1>
            <xm:f>Sheet3!$C$3:$C$4</xm:f>
          </x14:formula1>
          <xm:sqref>M63:M96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BEBB17DAC0DB41B48C9896851AA849" ma:contentTypeVersion="11" ma:contentTypeDescription="Create a new document." ma:contentTypeScope="" ma:versionID="73f8bed94ac6d11d6f99b01ba88aae5f">
  <xsd:schema xmlns:xsd="http://www.w3.org/2001/XMLSchema" xmlns:xs="http://www.w3.org/2001/XMLSchema" xmlns:p="http://schemas.microsoft.com/office/2006/metadata/properties" xmlns:ns3="9dbb6d95-023d-49b5-b893-f758c2398eda" xmlns:ns4="ae5a5b8d-4943-4231-b9a8-9d9d498a3ab1" targetNamespace="http://schemas.microsoft.com/office/2006/metadata/properties" ma:root="true" ma:fieldsID="99fd398d45e0f2d7b787775f0f5297a0" ns3:_="" ns4:_="">
    <xsd:import namespace="9dbb6d95-023d-49b5-b893-f758c2398eda"/>
    <xsd:import namespace="ae5a5b8d-4943-4231-b9a8-9d9d498a3a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b6d95-023d-49b5-b893-f758c2398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a5b8d-4943-4231-b9a8-9d9d498a3ab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9EF3DC-15B2-4FB5-8F4D-6B2C844B9C45}">
  <ds:schemaRefs>
    <ds:schemaRef ds:uri="http://schemas.microsoft.com/office/2006/metadata/properties"/>
    <ds:schemaRef ds:uri="ae5a5b8d-4943-4231-b9a8-9d9d498a3ab1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9dbb6d95-023d-49b5-b893-f758c2398ed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1CFE2F3-6491-4FAC-927F-50351D010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b6d95-023d-49b5-b893-f758c2398eda"/>
    <ds:schemaRef ds:uri="ae5a5b8d-4943-4231-b9a8-9d9d498a3a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F723E-C33B-417A-85DD-47B06F2DDC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32</vt:i4>
      </vt:variant>
    </vt:vector>
  </HeadingPairs>
  <TitlesOfParts>
    <vt:vector size="6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Summary</vt:lpstr>
      <vt:lpstr>Graph</vt:lpstr>
      <vt:lpstr>Sheet3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Jaclyn Kelly Tay Shin Ying</cp:lastModifiedBy>
  <cp:lastPrinted>2019-07-29T00:34:27Z</cp:lastPrinted>
  <dcterms:created xsi:type="dcterms:W3CDTF">2019-07-08T06:17:30Z</dcterms:created>
  <dcterms:modified xsi:type="dcterms:W3CDTF">2019-08-02T13:53:53Z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0x01010025BEBB17DAC0DB41B48C9896851AA849</vt:lpwstr>
  </property>
</Properties>
</file>