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19553e2adf9136/Desktop/"/>
    </mc:Choice>
  </mc:AlternateContent>
  <xr:revisionPtr revIDLastSave="0" documentId="8_{106A5048-43CC-40EA-AA72-EF8909303A51}" xr6:coauthVersionLast="43" xr6:coauthVersionMax="43" xr10:uidLastSave="{00000000-0000-0000-0000-000000000000}"/>
  <bookViews>
    <workbookView xWindow="-120" yWindow="-120" windowWidth="20730" windowHeight="11040" xr2:uid="{EFB353CE-1085-4803-BAB3-F7464156BD63}"/>
  </bookViews>
  <sheets>
    <sheet name="Sheet1" sheetId="1" r:id="rId1"/>
    <sheet name="Sheet2" sheetId="2" r:id="rId2"/>
    <sheet name="Sheet3(1)" sheetId="3" r:id="rId3"/>
    <sheet name="Sheet3(2)" sheetId="10" r:id="rId4"/>
    <sheet name="Sheet4" sheetId="4" r:id="rId5"/>
    <sheet name="Sheet5" sheetId="9" r:id="rId6"/>
    <sheet name="Sheet6" sheetId="6" r:id="rId7"/>
    <sheet name="Sheet7" sheetId="7" r:id="rId8"/>
    <sheet name="Sheet8" sheetId="8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9" l="1"/>
  <c r="F19" i="9"/>
  <c r="F18" i="9"/>
  <c r="E20" i="9"/>
  <c r="E19" i="9"/>
  <c r="E18" i="9"/>
  <c r="D20" i="9"/>
  <c r="D19" i="9"/>
  <c r="D18" i="9"/>
  <c r="C19" i="9"/>
  <c r="C18" i="9"/>
  <c r="C20" i="9"/>
  <c r="B19" i="9"/>
  <c r="B20" i="9" s="1"/>
  <c r="B8" i="9"/>
  <c r="B9" i="9" s="1"/>
  <c r="B7" i="9"/>
  <c r="B6" i="9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D11" i="6"/>
  <c r="D12" i="6"/>
  <c r="D13" i="6"/>
  <c r="D14" i="6"/>
  <c r="D15" i="6"/>
  <c r="D16" i="6"/>
  <c r="D17" i="6"/>
  <c r="D18" i="6"/>
  <c r="D10" i="6"/>
  <c r="E10" i="6"/>
  <c r="F10" i="6"/>
  <c r="G10" i="6"/>
  <c r="H10" i="6"/>
  <c r="I10" i="6"/>
  <c r="C15" i="7" l="1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2" authorId="0" shapeId="0" xr:uid="{244EECA1-720B-4643-9DB6-7D84E49D3AC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</t>
        </r>
      </text>
    </comment>
    <comment ref="D3" authorId="0" shapeId="0" xr:uid="{CA36B51D-AAFD-44A2-86F5-EA9FDFFF865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
</t>
        </r>
      </text>
    </comment>
    <comment ref="D4" authorId="0" shapeId="0" xr:uid="{B4C83EF0-EAC1-45C6-A6DF-C5B0EF73273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
</t>
        </r>
      </text>
    </comment>
    <comment ref="D5" authorId="0" shapeId="0" xr:uid="{CFD392AE-A5A3-499F-9AAE-6CAB604DFE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
</t>
        </r>
      </text>
    </comment>
    <comment ref="D6" authorId="0" shapeId="0" xr:uid="{1F8E66C0-C111-40B7-8A48-F4CA631CBC1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reason of profit is gross sales is more than cogs.
</t>
        </r>
      </text>
    </comment>
    <comment ref="D7" authorId="0" shapeId="0" xr:uid="{1B788A5F-2461-499B-A8A9-F4D886F96DE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
</t>
        </r>
      </text>
    </comment>
    <comment ref="D8" authorId="0" shapeId="0" xr:uid="{1DDB18F0-8815-4619-9CF1-377E360DE59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sales is less than cogs.
</t>
        </r>
      </text>
    </comment>
    <comment ref="D9" authorId="0" shapeId="0" xr:uid="{E286F50E-80C3-493F-8AAA-B704ABA03DC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The profit is negative because the gross sale is less than cogs.
</t>
        </r>
      </text>
    </comment>
    <comment ref="D10" authorId="0" shapeId="0" xr:uid="{A424CA43-12F1-4AF6-A230-A569580CF4D0}">
      <text>
        <r>
          <rPr>
            <b/>
            <sz val="9"/>
            <color indexed="81"/>
            <rFont val="Tahoma"/>
            <charset val="1"/>
          </rPr>
          <t xml:space="preserve">HP:
</t>
        </r>
        <r>
          <rPr>
            <sz val="9"/>
            <color indexed="81"/>
            <rFont val="Tahoma"/>
            <family val="2"/>
          </rPr>
          <t xml:space="preserve">The reason of profit is gross sales is more than cogs.
</t>
        </r>
      </text>
    </comment>
    <comment ref="D11" authorId="0" shapeId="0" xr:uid="{94FFE2EE-8190-4C0C-8060-9DD9F13F7F4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The reason of profit is gross sales is more than cogs.
 </t>
        </r>
      </text>
    </comment>
  </commentList>
</comments>
</file>

<file path=xl/sharedStrings.xml><?xml version="1.0" encoding="utf-8"?>
<sst xmlns="http://schemas.openxmlformats.org/spreadsheetml/2006/main" count="117" uniqueCount="86">
  <si>
    <t>Product</t>
  </si>
  <si>
    <t>Sales</t>
  </si>
  <si>
    <t>Gross Sales</t>
  </si>
  <si>
    <t>COGS</t>
  </si>
  <si>
    <t>Profit</t>
  </si>
  <si>
    <t>Region</t>
  </si>
  <si>
    <t>PDC-1</t>
  </si>
  <si>
    <t>PDC-2</t>
  </si>
  <si>
    <t>PDC-3</t>
  </si>
  <si>
    <t>PDC-4</t>
  </si>
  <si>
    <t>PDC-5</t>
  </si>
  <si>
    <t>PDC-6</t>
  </si>
  <si>
    <t>PDC-7</t>
  </si>
  <si>
    <t>PDC-8</t>
  </si>
  <si>
    <t>PDC-9</t>
  </si>
  <si>
    <t>PDC-10</t>
  </si>
  <si>
    <t>Ramela</t>
  </si>
  <si>
    <t>Sowmya</t>
  </si>
  <si>
    <t>Peter</t>
  </si>
  <si>
    <t>Pramila</t>
  </si>
  <si>
    <t>Johnson</t>
  </si>
  <si>
    <t>Daniel Mitchel</t>
  </si>
  <si>
    <t>John</t>
  </si>
  <si>
    <t>Mitchel</t>
  </si>
  <si>
    <t>South</t>
  </si>
  <si>
    <t>Highlights numbers that match the lottery draw</t>
  </si>
  <si>
    <t>Drawn</t>
  </si>
  <si>
    <t>Ticket</t>
  </si>
  <si>
    <t>No 1</t>
  </si>
  <si>
    <t>No 2</t>
  </si>
  <si>
    <t>No 3</t>
  </si>
  <si>
    <t>No 4</t>
  </si>
  <si>
    <t>No 5</t>
  </si>
  <si>
    <t>No 6</t>
  </si>
  <si>
    <t>Ticket 1</t>
  </si>
  <si>
    <t>Ticket 2</t>
  </si>
  <si>
    <t>Ticket 3</t>
  </si>
  <si>
    <t>Issue</t>
  </si>
  <si>
    <t>Getting Machine repaired</t>
  </si>
  <si>
    <t>Date</t>
  </si>
  <si>
    <t>Priority</t>
  </si>
  <si>
    <t>Meeting with Vendors</t>
  </si>
  <si>
    <t>New Laptop order</t>
  </si>
  <si>
    <t>Issuing Salary checks</t>
  </si>
  <si>
    <t>Making MIS reports</t>
  </si>
  <si>
    <t>Identifying defective</t>
  </si>
  <si>
    <t>Reorder Raw materials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</si>
  <si>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</si>
  <si>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</si>
  <si>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</si>
  <si>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</si>
  <si>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</si>
  <si>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</si>
  <si>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</si>
  <si>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</si>
  <si>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</si>
  <si>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</si>
  <si>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</si>
  <si>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</si>
  <si>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</si>
  <si>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Subject</t>
  </si>
  <si>
    <t>Year</t>
  </si>
  <si>
    <t>Revenue</t>
  </si>
  <si>
    <t>2014-2015 Sales</t>
  </si>
  <si>
    <t>Salesperson</t>
  </si>
  <si>
    <t>Albertson,Kathy</t>
  </si>
  <si>
    <t>Allenson,carol</t>
  </si>
  <si>
    <t>Altman,zoey</t>
  </si>
  <si>
    <t>Bittiman,William</t>
  </si>
  <si>
    <t>Numbers that match those drawn are highlighted</t>
  </si>
  <si>
    <t>Summary Table</t>
  </si>
  <si>
    <t>Minimum Expected Growth Rate</t>
  </si>
  <si>
    <t>Discount Rate</t>
  </si>
  <si>
    <t>Projected Revenue  for 2019</t>
  </si>
  <si>
    <t>score</t>
  </si>
  <si>
    <t>2014-2015 Sales Data</t>
  </si>
  <si>
    <t xml:space="preserve">Salesperson </t>
  </si>
  <si>
    <t>Hodges, Melissa</t>
  </si>
  <si>
    <t>Jameson, Robinson</t>
  </si>
  <si>
    <t>Kellerman,France</t>
  </si>
  <si>
    <t>Mark,Katharine</t>
  </si>
  <si>
    <t>COUNTIFS Function</t>
  </si>
  <si>
    <t>Priority 1</t>
  </si>
  <si>
    <t>Priority 2</t>
  </si>
  <si>
    <t>Priority 3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</si>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</sst>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[$-14009]dd\-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8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4" borderId="1" xfId="0" applyFill="1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0" borderId="3" xfId="0" applyBorder="1"/>
    <xf numFmtId="0" fontId="0" fillId="6" borderId="0" xfId="0" applyFill="1" applyBorder="1"/>
    <xf numFmtId="0" fontId="1" fillId="6" borderId="0" xfId="0" applyFont="1" applyFill="1" applyBorder="1"/>
    <xf numFmtId="0" fontId="0" fillId="6" borderId="4" xfId="0" applyFill="1" applyBorder="1"/>
    <xf numFmtId="0" fontId="2" fillId="7" borderId="0" xfId="0" applyFont="1" applyFill="1" applyAlignment="1">
      <alignment horizontal="center"/>
    </xf>
    <xf numFmtId="17" fontId="0" fillId="0" borderId="0" xfId="0" applyNumberFormat="1"/>
    <xf numFmtId="8" fontId="0" fillId="0" borderId="0" xfId="0" applyNumberFormat="1"/>
    <xf numFmtId="0" fontId="0" fillId="8" borderId="0" xfId="0" applyFill="1"/>
    <xf numFmtId="0" fontId="2" fillId="8" borderId="0" xfId="0" applyFont="1" applyFill="1"/>
    <xf numFmtId="0" fontId="8" fillId="0" borderId="1" xfId="0" applyFont="1" applyBorder="1"/>
    <xf numFmtId="0" fontId="1" fillId="0" borderId="0" xfId="0" applyFont="1"/>
    <xf numFmtId="6" fontId="0" fillId="0" borderId="0" xfId="0" applyNumberFormat="1"/>
    <xf numFmtId="10" fontId="0" fillId="0" borderId="0" xfId="0" applyNumberFormat="1"/>
    <xf numFmtId="0" fontId="2" fillId="7" borderId="1" xfId="0" applyFont="1" applyFill="1" applyBorder="1" applyAlignment="1">
      <alignment horizontal="center"/>
    </xf>
    <xf numFmtId="6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6" fontId="0" fillId="2" borderId="1" xfId="0" applyNumberFormat="1" applyFill="1" applyBorder="1"/>
    <xf numFmtId="0" fontId="0" fillId="7" borderId="0" xfId="0" applyFill="1"/>
    <xf numFmtId="0" fontId="0" fillId="0" borderId="1" xfId="0" applyBorder="1" applyAlignment="1">
      <alignment horizontal="center"/>
    </xf>
    <xf numFmtId="10" fontId="10" fillId="0" borderId="0" xfId="0" applyNumberFormat="1" applyFont="1"/>
    <xf numFmtId="0" fontId="1" fillId="0" borderId="0" xfId="0" applyFont="1" applyAlignment="1">
      <alignment horizontal="center"/>
    </xf>
    <xf numFmtId="8" fontId="0" fillId="0" borderId="0" xfId="1" applyNumberFormat="1" applyFont="1"/>
    <xf numFmtId="167" fontId="0" fillId="0" borderId="0" xfId="0" applyNumberFormat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17" fontId="0" fillId="11" borderId="0" xfId="0" applyNumberFormat="1" applyFill="1"/>
    <xf numFmtId="0" fontId="2" fillId="5" borderId="0" xfId="0" applyFont="1" applyFill="1"/>
  </cellXfs>
  <cellStyles count="2">
    <cellStyle name="Currency" xfId="1" builtinId="4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Sheet8!$A$2:$A$7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Sheet8!$B$2:$B$7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2-40AC-BD99-19135D09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59088"/>
        <c:axId val="1367335296"/>
      </c:barChart>
      <c:catAx>
        <c:axId val="98145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35296"/>
        <c:crosses val="autoZero"/>
        <c:auto val="1"/>
        <c:lblAlgn val="ctr"/>
        <c:lblOffset val="100"/>
        <c:noMultiLvlLbl val="0"/>
      </c:catAx>
      <c:valAx>
        <c:axId val="13673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13</xdr:col>
      <xdr:colOff>447675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24F7E-9C08-4884-B3C9-2CEA8A95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8659-0A12-44E2-B075-A4F2DDB8B154}">
  <dimension ref="A1:F11"/>
  <sheetViews>
    <sheetView tabSelected="1" workbookViewId="0">
      <selection activeCell="H19" sqref="H19"/>
    </sheetView>
  </sheetViews>
  <sheetFormatPr defaultRowHeight="15" x14ac:dyDescent="0.25"/>
  <cols>
    <col min="1" max="1" width="10.85546875" customWidth="1"/>
    <col min="2" max="2" width="14.28515625" customWidth="1"/>
    <col min="3" max="3" width="13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 t="s">
        <v>16</v>
      </c>
      <c r="C2" s="3">
        <v>268953</v>
      </c>
      <c r="D2" s="3">
        <v>252010</v>
      </c>
      <c r="E2" s="3">
        <v>16943</v>
      </c>
      <c r="F2" s="1" t="s">
        <v>24</v>
      </c>
    </row>
    <row r="3" spans="1:6" x14ac:dyDescent="0.25">
      <c r="A3" s="1" t="s">
        <v>7</v>
      </c>
      <c r="B3" s="1" t="s">
        <v>17</v>
      </c>
      <c r="C3" s="3">
        <v>201798</v>
      </c>
      <c r="D3" s="3">
        <v>210798</v>
      </c>
      <c r="E3" s="3">
        <v>-8806</v>
      </c>
      <c r="F3" s="1" t="s">
        <v>24</v>
      </c>
    </row>
    <row r="4" spans="1:6" x14ac:dyDescent="0.25">
      <c r="A4" s="1" t="s">
        <v>8</v>
      </c>
      <c r="B4" s="1" t="s">
        <v>18</v>
      </c>
      <c r="C4" s="3">
        <v>236755</v>
      </c>
      <c r="D4" s="3">
        <v>163759</v>
      </c>
      <c r="E4" s="3">
        <v>72996</v>
      </c>
      <c r="F4" s="1" t="s">
        <v>24</v>
      </c>
    </row>
    <row r="5" spans="1:6" x14ac:dyDescent="0.25">
      <c r="A5" s="1" t="s">
        <v>9</v>
      </c>
      <c r="B5" s="1" t="s">
        <v>19</v>
      </c>
      <c r="C5" s="3">
        <v>308433</v>
      </c>
      <c r="D5" s="3">
        <v>241515</v>
      </c>
      <c r="E5" s="3">
        <v>66918</v>
      </c>
      <c r="F5" s="1" t="s">
        <v>24</v>
      </c>
    </row>
    <row r="6" spans="1:6" x14ac:dyDescent="0.25">
      <c r="A6" s="1" t="s">
        <v>10</v>
      </c>
      <c r="B6" s="1" t="s">
        <v>20</v>
      </c>
      <c r="C6" s="3">
        <v>161280</v>
      </c>
      <c r="D6" s="3">
        <v>300583</v>
      </c>
      <c r="E6" s="3">
        <v>139303</v>
      </c>
      <c r="F6" s="1" t="s">
        <v>24</v>
      </c>
    </row>
    <row r="7" spans="1:6" x14ac:dyDescent="0.25">
      <c r="A7" s="1" t="s">
        <v>11</v>
      </c>
      <c r="B7" s="1" t="s">
        <v>21</v>
      </c>
      <c r="C7" s="3">
        <v>278407</v>
      </c>
      <c r="D7" s="3">
        <v>231156</v>
      </c>
      <c r="E7" s="3">
        <v>47251</v>
      </c>
      <c r="F7" s="1" t="s">
        <v>24</v>
      </c>
    </row>
    <row r="8" spans="1:6" x14ac:dyDescent="0.25">
      <c r="A8" s="1" t="s">
        <v>12</v>
      </c>
      <c r="B8" s="1" t="s">
        <v>22</v>
      </c>
      <c r="C8" s="3">
        <v>349338</v>
      </c>
      <c r="D8" s="3">
        <v>163012</v>
      </c>
      <c r="E8" s="3">
        <v>186326</v>
      </c>
      <c r="F8" s="1" t="s">
        <v>24</v>
      </c>
    </row>
    <row r="9" spans="1:6" x14ac:dyDescent="0.25">
      <c r="A9" s="1" t="s">
        <v>13</v>
      </c>
      <c r="B9" s="1" t="s">
        <v>18</v>
      </c>
      <c r="C9" s="3">
        <v>257572</v>
      </c>
      <c r="D9" s="3">
        <v>200217</v>
      </c>
      <c r="E9" s="3">
        <v>57355</v>
      </c>
      <c r="F9" s="1" t="s">
        <v>24</v>
      </c>
    </row>
    <row r="10" spans="1:6" x14ac:dyDescent="0.25">
      <c r="A10" s="1" t="s">
        <v>14</v>
      </c>
      <c r="B10" s="37" t="s">
        <v>23</v>
      </c>
      <c r="C10" s="3">
        <v>206135</v>
      </c>
      <c r="D10" s="3">
        <v>325556</v>
      </c>
      <c r="E10" s="3">
        <v>-119421</v>
      </c>
      <c r="F10" s="1" t="s">
        <v>24</v>
      </c>
    </row>
    <row r="11" spans="1:6" x14ac:dyDescent="0.25">
      <c r="A11" s="1" t="s">
        <v>15</v>
      </c>
      <c r="B11" s="37" t="s">
        <v>23</v>
      </c>
      <c r="C11" s="3">
        <v>180399</v>
      </c>
      <c r="D11" s="3">
        <v>257810</v>
      </c>
      <c r="E11" s="3">
        <v>77411</v>
      </c>
      <c r="F11" s="1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622D-CB42-4171-AE46-9DC88EC3869E}">
  <dimension ref="A1:D11"/>
  <sheetViews>
    <sheetView workbookViewId="0">
      <selection activeCell="D14" sqref="D14"/>
    </sheetView>
  </sheetViews>
  <sheetFormatPr defaultRowHeight="15" x14ac:dyDescent="0.25"/>
  <cols>
    <col min="1" max="1" width="13" customWidth="1"/>
    <col min="2" max="2" width="17.28515625" customWidth="1"/>
    <col min="3" max="3" width="14" customWidth="1"/>
    <col min="4" max="4" width="15" customWidth="1"/>
  </cols>
  <sheetData>
    <row r="1" spans="1:4" x14ac:dyDescent="0.25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5">
      <c r="A2" s="1" t="s">
        <v>11</v>
      </c>
      <c r="B2" s="3">
        <v>263550</v>
      </c>
      <c r="C2" s="3">
        <v>326596</v>
      </c>
      <c r="D2" s="3">
        <v>-63046</v>
      </c>
    </row>
    <row r="3" spans="1:4" x14ac:dyDescent="0.25">
      <c r="A3" s="1" t="s">
        <v>12</v>
      </c>
      <c r="B3" s="3">
        <v>167966</v>
      </c>
      <c r="C3" s="3">
        <v>261214</v>
      </c>
      <c r="D3" s="3">
        <v>-93248</v>
      </c>
    </row>
    <row r="4" spans="1:4" x14ac:dyDescent="0.25">
      <c r="A4" s="1" t="s">
        <v>10</v>
      </c>
      <c r="B4" s="3">
        <v>199337</v>
      </c>
      <c r="C4" s="3">
        <v>347758</v>
      </c>
      <c r="D4" s="3">
        <v>-148421</v>
      </c>
    </row>
    <row r="5" spans="1:4" x14ac:dyDescent="0.25">
      <c r="A5" s="1" t="s">
        <v>15</v>
      </c>
      <c r="B5" s="3">
        <v>276693</v>
      </c>
      <c r="C5" s="3">
        <v>284057</v>
      </c>
      <c r="D5" s="3">
        <v>-7364</v>
      </c>
    </row>
    <row r="6" spans="1:4" x14ac:dyDescent="0.25">
      <c r="A6" s="1" t="s">
        <v>14</v>
      </c>
      <c r="B6" s="3">
        <v>333030</v>
      </c>
      <c r="C6" s="3">
        <v>253225</v>
      </c>
      <c r="D6" s="3">
        <v>79805</v>
      </c>
    </row>
    <row r="7" spans="1:4" x14ac:dyDescent="0.25">
      <c r="A7" s="1" t="s">
        <v>8</v>
      </c>
      <c r="B7" s="3">
        <v>229782</v>
      </c>
      <c r="C7" s="3">
        <v>297917</v>
      </c>
      <c r="D7" s="3">
        <v>-68135</v>
      </c>
    </row>
    <row r="8" spans="1:4" x14ac:dyDescent="0.25">
      <c r="A8" s="1" t="s">
        <v>13</v>
      </c>
      <c r="B8" s="3">
        <v>229063</v>
      </c>
      <c r="C8" s="3">
        <v>291616</v>
      </c>
      <c r="D8" s="3">
        <v>-62553</v>
      </c>
    </row>
    <row r="9" spans="1:4" x14ac:dyDescent="0.25">
      <c r="A9" s="1" t="s">
        <v>9</v>
      </c>
      <c r="B9" s="3">
        <v>214985</v>
      </c>
      <c r="C9" s="3">
        <v>315105</v>
      </c>
      <c r="D9" s="3">
        <v>-100120</v>
      </c>
    </row>
    <row r="10" spans="1:4" x14ac:dyDescent="0.25">
      <c r="A10" s="1" t="s">
        <v>15</v>
      </c>
      <c r="B10" s="3">
        <v>183039</v>
      </c>
      <c r="C10" s="3">
        <v>167327</v>
      </c>
      <c r="D10" s="3">
        <v>15712</v>
      </c>
    </row>
    <row r="11" spans="1:4" x14ac:dyDescent="0.25">
      <c r="A11" s="1" t="s">
        <v>7</v>
      </c>
      <c r="B11" s="3">
        <v>325282</v>
      </c>
      <c r="C11" s="3">
        <v>308418</v>
      </c>
      <c r="D11" s="3">
        <v>16864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4608-680A-4F4C-8EA8-059D1C190D47}">
  <dimension ref="A1:F6"/>
  <sheetViews>
    <sheetView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1" max="1" width="16.85546875" customWidth="1"/>
    <col min="2" max="2" width="11.42578125" customWidth="1"/>
    <col min="3" max="4" width="11.7109375" customWidth="1"/>
    <col min="5" max="5" width="11.28515625" customWidth="1"/>
    <col min="6" max="6" width="9.85546875" bestFit="1" customWidth="1"/>
  </cols>
  <sheetData>
    <row r="1" spans="1:6" x14ac:dyDescent="0.25">
      <c r="A1" s="21" t="s">
        <v>63</v>
      </c>
      <c r="B1" s="20"/>
      <c r="C1" s="20"/>
      <c r="D1" s="20"/>
      <c r="E1" s="20"/>
      <c r="F1" s="20"/>
    </row>
    <row r="2" spans="1:6" x14ac:dyDescent="0.25">
      <c r="A2" t="s">
        <v>64</v>
      </c>
      <c r="B2" s="18">
        <v>41730</v>
      </c>
      <c r="C2" s="18">
        <v>41760</v>
      </c>
      <c r="D2" s="18">
        <v>41791</v>
      </c>
      <c r="E2" s="18">
        <v>41821</v>
      </c>
      <c r="F2" s="18">
        <v>41852</v>
      </c>
    </row>
    <row r="3" spans="1:6" x14ac:dyDescent="0.25">
      <c r="A3" t="s">
        <v>65</v>
      </c>
      <c r="B3" s="19">
        <v>6548</v>
      </c>
      <c r="C3" s="19">
        <v>3947</v>
      </c>
      <c r="D3" s="19">
        <v>557</v>
      </c>
      <c r="E3" s="19">
        <v>3863</v>
      </c>
      <c r="F3" s="19">
        <v>1117</v>
      </c>
    </row>
    <row r="4" spans="1:6" x14ac:dyDescent="0.25">
      <c r="A4" t="s">
        <v>66</v>
      </c>
      <c r="B4" s="19">
        <v>19845</v>
      </c>
      <c r="C4" s="19">
        <v>4411</v>
      </c>
      <c r="D4" s="19">
        <v>1042</v>
      </c>
      <c r="E4" s="19">
        <v>9355</v>
      </c>
      <c r="F4" s="19">
        <v>1100</v>
      </c>
    </row>
    <row r="5" spans="1:6" x14ac:dyDescent="0.25">
      <c r="A5" t="s">
        <v>67</v>
      </c>
      <c r="B5" s="19">
        <v>11138</v>
      </c>
      <c r="C5" s="19">
        <v>2521</v>
      </c>
      <c r="D5" s="19">
        <v>3072</v>
      </c>
      <c r="E5" s="19">
        <v>6702</v>
      </c>
      <c r="F5" s="19">
        <v>2116</v>
      </c>
    </row>
    <row r="6" spans="1:6" x14ac:dyDescent="0.25">
      <c r="A6" t="s">
        <v>68</v>
      </c>
      <c r="B6" s="19">
        <v>17253</v>
      </c>
      <c r="C6" s="19">
        <v>4752</v>
      </c>
      <c r="D6" s="19">
        <v>3755</v>
      </c>
      <c r="E6" s="19">
        <v>4415</v>
      </c>
      <c r="F6" s="19">
        <v>1089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4869-D8B2-4924-8E5E-374798990563}">
  <dimension ref="A1:F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140625" customWidth="1"/>
    <col min="2" max="3" width="14.140625" customWidth="1"/>
    <col min="4" max="4" width="12.85546875" customWidth="1"/>
    <col min="5" max="5" width="14.7109375" customWidth="1"/>
    <col min="6" max="6" width="14.85546875" customWidth="1"/>
  </cols>
  <sheetData>
    <row r="1" spans="1:6" x14ac:dyDescent="0.25">
      <c r="A1" s="38" t="s">
        <v>75</v>
      </c>
      <c r="B1" s="38"/>
      <c r="C1" s="38"/>
      <c r="D1" s="38"/>
      <c r="E1" s="38"/>
      <c r="F1" s="38"/>
    </row>
    <row r="2" spans="1:6" x14ac:dyDescent="0.25">
      <c r="A2" s="39" t="s">
        <v>76</v>
      </c>
      <c r="B2" s="40">
        <v>41640</v>
      </c>
      <c r="C2" s="40">
        <v>41671</v>
      </c>
      <c r="D2" s="40">
        <v>41699</v>
      </c>
      <c r="E2" s="40">
        <v>41730</v>
      </c>
      <c r="F2" s="40">
        <v>41760</v>
      </c>
    </row>
    <row r="3" spans="1:6" x14ac:dyDescent="0.25">
      <c r="A3" t="s">
        <v>77</v>
      </c>
      <c r="B3" s="19">
        <v>4624</v>
      </c>
      <c r="C3" s="19">
        <v>14772</v>
      </c>
      <c r="D3" s="19">
        <v>19830</v>
      </c>
      <c r="E3" s="19">
        <v>6303</v>
      </c>
      <c r="F3" s="19">
        <v>5667</v>
      </c>
    </row>
    <row r="4" spans="1:6" x14ac:dyDescent="0.25">
      <c r="A4" t="s">
        <v>78</v>
      </c>
      <c r="B4" s="19">
        <v>2552</v>
      </c>
      <c r="C4" s="19">
        <v>1627</v>
      </c>
      <c r="D4" s="19">
        <v>4382</v>
      </c>
      <c r="E4" s="19">
        <v>9083</v>
      </c>
      <c r="F4" s="19">
        <v>4269</v>
      </c>
    </row>
    <row r="5" spans="1:6" x14ac:dyDescent="0.25">
      <c r="A5" t="s">
        <v>79</v>
      </c>
      <c r="B5" s="19">
        <v>4281</v>
      </c>
      <c r="C5" s="19">
        <v>7375</v>
      </c>
      <c r="D5" s="19">
        <v>17730</v>
      </c>
      <c r="E5" s="19">
        <v>19998</v>
      </c>
      <c r="F5" s="24">
        <v>3502</v>
      </c>
    </row>
    <row r="6" spans="1:6" x14ac:dyDescent="0.25">
      <c r="A6" t="s">
        <v>80</v>
      </c>
      <c r="B6" s="19">
        <v>4679</v>
      </c>
      <c r="C6" s="19">
        <v>3058</v>
      </c>
      <c r="D6" s="19">
        <v>1497</v>
      </c>
      <c r="E6" s="19">
        <v>5722</v>
      </c>
      <c r="F6" s="19">
        <v>5853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0CB8-701B-4745-B955-7452AF43E669}">
  <dimension ref="A1:G11"/>
  <sheetViews>
    <sheetView workbookViewId="0">
      <selection activeCell="F13" sqref="F13"/>
    </sheetView>
  </sheetViews>
  <sheetFormatPr defaultRowHeight="15" x14ac:dyDescent="0.25"/>
  <cols>
    <col min="1" max="1" width="15.7109375" customWidth="1"/>
    <col min="2" max="2" width="7.140625" customWidth="1"/>
    <col min="3" max="3" width="7" customWidth="1"/>
    <col min="4" max="4" width="6.85546875" customWidth="1"/>
    <col min="5" max="5" width="7.140625" customWidth="1"/>
    <col min="6" max="6" width="6.5703125" customWidth="1"/>
    <col min="7" max="7" width="6.85546875" customWidth="1"/>
  </cols>
  <sheetData>
    <row r="1" spans="1:7" x14ac:dyDescent="0.25">
      <c r="A1" s="34" t="s">
        <v>25</v>
      </c>
      <c r="B1" s="34"/>
      <c r="C1" s="34"/>
      <c r="D1" s="34"/>
      <c r="E1" s="34"/>
    </row>
    <row r="2" spans="1:7" x14ac:dyDescent="0.25">
      <c r="A2" s="5"/>
      <c r="B2" s="5"/>
      <c r="C2" s="5"/>
      <c r="D2" s="5"/>
      <c r="E2" s="5"/>
    </row>
    <row r="3" spans="1:7" x14ac:dyDescent="0.25">
      <c r="A3" s="9" t="s">
        <v>26</v>
      </c>
      <c r="B3" s="22">
        <v>3</v>
      </c>
      <c r="C3" s="22">
        <v>15</v>
      </c>
      <c r="D3" s="22">
        <v>25</v>
      </c>
      <c r="E3" s="22">
        <v>26</v>
      </c>
      <c r="F3" s="22">
        <v>36</v>
      </c>
      <c r="G3" s="22">
        <v>49</v>
      </c>
    </row>
    <row r="5" spans="1:7" x14ac:dyDescent="0.25">
      <c r="A5" s="6" t="s">
        <v>27</v>
      </c>
      <c r="B5" s="6" t="s">
        <v>28</v>
      </c>
      <c r="C5" s="6" t="s">
        <v>29</v>
      </c>
      <c r="D5" s="6" t="s">
        <v>30</v>
      </c>
      <c r="E5" s="6" t="s">
        <v>31</v>
      </c>
      <c r="F5" s="6" t="s">
        <v>32</v>
      </c>
      <c r="G5" s="6" t="s">
        <v>33</v>
      </c>
    </row>
    <row r="6" spans="1:7" x14ac:dyDescent="0.25">
      <c r="A6" s="7" t="s">
        <v>34</v>
      </c>
      <c r="B6" s="1">
        <v>2</v>
      </c>
      <c r="C6" s="1">
        <v>15</v>
      </c>
      <c r="D6" s="1">
        <v>26</v>
      </c>
      <c r="E6" s="1">
        <v>27</v>
      </c>
      <c r="F6" s="1">
        <v>36</v>
      </c>
      <c r="G6" s="1">
        <v>48</v>
      </c>
    </row>
    <row r="7" spans="1:7" x14ac:dyDescent="0.25">
      <c r="A7" s="1" t="s">
        <v>35</v>
      </c>
      <c r="B7" s="1">
        <v>1</v>
      </c>
      <c r="C7" s="1">
        <v>12</v>
      </c>
      <c r="D7" s="1">
        <v>13</v>
      </c>
      <c r="E7" s="1">
        <v>15</v>
      </c>
      <c r="F7" s="1">
        <v>24</v>
      </c>
      <c r="G7" s="1">
        <v>34</v>
      </c>
    </row>
    <row r="8" spans="1:7" x14ac:dyDescent="0.25">
      <c r="A8" s="7" t="s">
        <v>36</v>
      </c>
      <c r="B8" s="1">
        <v>3</v>
      </c>
      <c r="C8" s="1">
        <v>5</v>
      </c>
      <c r="D8" s="1">
        <v>20</v>
      </c>
      <c r="E8" s="1">
        <v>26</v>
      </c>
      <c r="F8" s="1">
        <v>49</v>
      </c>
      <c r="G8" s="1">
        <v>40</v>
      </c>
    </row>
    <row r="11" spans="1:7" x14ac:dyDescent="0.25">
      <c r="A11" s="23" t="s">
        <v>69</v>
      </c>
      <c r="B11" s="23"/>
      <c r="C11" s="23"/>
      <c r="D11" s="23"/>
      <c r="E11" s="23"/>
    </row>
  </sheetData>
  <mergeCells count="1">
    <mergeCell ref="A1:E1"/>
  </mergeCells>
  <conditionalFormatting sqref="B6:G8">
    <cfRule type="expression" dxfId="0" priority="1">
      <formula>COUNTIF($B$3:$G$3,B6)&gt;=1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22C0-0D04-4BF2-9E7E-1D06B3639961}">
  <dimension ref="A1:F20"/>
  <sheetViews>
    <sheetView workbookViewId="0">
      <selection activeCell="H20" sqref="H20"/>
    </sheetView>
  </sheetViews>
  <sheetFormatPr defaultRowHeight="15" x14ac:dyDescent="0.25"/>
  <cols>
    <col min="1" max="1" width="27.28515625" customWidth="1"/>
    <col min="2" max="2" width="10.42578125" customWidth="1"/>
  </cols>
  <sheetData>
    <row r="1" spans="1:6" x14ac:dyDescent="0.25">
      <c r="A1" s="41" t="s">
        <v>81</v>
      </c>
      <c r="B1" s="41"/>
      <c r="C1" s="8"/>
      <c r="D1" s="8"/>
      <c r="E1" s="8"/>
      <c r="F1" s="8"/>
    </row>
    <row r="2" spans="1:6" x14ac:dyDescent="0.25">
      <c r="A2" t="s">
        <v>37</v>
      </c>
      <c r="B2" t="s">
        <v>39</v>
      </c>
      <c r="C2" t="s">
        <v>40</v>
      </c>
    </row>
    <row r="3" spans="1:6" x14ac:dyDescent="0.25">
      <c r="A3" t="s">
        <v>38</v>
      </c>
      <c r="B3" s="36">
        <v>42747</v>
      </c>
      <c r="C3">
        <v>1</v>
      </c>
    </row>
    <row r="4" spans="1:6" x14ac:dyDescent="0.25">
      <c r="A4" t="s">
        <v>41</v>
      </c>
      <c r="B4" s="36">
        <v>42747</v>
      </c>
      <c r="C4">
        <v>1</v>
      </c>
    </row>
    <row r="5" spans="1:6" x14ac:dyDescent="0.25">
      <c r="A5" t="s">
        <v>42</v>
      </c>
      <c r="B5" s="36">
        <v>42778</v>
      </c>
      <c r="C5">
        <v>3</v>
      </c>
    </row>
    <row r="6" spans="1:6" x14ac:dyDescent="0.25">
      <c r="A6" t="s">
        <v>43</v>
      </c>
      <c r="B6" s="36">
        <f>EDATE(B5,1)</f>
        <v>42806</v>
      </c>
      <c r="C6">
        <v>1</v>
      </c>
    </row>
    <row r="7" spans="1:6" x14ac:dyDescent="0.25">
      <c r="A7" t="s">
        <v>44</v>
      </c>
      <c r="B7" s="36">
        <f>EDATE(B6,0)</f>
        <v>42806</v>
      </c>
      <c r="C7">
        <v>2</v>
      </c>
    </row>
    <row r="8" spans="1:6" x14ac:dyDescent="0.25">
      <c r="A8" t="s">
        <v>45</v>
      </c>
      <c r="B8" s="36">
        <f t="shared" ref="B8:B10" si="0">EDATE(B7,0)</f>
        <v>42806</v>
      </c>
      <c r="C8">
        <v>1</v>
      </c>
    </row>
    <row r="9" spans="1:6" x14ac:dyDescent="0.25">
      <c r="A9" t="s">
        <v>46</v>
      </c>
      <c r="B9" s="36">
        <f t="shared" si="0"/>
        <v>42806</v>
      </c>
      <c r="C9">
        <v>1</v>
      </c>
    </row>
    <row r="10" spans="1:6" x14ac:dyDescent="0.25">
      <c r="B10" s="36"/>
    </row>
    <row r="15" spans="1:6" x14ac:dyDescent="0.25">
      <c r="B15" s="41" t="s">
        <v>70</v>
      </c>
      <c r="C15" s="41"/>
      <c r="D15" s="41"/>
      <c r="E15" s="41"/>
    </row>
    <row r="17" spans="2:6" x14ac:dyDescent="0.25">
      <c r="B17" t="s">
        <v>39</v>
      </c>
      <c r="C17" t="s">
        <v>85</v>
      </c>
      <c r="D17" t="s">
        <v>82</v>
      </c>
      <c r="E17" t="s">
        <v>83</v>
      </c>
      <c r="F17" t="s">
        <v>84</v>
      </c>
    </row>
    <row r="18" spans="2:6" x14ac:dyDescent="0.25">
      <c r="B18" s="36">
        <v>42747</v>
      </c>
      <c r="C18">
        <f>COUNTIFS(B3:B9,"=01-12-2017")</f>
        <v>2</v>
      </c>
      <c r="D18">
        <f>COUNTIFS(B3:B9,"=01-12-2017",C3:C9,"=1")</f>
        <v>2</v>
      </c>
      <c r="E18">
        <f>COUNTIFS(B3:B9,"01-12-2017",C3:C9,"=2")</f>
        <v>0</v>
      </c>
      <c r="F18">
        <f>COUNTIFS(B3:B9,"=01-12-2017",C3:C9,"=3")</f>
        <v>0</v>
      </c>
    </row>
    <row r="19" spans="2:6" x14ac:dyDescent="0.25">
      <c r="B19" s="36">
        <f>EDATE(B18,1)</f>
        <v>42778</v>
      </c>
      <c r="C19">
        <f>COUNTIFS(B3:B9,"=02-12-2017")</f>
        <v>1</v>
      </c>
      <c r="D19">
        <f>COUNTIFS(B3:B9,"=02-12-2017",C3:C9,"=1")</f>
        <v>0</v>
      </c>
      <c r="E19">
        <f>COUNTIFS(B3:B9,"=02-12-2017",C3:C9,"=2")</f>
        <v>0</v>
      </c>
      <c r="F19">
        <f>COUNTIFS(B3:B9,"=02-12-2017",C3:C9,"3")</f>
        <v>1</v>
      </c>
    </row>
    <row r="20" spans="2:6" x14ac:dyDescent="0.25">
      <c r="B20" s="36">
        <f>EDATE(B19,1)</f>
        <v>42806</v>
      </c>
      <c r="C20">
        <f>COUNTIFS(B3:B9,"=03-12-2017")</f>
        <v>4</v>
      </c>
      <c r="D20">
        <f>COUNTIFS(B3:B9,"=03-12-2017",C3:C9,"1")</f>
        <v>3</v>
      </c>
      <c r="E20">
        <f>COUNTIFS(B3:B9,"03-12-2017",C3:C9,"=2")</f>
        <v>1</v>
      </c>
      <c r="F20">
        <f>COUNTIFS(B3:B9,"=03-12-2017",C3:C9,"=3")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333-AE76-40ED-BABB-3CFF6472B320}">
  <dimension ref="A1:I18"/>
  <sheetViews>
    <sheetView topLeftCell="B1" workbookViewId="0">
      <selection activeCell="D10" sqref="D10"/>
    </sheetView>
  </sheetViews>
  <sheetFormatPr defaultRowHeight="15" x14ac:dyDescent="0.25"/>
  <cols>
    <col min="1" max="1" width="29.28515625" customWidth="1"/>
    <col min="2" max="2" width="13.42578125" customWidth="1"/>
    <col min="3" max="3" width="10.85546875" bestFit="1" customWidth="1"/>
    <col min="4" max="4" width="17.140625" customWidth="1"/>
    <col min="5" max="5" width="13.42578125" customWidth="1"/>
    <col min="6" max="6" width="13.5703125" customWidth="1"/>
    <col min="7" max="7" width="14.85546875" customWidth="1"/>
    <col min="8" max="8" width="14" customWidth="1"/>
    <col min="9" max="9" width="14.140625" customWidth="1"/>
  </cols>
  <sheetData>
    <row r="1" spans="1:9" x14ac:dyDescent="0.25">
      <c r="A1" s="26" t="s">
        <v>61</v>
      </c>
      <c r="B1" s="26" t="s">
        <v>62</v>
      </c>
    </row>
    <row r="2" spans="1:9" x14ac:dyDescent="0.25">
      <c r="A2" s="1">
        <v>2018</v>
      </c>
      <c r="B2" s="27">
        <v>1500000</v>
      </c>
    </row>
    <row r="3" spans="1:9" x14ac:dyDescent="0.25">
      <c r="A3" s="1" t="s">
        <v>71</v>
      </c>
      <c r="B3" s="28">
        <v>0.12</v>
      </c>
    </row>
    <row r="4" spans="1:9" x14ac:dyDescent="0.25">
      <c r="A4" s="1" t="s">
        <v>72</v>
      </c>
      <c r="B4" s="28">
        <v>0.02</v>
      </c>
    </row>
    <row r="5" spans="1:9" x14ac:dyDescent="0.25">
      <c r="A5" s="29" t="s">
        <v>73</v>
      </c>
      <c r="B5" s="30">
        <f>B2+(B2*B3)-(B2*B4)</f>
        <v>1650000</v>
      </c>
    </row>
    <row r="8" spans="1:9" x14ac:dyDescent="0.25">
      <c r="D8" s="31"/>
      <c r="E8" s="31"/>
      <c r="F8" s="31" t="s">
        <v>72</v>
      </c>
      <c r="G8" s="31"/>
      <c r="H8" s="31"/>
      <c r="I8" s="31"/>
    </row>
    <row r="9" spans="1:9" x14ac:dyDescent="0.25">
      <c r="C9" s="24">
        <v>1650000</v>
      </c>
      <c r="D9" s="25">
        <v>2.5000000000000001E-2</v>
      </c>
      <c r="E9" s="33">
        <v>0.03</v>
      </c>
      <c r="F9" s="25">
        <v>3.5000000000000003E-2</v>
      </c>
      <c r="G9" s="25">
        <v>0.04</v>
      </c>
      <c r="H9" s="25">
        <v>4.4999999999999998E-2</v>
      </c>
      <c r="I9" s="25">
        <v>0.05</v>
      </c>
    </row>
    <row r="10" spans="1:9" x14ac:dyDescent="0.25">
      <c r="C10" s="25">
        <v>0.125</v>
      </c>
      <c r="D10" s="35">
        <f>$B$2+$B$2*$C10-$B$2*D$9</f>
        <v>1650000</v>
      </c>
      <c r="E10" s="35">
        <f t="shared" ref="E10:I10" si="0">$B$2+$B$2*$C10-$B$2*E9</f>
        <v>1642500</v>
      </c>
      <c r="F10" s="35">
        <f t="shared" si="0"/>
        <v>1635000</v>
      </c>
      <c r="G10" s="35">
        <f t="shared" si="0"/>
        <v>1627500</v>
      </c>
      <c r="H10" s="35">
        <f t="shared" si="0"/>
        <v>1620000</v>
      </c>
      <c r="I10" s="35">
        <f t="shared" si="0"/>
        <v>1612500</v>
      </c>
    </row>
    <row r="11" spans="1:9" x14ac:dyDescent="0.25">
      <c r="C11" s="25">
        <v>0.13500000000000001</v>
      </c>
      <c r="D11" s="35">
        <f t="shared" ref="D11:I18" si="1">$B$2+$B$2*$C11-$B$2*D$9</f>
        <v>1665000</v>
      </c>
      <c r="E11" s="35">
        <f t="shared" si="1"/>
        <v>1657500</v>
      </c>
      <c r="F11" s="35">
        <f t="shared" si="1"/>
        <v>1650000</v>
      </c>
      <c r="G11" s="35">
        <f t="shared" si="1"/>
        <v>1642500</v>
      </c>
      <c r="H11" s="35">
        <f t="shared" si="1"/>
        <v>1635000</v>
      </c>
      <c r="I11" s="35">
        <f t="shared" si="1"/>
        <v>1627500</v>
      </c>
    </row>
    <row r="12" spans="1:9" x14ac:dyDescent="0.25">
      <c r="C12" s="25">
        <v>0.14499999999999999</v>
      </c>
      <c r="D12" s="35">
        <f t="shared" si="1"/>
        <v>1680000</v>
      </c>
      <c r="E12" s="35">
        <f t="shared" si="1"/>
        <v>1672500</v>
      </c>
      <c r="F12" s="35">
        <f t="shared" si="1"/>
        <v>1665000</v>
      </c>
      <c r="G12" s="35">
        <f t="shared" si="1"/>
        <v>1657500</v>
      </c>
      <c r="H12" s="35">
        <f t="shared" si="1"/>
        <v>1650000</v>
      </c>
      <c r="I12" s="35">
        <f t="shared" si="1"/>
        <v>1642500</v>
      </c>
    </row>
    <row r="13" spans="1:9" x14ac:dyDescent="0.25">
      <c r="C13" s="25">
        <v>0.155</v>
      </c>
      <c r="D13" s="35">
        <f t="shared" si="1"/>
        <v>1695000</v>
      </c>
      <c r="E13" s="35">
        <f t="shared" si="1"/>
        <v>1687500</v>
      </c>
      <c r="F13" s="35">
        <f t="shared" si="1"/>
        <v>1680000</v>
      </c>
      <c r="G13" s="35">
        <f t="shared" si="1"/>
        <v>1672500</v>
      </c>
      <c r="H13" s="35">
        <f t="shared" si="1"/>
        <v>1665000</v>
      </c>
      <c r="I13" s="35">
        <f t="shared" si="1"/>
        <v>1657500</v>
      </c>
    </row>
    <row r="14" spans="1:9" x14ac:dyDescent="0.25">
      <c r="C14" s="25">
        <v>0.16500000000000001</v>
      </c>
      <c r="D14" s="35">
        <f t="shared" si="1"/>
        <v>1710000</v>
      </c>
      <c r="E14" s="35">
        <f t="shared" si="1"/>
        <v>1702500</v>
      </c>
      <c r="F14" s="35">
        <f t="shared" si="1"/>
        <v>1695000</v>
      </c>
      <c r="G14" s="35">
        <f t="shared" si="1"/>
        <v>1687500</v>
      </c>
      <c r="H14" s="35">
        <f t="shared" si="1"/>
        <v>1680000</v>
      </c>
      <c r="I14" s="35">
        <f t="shared" si="1"/>
        <v>1672500</v>
      </c>
    </row>
    <row r="15" spans="1:9" x14ac:dyDescent="0.25">
      <c r="C15" s="25">
        <v>0.17499999999999999</v>
      </c>
      <c r="D15" s="35">
        <f t="shared" si="1"/>
        <v>1725000</v>
      </c>
      <c r="E15" s="35">
        <f t="shared" si="1"/>
        <v>1717500</v>
      </c>
      <c r="F15" s="35">
        <f t="shared" si="1"/>
        <v>1710000</v>
      </c>
      <c r="G15" s="35">
        <f t="shared" si="1"/>
        <v>1702500</v>
      </c>
      <c r="H15" s="35">
        <f t="shared" si="1"/>
        <v>1695000</v>
      </c>
      <c r="I15" s="35">
        <f t="shared" si="1"/>
        <v>1687500</v>
      </c>
    </row>
    <row r="16" spans="1:9" x14ac:dyDescent="0.25">
      <c r="C16" s="25">
        <v>0.185</v>
      </c>
      <c r="D16" s="35">
        <f t="shared" si="1"/>
        <v>1740000</v>
      </c>
      <c r="E16" s="35">
        <f t="shared" si="1"/>
        <v>1732500</v>
      </c>
      <c r="F16" s="35">
        <f t="shared" si="1"/>
        <v>1725000</v>
      </c>
      <c r="G16" s="35">
        <f t="shared" si="1"/>
        <v>1717500</v>
      </c>
      <c r="H16" s="35">
        <f t="shared" si="1"/>
        <v>1710000</v>
      </c>
      <c r="I16" s="35">
        <f t="shared" si="1"/>
        <v>1702500</v>
      </c>
    </row>
    <row r="17" spans="3:9" x14ac:dyDescent="0.25">
      <c r="C17" s="25">
        <v>0.19500000000000001</v>
      </c>
      <c r="D17" s="35">
        <f t="shared" si="1"/>
        <v>1755000</v>
      </c>
      <c r="E17" s="35">
        <f t="shared" si="1"/>
        <v>1747500</v>
      </c>
      <c r="F17" s="35">
        <f t="shared" si="1"/>
        <v>1740000</v>
      </c>
      <c r="G17" s="35">
        <f t="shared" si="1"/>
        <v>1732500</v>
      </c>
      <c r="H17" s="35">
        <f t="shared" si="1"/>
        <v>1725000</v>
      </c>
      <c r="I17" s="35">
        <f t="shared" si="1"/>
        <v>1717500</v>
      </c>
    </row>
    <row r="18" spans="3:9" x14ac:dyDescent="0.25">
      <c r="C18" s="25">
        <v>0.20499999999999999</v>
      </c>
      <c r="D18" s="35">
        <f t="shared" si="1"/>
        <v>1770000</v>
      </c>
      <c r="E18" s="35">
        <f t="shared" si="1"/>
        <v>1762500</v>
      </c>
      <c r="F18" s="35">
        <f t="shared" si="1"/>
        <v>1755000</v>
      </c>
      <c r="G18" s="35">
        <f t="shared" si="1"/>
        <v>1747500</v>
      </c>
      <c r="H18" s="35">
        <f t="shared" si="1"/>
        <v>1740000</v>
      </c>
      <c r="I18" s="35">
        <f t="shared" si="1"/>
        <v>1732500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3153-1C5E-4083-A1C9-3A145CB3050E}">
  <dimension ref="A1:E15"/>
  <sheetViews>
    <sheetView workbookViewId="0">
      <selection activeCell="G16" sqref="G16"/>
    </sheetView>
  </sheetViews>
  <sheetFormatPr defaultRowHeight="15" x14ac:dyDescent="0.25"/>
  <sheetData>
    <row r="1" spans="1:5" x14ac:dyDescent="0.25">
      <c r="A1" s="12"/>
      <c r="B1" s="14"/>
      <c r="C1" s="15" t="s">
        <v>60</v>
      </c>
      <c r="D1" s="14"/>
      <c r="E1" s="16"/>
    </row>
    <row r="2" spans="1:5" x14ac:dyDescent="0.25">
      <c r="A2" s="11" t="s">
        <v>47</v>
      </c>
      <c r="B2" s="13" t="s">
        <v>48</v>
      </c>
      <c r="C2" s="13" t="s">
        <v>49</v>
      </c>
      <c r="D2" s="13" t="s">
        <v>50</v>
      </c>
      <c r="E2" s="13" t="s">
        <v>51</v>
      </c>
    </row>
    <row r="3" spans="1:5" x14ac:dyDescent="0.25">
      <c r="A3" s="10" t="s">
        <v>52</v>
      </c>
      <c r="B3" s="1">
        <v>38</v>
      </c>
      <c r="C3" s="1">
        <v>58</v>
      </c>
      <c r="D3" s="1">
        <v>66</v>
      </c>
      <c r="E3" s="1">
        <v>49</v>
      </c>
    </row>
    <row r="4" spans="1:5" x14ac:dyDescent="0.25">
      <c r="A4" s="10" t="s">
        <v>53</v>
      </c>
      <c r="B4" s="1">
        <v>88</v>
      </c>
      <c r="C4" s="1">
        <v>92</v>
      </c>
      <c r="D4" s="1">
        <v>74</v>
      </c>
      <c r="E4" s="1">
        <v>90</v>
      </c>
    </row>
    <row r="5" spans="1:5" x14ac:dyDescent="0.25">
      <c r="A5" s="10" t="s">
        <v>54</v>
      </c>
      <c r="B5" s="1">
        <v>57</v>
      </c>
      <c r="C5" s="1">
        <v>77</v>
      </c>
      <c r="D5" s="1">
        <v>91</v>
      </c>
      <c r="E5" s="1">
        <v>91</v>
      </c>
    </row>
    <row r="6" spans="1:5" x14ac:dyDescent="0.25">
      <c r="A6" s="10" t="s">
        <v>55</v>
      </c>
      <c r="B6" s="1">
        <v>82</v>
      </c>
      <c r="C6" s="1">
        <v>56</v>
      </c>
      <c r="D6" s="1">
        <v>45</v>
      </c>
      <c r="E6" s="1">
        <v>95</v>
      </c>
    </row>
    <row r="7" spans="1:5" x14ac:dyDescent="0.25">
      <c r="A7" s="10" t="s">
        <v>56</v>
      </c>
      <c r="B7" s="1">
        <v>55</v>
      </c>
      <c r="C7" s="1">
        <v>55</v>
      </c>
      <c r="D7" s="1">
        <v>65</v>
      </c>
      <c r="E7" s="1">
        <v>75</v>
      </c>
    </row>
    <row r="8" spans="1:5" x14ac:dyDescent="0.25">
      <c r="A8" s="10" t="s">
        <v>57</v>
      </c>
      <c r="B8" s="1">
        <v>44</v>
      </c>
      <c r="C8" s="1">
        <v>69</v>
      </c>
      <c r="D8" s="1">
        <v>80</v>
      </c>
      <c r="E8" s="1">
        <v>90</v>
      </c>
    </row>
    <row r="9" spans="1:5" x14ac:dyDescent="0.25">
      <c r="A9" s="10" t="s">
        <v>58</v>
      </c>
      <c r="B9" s="1">
        <v>75</v>
      </c>
      <c r="C9" s="1">
        <v>51</v>
      </c>
      <c r="D9" s="1">
        <v>57</v>
      </c>
      <c r="E9" s="1">
        <v>84</v>
      </c>
    </row>
    <row r="10" spans="1:5" x14ac:dyDescent="0.25">
      <c r="A10" s="10" t="s">
        <v>59</v>
      </c>
      <c r="B10" s="1">
        <v>38</v>
      </c>
      <c r="C10" s="1">
        <v>37</v>
      </c>
      <c r="D10" s="1">
        <v>51</v>
      </c>
      <c r="E10" s="1">
        <v>56</v>
      </c>
    </row>
    <row r="14" spans="1:5" x14ac:dyDescent="0.25">
      <c r="B14" s="6" t="s">
        <v>47</v>
      </c>
      <c r="C14" s="32" t="s">
        <v>55</v>
      </c>
    </row>
    <row r="15" spans="1:5" x14ac:dyDescent="0.25">
      <c r="B15" s="6" t="s">
        <v>74</v>
      </c>
      <c r="C15" s="1">
        <f>VLOOKUP(C14,A3:E10,2,FALSE)</f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F4E-86FE-48F7-A799-0965DA31EB2B}">
  <dimension ref="A1:B7"/>
  <sheetViews>
    <sheetView workbookViewId="0">
      <selection activeCell="O13" sqref="O13"/>
    </sheetView>
  </sheetViews>
  <sheetFormatPr defaultRowHeight="15" x14ac:dyDescent="0.25"/>
  <cols>
    <col min="1" max="2" width="10.5703125" customWidth="1"/>
  </cols>
  <sheetData>
    <row r="1" spans="1:2" x14ac:dyDescent="0.25">
      <c r="A1" s="17" t="s">
        <v>61</v>
      </c>
      <c r="B1" s="17" t="s">
        <v>62</v>
      </c>
    </row>
    <row r="2" spans="1:2" x14ac:dyDescent="0.25">
      <c r="A2">
        <v>2010</v>
      </c>
      <c r="B2">
        <v>50856</v>
      </c>
    </row>
    <row r="3" spans="1:2" x14ac:dyDescent="0.25">
      <c r="A3">
        <v>2011</v>
      </c>
      <c r="B3">
        <v>33533</v>
      </c>
    </row>
    <row r="4" spans="1:2" x14ac:dyDescent="0.25">
      <c r="A4">
        <v>2012</v>
      </c>
      <c r="B4">
        <v>36928</v>
      </c>
    </row>
    <row r="5" spans="1:2" x14ac:dyDescent="0.25">
      <c r="A5">
        <v>2013</v>
      </c>
      <c r="B5">
        <v>40742</v>
      </c>
    </row>
    <row r="6" spans="1:2" x14ac:dyDescent="0.25">
      <c r="A6">
        <v>2014</v>
      </c>
      <c r="B6">
        <v>62728</v>
      </c>
    </row>
    <row r="7" spans="1:2" x14ac:dyDescent="0.25">
      <c r="A7">
        <v>2015</v>
      </c>
      <c r="B7">
        <v>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Sheet3(1)</vt:lpstr>
      <vt:lpstr>Sheet3(2)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2022-08-15T06:13:16Z</dcterms:created>
  <dcterms:modified xsi:type="dcterms:W3CDTF">2022-08-20T11:40:27Z</dcterms:modified>
</cp:coreProperties>
</file>