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945" windowWidth="14430" windowHeight="6840"/>
  </bookViews>
  <sheets>
    <sheet name="stat.14400" sheetId="1" r:id="rId1"/>
  </sheets>
  <calcPr calcId="0"/>
</workbook>
</file>

<file path=xl/calcChain.xml><?xml version="1.0" encoding="utf-8"?>
<calcChain xmlns="http://schemas.openxmlformats.org/spreadsheetml/2006/main">
  <c r="C2" i="1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</calcChain>
</file>

<file path=xl/sharedStrings.xml><?xml version="1.0" encoding="utf-8"?>
<sst xmlns="http://schemas.openxmlformats.org/spreadsheetml/2006/main" count="4" uniqueCount="4">
  <si>
    <t>Invalid</t>
  </si>
  <si>
    <t>Valid</t>
  </si>
  <si>
    <t>Invalid (log10)</t>
  </si>
  <si>
    <t>Valid (log10)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</si>
</sst>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stat.14400!$C$1</c:f>
              <c:strCache>
                <c:ptCount val="1"/>
                <c:pt idx="0">
                  <c:v>Invalid (log10)</c:v>
                </c:pt>
              </c:strCache>
            </c:strRef>
          </c:tx>
          <c:marker>
            <c:symbol val="none"/>
          </c:marker>
          <c:val>
            <c:numRef>
              <c:f>stat.14400!$C$2:$C$508</c:f>
              <c:numCache>
                <c:formatCode>General</c:formatCode>
                <c:ptCount val="507"/>
                <c:pt idx="0">
                  <c:v>2.1665934124973075E-2</c:v>
                </c:pt>
                <c:pt idx="1">
                  <c:v>1.9684034550628723E-2</c:v>
                </c:pt>
                <c:pt idx="2">
                  <c:v>3.4628857635737205E-2</c:v>
                </c:pt>
                <c:pt idx="3">
                  <c:v>2.4439280272521093E-2</c:v>
                </c:pt>
                <c:pt idx="4">
                  <c:v>2.0740710121891135E-2</c:v>
                </c:pt>
                <c:pt idx="5">
                  <c:v>1.7223718991423918E-2</c:v>
                </c:pt>
                <c:pt idx="6">
                  <c:v>3.7858187189772317E-2</c:v>
                </c:pt>
                <c:pt idx="7">
                  <c:v>2.5776369136505467E-2</c:v>
                </c:pt>
                <c:pt idx="8">
                  <c:v>4.3593316243884406E-2</c:v>
                </c:pt>
                <c:pt idx="9">
                  <c:v>1.9470231251167813E-2</c:v>
                </c:pt>
                <c:pt idx="10">
                  <c:v>5.128607159219957E-2</c:v>
                </c:pt>
                <c:pt idx="11">
                  <c:v>2.6171951216967713E-2</c:v>
                </c:pt>
                <c:pt idx="12">
                  <c:v>6.2589007108294088E-3</c:v>
                </c:pt>
                <c:pt idx="13">
                  <c:v>9.4870146792522363E-3</c:v>
                </c:pt>
                <c:pt idx="14">
                  <c:v>1.4974684985790997E-3</c:v>
                </c:pt>
                <c:pt idx="15">
                  <c:v>9.4402720268297029E-3</c:v>
                </c:pt>
                <c:pt idx="16">
                  <c:v>4.0168308975251209E-3</c:v>
                </c:pt>
                <c:pt idx="17">
                  <c:v>8.0850997509399006E-3</c:v>
                </c:pt>
                <c:pt idx="18">
                  <c:v>6.0229642979036007E-3</c:v>
                </c:pt>
                <c:pt idx="19">
                  <c:v>1.6492640294521591E-2</c:v>
                </c:pt>
                <c:pt idx="20">
                  <c:v>5.6540300668479178E-3</c:v>
                </c:pt>
                <c:pt idx="21">
                  <c:v>4.241387433540778E-3</c:v>
                </c:pt>
                <c:pt idx="22">
                  <c:v>8.7257583786119267E-3</c:v>
                </c:pt>
                <c:pt idx="23">
                  <c:v>2.0351054690536112E-3</c:v>
                </c:pt>
                <c:pt idx="24">
                  <c:v>4.4206464382898387E-2</c:v>
                </c:pt>
                <c:pt idx="25">
                  <c:v>2.3334370962600305E-2</c:v>
                </c:pt>
                <c:pt idx="26">
                  <c:v>2.2803113244630264E-2</c:v>
                </c:pt>
                <c:pt idx="27">
                  <c:v>4.6918716765759719E-2</c:v>
                </c:pt>
                <c:pt idx="28">
                  <c:v>4.1868963393024393E-2</c:v>
                </c:pt>
                <c:pt idx="29">
                  <c:v>5.5896041185095731E-2</c:v>
                </c:pt>
                <c:pt idx="30">
                  <c:v>6.1846256878673463E-2</c:v>
                </c:pt>
                <c:pt idx="31">
                  <c:v>1.2124481543839789E-2</c:v>
                </c:pt>
                <c:pt idx="32">
                  <c:v>6.44871908051423E-2</c:v>
                </c:pt>
                <c:pt idx="33">
                  <c:v>1.7980237505508197E-2</c:v>
                </c:pt>
                <c:pt idx="34">
                  <c:v>1.8077730000322655E-2</c:v>
                </c:pt>
                <c:pt idx="35">
                  <c:v>1.4387373904469857E-2</c:v>
                </c:pt>
                <c:pt idx="36">
                  <c:v>5.8019632368445637E-2</c:v>
                </c:pt>
                <c:pt idx="37">
                  <c:v>5.2417274781578309E-2</c:v>
                </c:pt>
                <c:pt idx="38">
                  <c:v>2.2826601151147024E-2</c:v>
                </c:pt>
                <c:pt idx="39">
                  <c:v>2.2963794590943738E-2</c:v>
                </c:pt>
                <c:pt idx="40">
                  <c:v>3.2233848927890434E-2</c:v>
                </c:pt>
                <c:pt idx="41">
                  <c:v>3.6065703859119967E-2</c:v>
                </c:pt>
                <c:pt idx="42">
                  <c:v>7.9266287057003781E-2</c:v>
                </c:pt>
                <c:pt idx="43">
                  <c:v>1.4186078854904168E-2</c:v>
                </c:pt>
                <c:pt idx="44">
                  <c:v>2.065706573692748E-2</c:v>
                </c:pt>
                <c:pt idx="45">
                  <c:v>1.5425565320132435E-2</c:v>
                </c:pt>
                <c:pt idx="46">
                  <c:v>1.2930398283025049E-2</c:v>
                </c:pt>
                <c:pt idx="47">
                  <c:v>3.5032487315868881E-2</c:v>
                </c:pt>
                <c:pt idx="48">
                  <c:v>2.801623745439958E-2</c:v>
                </c:pt>
                <c:pt idx="49">
                  <c:v>2.1258367080844574E-2</c:v>
                </c:pt>
                <c:pt idx="50">
                  <c:v>2.326069262642088E-2</c:v>
                </c:pt>
                <c:pt idx="51">
                  <c:v>4.387291239142467E-2</c:v>
                </c:pt>
                <c:pt idx="52">
                  <c:v>6.4664604341367338E-2</c:v>
                </c:pt>
                <c:pt idx="53">
                  <c:v>4.6965492805774965E-2</c:v>
                </c:pt>
                <c:pt idx="54">
                  <c:v>1.0660729214638698E-2</c:v>
                </c:pt>
                <c:pt idx="55">
                  <c:v>1.4215501489691338E-2</c:v>
                </c:pt>
                <c:pt idx="56">
                  <c:v>2.0775902201446258E-2</c:v>
                </c:pt>
                <c:pt idx="57">
                  <c:v>1.8750414703526397E-2</c:v>
                </c:pt>
                <c:pt idx="58">
                  <c:v>1.4413001859801605E-2</c:v>
                </c:pt>
                <c:pt idx="59">
                  <c:v>5.0048978694772657E-2</c:v>
                </c:pt>
                <c:pt idx="60">
                  <c:v>6.4368874837549522E-2</c:v>
                </c:pt>
                <c:pt idx="61">
                  <c:v>5.513741463257997E-2</c:v>
                </c:pt>
                <c:pt idx="62">
                  <c:v>6.5144081553470179E-2</c:v>
                </c:pt>
                <c:pt idx="63">
                  <c:v>7.9294871571698386E-2</c:v>
                </c:pt>
                <c:pt idx="64">
                  <c:v>7.4385222261784081E-2</c:v>
                </c:pt>
                <c:pt idx="65">
                  <c:v>6.8465650267877973E-2</c:v>
                </c:pt>
                <c:pt idx="66">
                  <c:v>1.3609834226477614E-2</c:v>
                </c:pt>
                <c:pt idx="67">
                  <c:v>1.2260030783485861E-2</c:v>
                </c:pt>
                <c:pt idx="68">
                  <c:v>1.3383754406971558E-2</c:v>
                </c:pt>
                <c:pt idx="69">
                  <c:v>1.4091492597235364E-2</c:v>
                </c:pt>
                <c:pt idx="70">
                  <c:v>1.2143486323601214E-2</c:v>
                </c:pt>
                <c:pt idx="71">
                  <c:v>1.0649287448493269E-2</c:v>
                </c:pt>
                <c:pt idx="72">
                  <c:v>7.5166513415657846E-2</c:v>
                </c:pt>
                <c:pt idx="73">
                  <c:v>5.6805028326319985E-2</c:v>
                </c:pt>
                <c:pt idx="74">
                  <c:v>5.4034759324279362E-2</c:v>
                </c:pt>
                <c:pt idx="75">
                  <c:v>6.5683514761414263E-2</c:v>
                </c:pt>
                <c:pt idx="76">
                  <c:v>6.7242009514918669E-2</c:v>
                </c:pt>
                <c:pt idx="77">
                  <c:v>8.1460368100667563E-2</c:v>
                </c:pt>
                <c:pt idx="78">
                  <c:v>1.0632759920758733E-2</c:v>
                </c:pt>
                <c:pt idx="79">
                  <c:v>1.1816910826633309E-2</c:v>
                </c:pt>
                <c:pt idx="80">
                  <c:v>1.1008499796773645E-2</c:v>
                </c:pt>
                <c:pt idx="81">
                  <c:v>9.9868464062143857E-3</c:v>
                </c:pt>
                <c:pt idx="82">
                  <c:v>9.3612230036968641E-3</c:v>
                </c:pt>
                <c:pt idx="83">
                  <c:v>6.8922423833043117E-2</c:v>
                </c:pt>
                <c:pt idx="84">
                  <c:v>6.0754483765891612E-2</c:v>
                </c:pt>
                <c:pt idx="85">
                  <c:v>3.6652844765137867E-2</c:v>
                </c:pt>
                <c:pt idx="86">
                  <c:v>2.896023557517511E-2</c:v>
                </c:pt>
                <c:pt idx="87">
                  <c:v>2.9899348438585705E-2</c:v>
                </c:pt>
                <c:pt idx="88">
                  <c:v>2.7980812847582536E-2</c:v>
                </c:pt>
                <c:pt idx="89">
                  <c:v>2.5529919800576381E-2</c:v>
                </c:pt>
                <c:pt idx="90">
                  <c:v>9.3658983462446797E-3</c:v>
                </c:pt>
                <c:pt idx="91">
                  <c:v>1.0266026057982625E-2</c:v>
                </c:pt>
                <c:pt idx="92">
                  <c:v>1.4425605217506835E-2</c:v>
                </c:pt>
                <c:pt idx="93">
                  <c:v>1.3526067906589494E-2</c:v>
                </c:pt>
                <c:pt idx="94">
                  <c:v>1.1952133577196277E-2</c:v>
                </c:pt>
                <c:pt idx="95">
                  <c:v>1.2782829077253012E-2</c:v>
                </c:pt>
                <c:pt idx="96">
                  <c:v>3.5992555216598873E-2</c:v>
                </c:pt>
                <c:pt idx="97">
                  <c:v>3.2676770339406226E-2</c:v>
                </c:pt>
                <c:pt idx="98">
                  <c:v>2.8286916335561223E-2</c:v>
                </c:pt>
                <c:pt idx="99">
                  <c:v>4.3186559551322119E-2</c:v>
                </c:pt>
                <c:pt idx="100">
                  <c:v>3.5433740880221679E-2</c:v>
                </c:pt>
                <c:pt idx="101">
                  <c:v>2.9842183116093001E-2</c:v>
                </c:pt>
                <c:pt idx="102">
                  <c:v>1.2689623831111777E-2</c:v>
                </c:pt>
                <c:pt idx="103">
                  <c:v>1.2626772803754868E-2</c:v>
                </c:pt>
                <c:pt idx="104">
                  <c:v>1.6837445017362031E-2</c:v>
                </c:pt>
                <c:pt idx="105">
                  <c:v>1.5194138583197028E-2</c:v>
                </c:pt>
                <c:pt idx="106">
                  <c:v>1.5443587951102414E-2</c:v>
                </c:pt>
                <c:pt idx="107">
                  <c:v>1.1247245485139799E-2</c:v>
                </c:pt>
                <c:pt idx="108">
                  <c:v>1.0687425496767218E-2</c:v>
                </c:pt>
                <c:pt idx="109">
                  <c:v>3.7670271917748618E-2</c:v>
                </c:pt>
                <c:pt idx="110">
                  <c:v>3.7401395791004127E-2</c:v>
                </c:pt>
                <c:pt idx="111">
                  <c:v>2.9706740194039388E-2</c:v>
                </c:pt>
                <c:pt idx="112">
                  <c:v>2.9659284627728034E-2</c:v>
                </c:pt>
                <c:pt idx="113">
                  <c:v>2.8027230710396058E-2</c:v>
                </c:pt>
                <c:pt idx="114">
                  <c:v>3.9022085713317445E-2</c:v>
                </c:pt>
                <c:pt idx="115">
                  <c:v>1.4951679066431075E-2</c:v>
                </c:pt>
                <c:pt idx="116">
                  <c:v>1.4817387186106035E-2</c:v>
                </c:pt>
                <c:pt idx="117">
                  <c:v>7.2995023665620412E-2</c:v>
                </c:pt>
                <c:pt idx="118">
                  <c:v>1.5268359502304769E-2</c:v>
                </c:pt>
                <c:pt idx="119">
                  <c:v>1.1546761850363409E-2</c:v>
                </c:pt>
                <c:pt idx="120">
                  <c:v>4.8875492961015475E-2</c:v>
                </c:pt>
                <c:pt idx="121">
                  <c:v>3.8779069555538323E-2</c:v>
                </c:pt>
                <c:pt idx="122">
                  <c:v>2.956719792424152E-2</c:v>
                </c:pt>
                <c:pt idx="123">
                  <c:v>3.9205845861877822E-2</c:v>
                </c:pt>
                <c:pt idx="124">
                  <c:v>2.8534246623573897E-2</c:v>
                </c:pt>
                <c:pt idx="125">
                  <c:v>4.0334482150968055E-2</c:v>
                </c:pt>
                <c:pt idx="126">
                  <c:v>1.0908136634179921E-2</c:v>
                </c:pt>
                <c:pt idx="127">
                  <c:v>1.0079784788707805E-2</c:v>
                </c:pt>
                <c:pt idx="128">
                  <c:v>1.1884104893518476E-2</c:v>
                </c:pt>
                <c:pt idx="129">
                  <c:v>9.9380351808226013E-3</c:v>
                </c:pt>
                <c:pt idx="130">
                  <c:v>1.1401682966113894E-2</c:v>
                </c:pt>
                <c:pt idx="131">
                  <c:v>4.2512509577583735E-2</c:v>
                </c:pt>
                <c:pt idx="132">
                  <c:v>3.5971367789592062E-2</c:v>
                </c:pt>
                <c:pt idx="133">
                  <c:v>4.055645594173285E-2</c:v>
                </c:pt>
                <c:pt idx="134">
                  <c:v>4.3929438049595988E-2</c:v>
                </c:pt>
                <c:pt idx="135">
                  <c:v>5.6302135430318763E-2</c:v>
                </c:pt>
                <c:pt idx="136">
                  <c:v>4.6825539474007249E-2</c:v>
                </c:pt>
                <c:pt idx="137">
                  <c:v>4.5432516732842175E-2</c:v>
                </c:pt>
                <c:pt idx="138">
                  <c:v>8.7295892638933753E-3</c:v>
                </c:pt>
                <c:pt idx="139">
                  <c:v>1.0169733596667032E-2</c:v>
                </c:pt>
                <c:pt idx="140">
                  <c:v>9.1754436654271979E-3</c:v>
                </c:pt>
                <c:pt idx="141">
                  <c:v>8.6095387967850632E-3</c:v>
                </c:pt>
                <c:pt idx="142">
                  <c:v>7.3931158232808988E-3</c:v>
                </c:pt>
                <c:pt idx="143">
                  <c:v>7.2214423940299638E-3</c:v>
                </c:pt>
                <c:pt idx="144">
                  <c:v>4.1134795607357395E-2</c:v>
                </c:pt>
                <c:pt idx="145">
                  <c:v>4.6493213321871771E-2</c:v>
                </c:pt>
                <c:pt idx="146">
                  <c:v>4.7138130736924876E-2</c:v>
                </c:pt>
                <c:pt idx="147">
                  <c:v>6.7460318315744602E-2</c:v>
                </c:pt>
                <c:pt idx="148">
                  <c:v>4.4951909344489185E-2</c:v>
                </c:pt>
                <c:pt idx="149">
                  <c:v>3.1342608095379865E-2</c:v>
                </c:pt>
                <c:pt idx="150">
                  <c:v>2.4853717891105916E-2</c:v>
                </c:pt>
                <c:pt idx="151">
                  <c:v>1.0153187808584962E-2</c:v>
                </c:pt>
                <c:pt idx="152">
                  <c:v>1.0828507161812597E-2</c:v>
                </c:pt>
                <c:pt idx="153">
                  <c:v>1.2359237834075979E-2</c:v>
                </c:pt>
                <c:pt idx="154">
                  <c:v>8.8436490321684262E-3</c:v>
                </c:pt>
                <c:pt idx="155">
                  <c:v>7.6270290565886899E-3</c:v>
                </c:pt>
                <c:pt idx="156">
                  <c:v>9.971142523578334E-3</c:v>
                </c:pt>
                <c:pt idx="157">
                  <c:v>3.7657528955715176E-2</c:v>
                </c:pt>
                <c:pt idx="158">
                  <c:v>4.8543567256785325E-2</c:v>
                </c:pt>
                <c:pt idx="159">
                  <c:v>4.0458342481623083E-2</c:v>
                </c:pt>
                <c:pt idx="160">
                  <c:v>3.7003552202613019E-2</c:v>
                </c:pt>
                <c:pt idx="161">
                  <c:v>4.8051229089405297E-2</c:v>
                </c:pt>
                <c:pt idx="162">
                  <c:v>5.0487253077600325E-2</c:v>
                </c:pt>
                <c:pt idx="163">
                  <c:v>4.9117580457162982E-2</c:v>
                </c:pt>
                <c:pt idx="164">
                  <c:v>8.7593838848429428E-3</c:v>
                </c:pt>
                <c:pt idx="165">
                  <c:v>8.5456686423525836E-3</c:v>
                </c:pt>
                <c:pt idx="166">
                  <c:v>8.6299752625280026E-3</c:v>
                </c:pt>
                <c:pt idx="167">
                  <c:v>7.920522879572801E-3</c:v>
                </c:pt>
                <c:pt idx="168">
                  <c:v>7.6628732363017357E-3</c:v>
                </c:pt>
                <c:pt idx="169">
                  <c:v>4.4576995236410052E-2</c:v>
                </c:pt>
                <c:pt idx="170">
                  <c:v>3.9193147877374143E-2</c:v>
                </c:pt>
                <c:pt idx="171">
                  <c:v>2.9940292023405646E-2</c:v>
                </c:pt>
                <c:pt idx="172">
                  <c:v>2.6899992469745535E-2</c:v>
                </c:pt>
                <c:pt idx="173">
                  <c:v>4.0091011467677108E-2</c:v>
                </c:pt>
                <c:pt idx="174">
                  <c:v>4.2813265905353212E-2</c:v>
                </c:pt>
                <c:pt idx="175">
                  <c:v>8.2010335713011244E-3</c:v>
                </c:pt>
                <c:pt idx="176">
                  <c:v>8.8227970584804465E-3</c:v>
                </c:pt>
                <c:pt idx="177">
                  <c:v>1.3699475756172226E-2</c:v>
                </c:pt>
                <c:pt idx="178">
                  <c:v>1.3887957202368547E-2</c:v>
                </c:pt>
                <c:pt idx="179">
                  <c:v>9.676908078850948E-3</c:v>
                </c:pt>
                <c:pt idx="180">
                  <c:v>1.4833756231255829E-2</c:v>
                </c:pt>
                <c:pt idx="181">
                  <c:v>4.6775628769907027E-2</c:v>
                </c:pt>
                <c:pt idx="182">
                  <c:v>3.456910300058353E-2</c:v>
                </c:pt>
                <c:pt idx="183">
                  <c:v>3.9884647342327786E-2</c:v>
                </c:pt>
                <c:pt idx="184">
                  <c:v>2.8530993191990334E-2</c:v>
                </c:pt>
                <c:pt idx="185">
                  <c:v>4.3705254847393758E-2</c:v>
                </c:pt>
                <c:pt idx="186">
                  <c:v>1.1645286343046572E-2</c:v>
                </c:pt>
                <c:pt idx="187">
                  <c:v>1.1750974466900783E-2</c:v>
                </c:pt>
                <c:pt idx="188">
                  <c:v>1.4350819941557385E-2</c:v>
                </c:pt>
                <c:pt idx="189">
                  <c:v>1.562628682057618E-2</c:v>
                </c:pt>
                <c:pt idx="190">
                  <c:v>6.1123995088449581E-2</c:v>
                </c:pt>
                <c:pt idx="191">
                  <c:v>3.6884686529328782E-2</c:v>
                </c:pt>
                <c:pt idx="192">
                  <c:v>2.5757542393808865E-2</c:v>
                </c:pt>
                <c:pt idx="193">
                  <c:v>2.7423818894650277E-2</c:v>
                </c:pt>
                <c:pt idx="194">
                  <c:v>4.8425488066623418E-2</c:v>
                </c:pt>
                <c:pt idx="195">
                  <c:v>5.0200664714116786E-2</c:v>
                </c:pt>
                <c:pt idx="196">
                  <c:v>6.1943045161018735E-2</c:v>
                </c:pt>
                <c:pt idx="197">
                  <c:v>1.762216063953035E-2</c:v>
                </c:pt>
                <c:pt idx="198">
                  <c:v>1.8418781486335606E-2</c:v>
                </c:pt>
                <c:pt idx="199">
                  <c:v>1.8636847396921268E-2</c:v>
                </c:pt>
                <c:pt idx="200">
                  <c:v>2.2519097497425641E-2</c:v>
                </c:pt>
                <c:pt idx="201">
                  <c:v>1.9067663366575227E-2</c:v>
                </c:pt>
                <c:pt idx="202">
                  <c:v>6.0077300245752675E-2</c:v>
                </c:pt>
                <c:pt idx="203">
                  <c:v>4.5624532669520976E-2</c:v>
                </c:pt>
                <c:pt idx="204">
                  <c:v>3.0918141792947506E-2</c:v>
                </c:pt>
                <c:pt idx="205">
                  <c:v>2.7975519267378436E-2</c:v>
                </c:pt>
                <c:pt idx="206">
                  <c:v>3.8106095000985232E-2</c:v>
                </c:pt>
                <c:pt idx="207">
                  <c:v>3.8742525954510054E-2</c:v>
                </c:pt>
                <c:pt idx="208">
                  <c:v>1.5557574244887276E-2</c:v>
                </c:pt>
                <c:pt idx="209">
                  <c:v>1.6540302341578269E-2</c:v>
                </c:pt>
                <c:pt idx="210">
                  <c:v>2.3934034438914075E-2</c:v>
                </c:pt>
                <c:pt idx="211">
                  <c:v>1.9876575001081805E-2</c:v>
                </c:pt>
                <c:pt idx="212">
                  <c:v>1.9583996012290442E-2</c:v>
                </c:pt>
                <c:pt idx="213">
                  <c:v>3.880488655048956E-2</c:v>
                </c:pt>
                <c:pt idx="214">
                  <c:v>3.9856517190404554E-2</c:v>
                </c:pt>
                <c:pt idx="215">
                  <c:v>2.4126343599321219E-2</c:v>
                </c:pt>
                <c:pt idx="216">
                  <c:v>2.5290295938231313E-2</c:v>
                </c:pt>
                <c:pt idx="217">
                  <c:v>3.139068811368792E-2</c:v>
                </c:pt>
                <c:pt idx="218">
                  <c:v>4.0044281156598492E-2</c:v>
                </c:pt>
                <c:pt idx="219">
                  <c:v>1.5922799328056174E-2</c:v>
                </c:pt>
                <c:pt idx="220">
                  <c:v>1.6076001877989694E-2</c:v>
                </c:pt>
                <c:pt idx="221">
                  <c:v>1.7076766575642988E-2</c:v>
                </c:pt>
                <c:pt idx="222">
                  <c:v>1.6835773897145502E-2</c:v>
                </c:pt>
                <c:pt idx="223">
                  <c:v>2.644745939532419E-2</c:v>
                </c:pt>
                <c:pt idx="224">
                  <c:v>2.0172273696453479E-2</c:v>
                </c:pt>
                <c:pt idx="225">
                  <c:v>1.7366866283458238E-2</c:v>
                </c:pt>
                <c:pt idx="226">
                  <c:v>3.7636024359397925E-2</c:v>
                </c:pt>
                <c:pt idx="227">
                  <c:v>3.5927790398120163E-2</c:v>
                </c:pt>
                <c:pt idx="228">
                  <c:v>2.298974523200744E-2</c:v>
                </c:pt>
                <c:pt idx="229">
                  <c:v>2.8449242723508378E-2</c:v>
                </c:pt>
                <c:pt idx="230">
                  <c:v>4.6881682160756583E-2</c:v>
                </c:pt>
                <c:pt idx="231">
                  <c:v>7.3801902765703684E-2</c:v>
                </c:pt>
                <c:pt idx="232">
                  <c:v>6.1980323608859446E-2</c:v>
                </c:pt>
                <c:pt idx="233">
                  <c:v>1.6364679456294006E-2</c:v>
                </c:pt>
                <c:pt idx="234">
                  <c:v>1.62053029533222E-2</c:v>
                </c:pt>
                <c:pt idx="235">
                  <c:v>2.0809435529776588E-2</c:v>
                </c:pt>
                <c:pt idx="236">
                  <c:v>1.9301189879840606E-2</c:v>
                </c:pt>
                <c:pt idx="237">
                  <c:v>1.6988237145314992E-2</c:v>
                </c:pt>
                <c:pt idx="238">
                  <c:v>5.7813252327417394E-2</c:v>
                </c:pt>
                <c:pt idx="239">
                  <c:v>4.5848899928617293E-2</c:v>
                </c:pt>
                <c:pt idx="240">
                  <c:v>3.9563221181271903E-2</c:v>
                </c:pt>
                <c:pt idx="241">
                  <c:v>4.0098931361066535E-2</c:v>
                </c:pt>
                <c:pt idx="242">
                  <c:v>4.7596087528210734E-2</c:v>
                </c:pt>
                <c:pt idx="243">
                  <c:v>4.9640866113117528E-2</c:v>
                </c:pt>
                <c:pt idx="244">
                  <c:v>1.9631735118737066E-2</c:v>
                </c:pt>
                <c:pt idx="245">
                  <c:v>1.7017470556645511E-2</c:v>
                </c:pt>
                <c:pt idx="246">
                  <c:v>1.7572531822168759E-2</c:v>
                </c:pt>
                <c:pt idx="247">
                  <c:v>1.8329692535003207E-2</c:v>
                </c:pt>
                <c:pt idx="248">
                  <c:v>1.744071684221896E-2</c:v>
                </c:pt>
                <c:pt idx="249">
                  <c:v>1.721912748101475E-2</c:v>
                </c:pt>
                <c:pt idx="250">
                  <c:v>5.5003131596181802E-2</c:v>
                </c:pt>
                <c:pt idx="251">
                  <c:v>4.6277767590355574E-2</c:v>
                </c:pt>
                <c:pt idx="252">
                  <c:v>3.9199496916034242E-2</c:v>
                </c:pt>
                <c:pt idx="253">
                  <c:v>5.0133341234226858E-2</c:v>
                </c:pt>
                <c:pt idx="254">
                  <c:v>3.7585046247599903E-2</c:v>
                </c:pt>
                <c:pt idx="255">
                  <c:v>3.6579395743787373E-2</c:v>
                </c:pt>
                <c:pt idx="256">
                  <c:v>4.5936817153308204E-2</c:v>
                </c:pt>
                <c:pt idx="257">
                  <c:v>1.6798171992162277E-2</c:v>
                </c:pt>
                <c:pt idx="258">
                  <c:v>1.6119106513951653E-2</c:v>
                </c:pt>
                <c:pt idx="259">
                  <c:v>7.9031750636291836E-2</c:v>
                </c:pt>
                <c:pt idx="260">
                  <c:v>1.6455844961265644E-2</c:v>
                </c:pt>
                <c:pt idx="261">
                  <c:v>1.6153838205163772E-2</c:v>
                </c:pt>
                <c:pt idx="262">
                  <c:v>4.4367262627015659E-2</c:v>
                </c:pt>
                <c:pt idx="263">
                  <c:v>3.7978378472467531E-2</c:v>
                </c:pt>
                <c:pt idx="264">
                  <c:v>2.0559736398450369E-2</c:v>
                </c:pt>
                <c:pt idx="265">
                  <c:v>2.6575343699772207E-2</c:v>
                </c:pt>
                <c:pt idx="266">
                  <c:v>3.7250752416751173E-2</c:v>
                </c:pt>
                <c:pt idx="267">
                  <c:v>3.6110466350323424E-2</c:v>
                </c:pt>
                <c:pt idx="268">
                  <c:v>1.5922799328056174E-2</c:v>
                </c:pt>
                <c:pt idx="269">
                  <c:v>1.6602171582742725E-2</c:v>
                </c:pt>
                <c:pt idx="270">
                  <c:v>1.8015653977038748E-2</c:v>
                </c:pt>
                <c:pt idx="271">
                  <c:v>1.8701330647212574E-2</c:v>
                </c:pt>
                <c:pt idx="272">
                  <c:v>1.7984820976290127E-2</c:v>
                </c:pt>
                <c:pt idx="273">
                  <c:v>4.2235582397733049E-2</c:v>
                </c:pt>
                <c:pt idx="274">
                  <c:v>4.1709209943193701E-2</c:v>
                </c:pt>
                <c:pt idx="275">
                  <c:v>2.3797147203609023E-2</c:v>
                </c:pt>
                <c:pt idx="276">
                  <c:v>2.3472638453579293E-2</c:v>
                </c:pt>
                <c:pt idx="277">
                  <c:v>2.8229945325954436E-2</c:v>
                </c:pt>
                <c:pt idx="278">
                  <c:v>3.7482275301297795E-2</c:v>
                </c:pt>
                <c:pt idx="279">
                  <c:v>4.7432976321834915E-2</c:v>
                </c:pt>
                <c:pt idx="280">
                  <c:v>1.5984337993970862E-2</c:v>
                </c:pt>
                <c:pt idx="281">
                  <c:v>1.7526651400080598E-2</c:v>
                </c:pt>
                <c:pt idx="282">
                  <c:v>1.7362693560691679E-2</c:v>
                </c:pt>
                <c:pt idx="283">
                  <c:v>1.8512430071999816E-2</c:v>
                </c:pt>
                <c:pt idx="284">
                  <c:v>1.9998528450455699E-2</c:v>
                </c:pt>
                <c:pt idx="285">
                  <c:v>4.052085281286491E-2</c:v>
                </c:pt>
                <c:pt idx="286">
                  <c:v>3.5838623026149236E-2</c:v>
                </c:pt>
                <c:pt idx="287">
                  <c:v>2.2691837477003259E-2</c:v>
                </c:pt>
                <c:pt idx="288">
                  <c:v>2.6122880981609236E-2</c:v>
                </c:pt>
                <c:pt idx="289">
                  <c:v>3.1426239661993836E-2</c:v>
                </c:pt>
                <c:pt idx="290">
                  <c:v>4.2060195789177197E-2</c:v>
                </c:pt>
                <c:pt idx="291">
                  <c:v>1.6053820155387557E-2</c:v>
                </c:pt>
                <c:pt idx="292">
                  <c:v>1.4850544354636681E-2</c:v>
                </c:pt>
                <c:pt idx="293">
                  <c:v>1.5596959611992849E-2</c:v>
                </c:pt>
                <c:pt idx="294">
                  <c:v>1.9515491605291493E-2</c:v>
                </c:pt>
                <c:pt idx="295">
                  <c:v>2.135305925313349E-2</c:v>
                </c:pt>
                <c:pt idx="296">
                  <c:v>1.9827618065933673E-2</c:v>
                </c:pt>
                <c:pt idx="297">
                  <c:v>4.2600711026314686E-2</c:v>
                </c:pt>
                <c:pt idx="298">
                  <c:v>3.8152636547160917E-2</c:v>
                </c:pt>
                <c:pt idx="299">
                  <c:v>2.0955130543837602E-2</c:v>
                </c:pt>
                <c:pt idx="300">
                  <c:v>2.4707684017137146E-2</c:v>
                </c:pt>
                <c:pt idx="301">
                  <c:v>2.8778591005934325E-2</c:v>
                </c:pt>
                <c:pt idx="302">
                  <c:v>3.1103340966633804E-2</c:v>
                </c:pt>
                <c:pt idx="303">
                  <c:v>5.5517466824043321E-2</c:v>
                </c:pt>
                <c:pt idx="304">
                  <c:v>7.04815443010956E-2</c:v>
                </c:pt>
                <c:pt idx="305">
                  <c:v>1.5772893164557523E-2</c:v>
                </c:pt>
                <c:pt idx="306">
                  <c:v>1.8746255252872972E-2</c:v>
                </c:pt>
                <c:pt idx="307">
                  <c:v>1.9301605295548037E-2</c:v>
                </c:pt>
                <c:pt idx="308">
                  <c:v>2.4234377410727915E-2</c:v>
                </c:pt>
                <c:pt idx="309">
                  <c:v>2.0667832749248227E-2</c:v>
                </c:pt>
                <c:pt idx="310">
                  <c:v>3.9870780593738352E-2</c:v>
                </c:pt>
                <c:pt idx="311">
                  <c:v>3.3082217508236048E-2</c:v>
                </c:pt>
                <c:pt idx="312">
                  <c:v>3.1468251376438973E-2</c:v>
                </c:pt>
                <c:pt idx="313">
                  <c:v>4.8432480491868941E-2</c:v>
                </c:pt>
                <c:pt idx="314">
                  <c:v>0.20861761842502016</c:v>
                </c:pt>
                <c:pt idx="315">
                  <c:v>0.18088851929569508</c:v>
                </c:pt>
                <c:pt idx="316">
                  <c:v>7.3917676916144259E-2</c:v>
                </c:pt>
                <c:pt idx="317">
                  <c:v>6.7077182482746148E-2</c:v>
                </c:pt>
                <c:pt idx="318">
                  <c:v>0.13071963656295224</c:v>
                </c:pt>
                <c:pt idx="319">
                  <c:v>0.15728718791523139</c:v>
                </c:pt>
                <c:pt idx="320">
                  <c:v>1.5256619184498084E-2</c:v>
                </c:pt>
                <c:pt idx="321">
                  <c:v>1.5883862198790837E-2</c:v>
                </c:pt>
                <c:pt idx="322">
                  <c:v>0.10613545911239285</c:v>
                </c:pt>
                <c:pt idx="323">
                  <c:v>1.9175716152404008E-2</c:v>
                </c:pt>
                <c:pt idx="324">
                  <c:v>2.1180613093439951E-2</c:v>
                </c:pt>
                <c:pt idx="325">
                  <c:v>1.843168537988496E-2</c:v>
                </c:pt>
                <c:pt idx="326">
                  <c:v>0.18486936994181263</c:v>
                </c:pt>
                <c:pt idx="327">
                  <c:v>0.15941799166358422</c:v>
                </c:pt>
                <c:pt idx="328">
                  <c:v>7.5881494733757646E-2</c:v>
                </c:pt>
                <c:pt idx="329">
                  <c:v>6.9143593533145545E-2</c:v>
                </c:pt>
                <c:pt idx="330">
                  <c:v>0.16724435532624338</c:v>
                </c:pt>
                <c:pt idx="331">
                  <c:v>0.17665981250571938</c:v>
                </c:pt>
                <c:pt idx="332">
                  <c:v>0.27131525722499472</c:v>
                </c:pt>
                <c:pt idx="333">
                  <c:v>1.4526418914196079E-2</c:v>
                </c:pt>
                <c:pt idx="334">
                  <c:v>2.0495942786521591E-2</c:v>
                </c:pt>
                <c:pt idx="335">
                  <c:v>1.7401498335167499E-2</c:v>
                </c:pt>
                <c:pt idx="336">
                  <c:v>2.2132554275775235E-2</c:v>
                </c:pt>
                <c:pt idx="337">
                  <c:v>1.5463705353454709E-2</c:v>
                </c:pt>
                <c:pt idx="338">
                  <c:v>0.10560554877347281</c:v>
                </c:pt>
                <c:pt idx="339">
                  <c:v>9.3441648240077904E-2</c:v>
                </c:pt>
                <c:pt idx="340">
                  <c:v>2.2695547128642662E-2</c:v>
                </c:pt>
                <c:pt idx="341">
                  <c:v>8.2977634780440467E-3</c:v>
                </c:pt>
                <c:pt idx="342">
                  <c:v>3.9040786658219827E-3</c:v>
                </c:pt>
                <c:pt idx="343">
                  <c:v>4.2981534569226211E-3</c:v>
                </c:pt>
                <c:pt idx="344">
                  <c:v>1.5382810971455824E-2</c:v>
                </c:pt>
                <c:pt idx="345">
                  <c:v>1.5764516992265887E-2</c:v>
                </c:pt>
                <c:pt idx="346">
                  <c:v>1.6144632485260109E-2</c:v>
                </c:pt>
                <c:pt idx="347">
                  <c:v>1.9045633922775199E-2</c:v>
                </c:pt>
                <c:pt idx="348">
                  <c:v>1.3931279543467096E-2</c:v>
                </c:pt>
                <c:pt idx="349">
                  <c:v>4.9225198969838476E-3</c:v>
                </c:pt>
                <c:pt idx="350">
                  <c:v>3.8571616707378086E-3</c:v>
                </c:pt>
                <c:pt idx="351">
                  <c:v>4.8404967987843283E-3</c:v>
                </c:pt>
                <c:pt idx="352">
                  <c:v>5.8237530290275435E-3</c:v>
                </c:pt>
                <c:pt idx="353">
                  <c:v>6.4942811693611407E-3</c:v>
                </c:pt>
                <c:pt idx="354">
                  <c:v>6.3723272209543855E-3</c:v>
                </c:pt>
                <c:pt idx="355">
                  <c:v>8.1648075768454391E-3</c:v>
                </c:pt>
                <c:pt idx="356">
                  <c:v>1.3702421407933815E-2</c:v>
                </c:pt>
                <c:pt idx="357">
                  <c:v>1.3075810300527489E-2</c:v>
                </c:pt>
                <c:pt idx="358">
                  <c:v>8.8497909094314361E-2</c:v>
                </c:pt>
                <c:pt idx="359">
                  <c:v>1.4725457240506966E-2</c:v>
                </c:pt>
                <c:pt idx="360">
                  <c:v>1.4232313528935074E-2</c:v>
                </c:pt>
                <c:pt idx="361">
                  <c:v>7.1001197493353943E-3</c:v>
                </c:pt>
                <c:pt idx="362">
                  <c:v>5.6098740811763416E-3</c:v>
                </c:pt>
                <c:pt idx="363">
                  <c:v>4.630859550292782E-3</c:v>
                </c:pt>
                <c:pt idx="364">
                  <c:v>4.8344840251153733E-3</c:v>
                </c:pt>
                <c:pt idx="365">
                  <c:v>5.7886138201048787E-3</c:v>
                </c:pt>
                <c:pt idx="366">
                  <c:v>5.6463138105496474E-3</c:v>
                </c:pt>
                <c:pt idx="367">
                  <c:v>1.3353011934829774E-2</c:v>
                </c:pt>
                <c:pt idx="368">
                  <c:v>1.2672751965219824E-2</c:v>
                </c:pt>
                <c:pt idx="369">
                  <c:v>8.4397519141149319E-2</c:v>
                </c:pt>
                <c:pt idx="370">
                  <c:v>1.3216118347214326E-2</c:v>
                </c:pt>
                <c:pt idx="371">
                  <c:v>1.3373647532958978E-2</c:v>
                </c:pt>
                <c:pt idx="372">
                  <c:v>5.0826564782073501E-3</c:v>
                </c:pt>
                <c:pt idx="373">
                  <c:v>4.8460800140811234E-3</c:v>
                </c:pt>
                <c:pt idx="374">
                  <c:v>3.4178760924272601E-3</c:v>
                </c:pt>
                <c:pt idx="375">
                  <c:v>2.6601416840352182E-3</c:v>
                </c:pt>
                <c:pt idx="376">
                  <c:v>2.8418251559606741E-3</c:v>
                </c:pt>
                <c:pt idx="377">
                  <c:v>2.8034233460476361E-3</c:v>
                </c:pt>
                <c:pt idx="378">
                  <c:v>3.9471173230403037E-3</c:v>
                </c:pt>
                <c:pt idx="379">
                  <c:v>1.276596083196478E-2</c:v>
                </c:pt>
                <c:pt idx="380">
                  <c:v>1.3696950895903278E-2</c:v>
                </c:pt>
                <c:pt idx="381">
                  <c:v>2.0794118157823303E-2</c:v>
                </c:pt>
                <c:pt idx="382">
                  <c:v>1.9322790969745155E-2</c:v>
                </c:pt>
                <c:pt idx="383">
                  <c:v>1.410242361754338E-2</c:v>
                </c:pt>
                <c:pt idx="384">
                  <c:v>1.8822366894535657E-2</c:v>
                </c:pt>
                <c:pt idx="385">
                  <c:v>2.0147885793843452E-3</c:v>
                </c:pt>
                <c:pt idx="386">
                  <c:v>2.3293776265520543E-3</c:v>
                </c:pt>
                <c:pt idx="387">
                  <c:v>1.8669221588362127E-3</c:v>
                </c:pt>
                <c:pt idx="388">
                  <c:v>5.5824350905941209E-3</c:v>
                </c:pt>
                <c:pt idx="389">
                  <c:v>2.7878890650839482E-3</c:v>
                </c:pt>
                <c:pt idx="390">
                  <c:v>3.6793476078571122E-3</c:v>
                </c:pt>
                <c:pt idx="391">
                  <c:v>1.5159749450767999E-2</c:v>
                </c:pt>
                <c:pt idx="392">
                  <c:v>1.4492396907778938E-2</c:v>
                </c:pt>
                <c:pt idx="393">
                  <c:v>1.7926899016041099E-2</c:v>
                </c:pt>
                <c:pt idx="394">
                  <c:v>2.4371126924505829E-2</c:v>
                </c:pt>
                <c:pt idx="395">
                  <c:v>1.6188148714890903E-2</c:v>
                </c:pt>
                <c:pt idx="396">
                  <c:v>1.5979733361616028E-2</c:v>
                </c:pt>
                <c:pt idx="397">
                  <c:v>3.6121640261389601E-3</c:v>
                </c:pt>
                <c:pt idx="398">
                  <c:v>3.1696124948075739E-3</c:v>
                </c:pt>
                <c:pt idx="399">
                  <c:v>5.3941740202155782E-3</c:v>
                </c:pt>
                <c:pt idx="400">
                  <c:v>2.5919368182644223E-3</c:v>
                </c:pt>
                <c:pt idx="401">
                  <c:v>5.2229957555804864E-3</c:v>
                </c:pt>
                <c:pt idx="402">
                  <c:v>3.1148547191209458E-3</c:v>
                </c:pt>
                <c:pt idx="403">
                  <c:v>0</c:v>
                </c:pt>
                <c:pt idx="404">
                  <c:v>1.1949598537901203E-2</c:v>
                </c:pt>
                <c:pt idx="405">
                  <c:v>1.337112077770429E-2</c:v>
                </c:pt>
                <c:pt idx="406">
                  <c:v>1.7527068516658976E-2</c:v>
                </c:pt>
                <c:pt idx="407">
                  <c:v>1.802815321863049E-2</c:v>
                </c:pt>
                <c:pt idx="408">
                  <c:v>1.5675719632463902E-2</c:v>
                </c:pt>
                <c:pt idx="409">
                  <c:v>4.2022489598411419E-3</c:v>
                </c:pt>
                <c:pt idx="410">
                  <c:v>2.7257463841752374E-3</c:v>
                </c:pt>
                <c:pt idx="411">
                  <c:v>2.3427685316454536E-3</c:v>
                </c:pt>
                <c:pt idx="412">
                  <c:v>3.539800851736395E-3</c:v>
                </c:pt>
                <c:pt idx="413">
                  <c:v>3.435973096205944E-3</c:v>
                </c:pt>
                <c:pt idx="414">
                  <c:v>3.2416063072917291E-3</c:v>
                </c:pt>
                <c:pt idx="415">
                  <c:v>4.4155323782298491E-3</c:v>
                </c:pt>
                <c:pt idx="416">
                  <c:v>1.170785681845412E-2</c:v>
                </c:pt>
                <c:pt idx="417">
                  <c:v>1.2967071991522248E-2</c:v>
                </c:pt>
                <c:pt idx="418">
                  <c:v>1.646128083175092E-2</c:v>
                </c:pt>
                <c:pt idx="419">
                  <c:v>1.5271713820528077E-2</c:v>
                </c:pt>
                <c:pt idx="420">
                  <c:v>1.3832851670024106E-2</c:v>
                </c:pt>
                <c:pt idx="421">
                  <c:v>3.7043234688888642E-3</c:v>
                </c:pt>
                <c:pt idx="422">
                  <c:v>3.2752280713916749E-3</c:v>
                </c:pt>
                <c:pt idx="423">
                  <c:v>2.9030884294106237E-3</c:v>
                </c:pt>
                <c:pt idx="424">
                  <c:v>4.3506124268669873E-3</c:v>
                </c:pt>
                <c:pt idx="425">
                  <c:v>6.7607490305397434E-3</c:v>
                </c:pt>
                <c:pt idx="426">
                  <c:v>1.2229208660316706E-2</c:v>
                </c:pt>
                <c:pt idx="427">
                  <c:v>1.2774816742432853E-2</c:v>
                </c:pt>
                <c:pt idx="428">
                  <c:v>1.0289777743607937E-2</c:v>
                </c:pt>
                <c:pt idx="429">
                  <c:v>1.3173145923355237E-2</c:v>
                </c:pt>
                <c:pt idx="430">
                  <c:v>1.0606060277997244E-2</c:v>
                </c:pt>
                <c:pt idx="431">
                  <c:v>1.0889924797955234E-2</c:v>
                </c:pt>
                <c:pt idx="432">
                  <c:v>9.3164184287136756E-2</c:v>
                </c:pt>
                <c:pt idx="433">
                  <c:v>8.4634752230583702E-3</c:v>
                </c:pt>
                <c:pt idx="434">
                  <c:v>4.468836870567738E-3</c:v>
                </c:pt>
                <c:pt idx="435">
                  <c:v>3.9931639633263554E-3</c:v>
                </c:pt>
                <c:pt idx="436">
                  <c:v>5.0457401444202535E-3</c:v>
                </c:pt>
                <c:pt idx="437">
                  <c:v>6.8565177532920749E-3</c:v>
                </c:pt>
                <c:pt idx="438">
                  <c:v>3.7753676331084346E-3</c:v>
                </c:pt>
                <c:pt idx="439">
                  <c:v>6.8261647744853292E-3</c:v>
                </c:pt>
                <c:pt idx="440">
                  <c:v>1.011797287908992E-2</c:v>
                </c:pt>
                <c:pt idx="441">
                  <c:v>9.1448270857300076E-3</c:v>
                </c:pt>
                <c:pt idx="442">
                  <c:v>8.913857501018644E-3</c:v>
                </c:pt>
                <c:pt idx="443">
                  <c:v>9.6310354008186019E-3</c:v>
                </c:pt>
                <c:pt idx="444">
                  <c:v>8.8262015307337509E-3</c:v>
                </c:pt>
                <c:pt idx="445">
                  <c:v>4.8250352125836816E-3</c:v>
                </c:pt>
                <c:pt idx="446">
                  <c:v>4.0452295162215612E-3</c:v>
                </c:pt>
                <c:pt idx="447">
                  <c:v>2.9988489098282593E-3</c:v>
                </c:pt>
                <c:pt idx="448">
                  <c:v>4.2177327337497355E-3</c:v>
                </c:pt>
                <c:pt idx="449">
                  <c:v>5.9775607371176072E-3</c:v>
                </c:pt>
                <c:pt idx="450">
                  <c:v>1.1442293019104776E-2</c:v>
                </c:pt>
                <c:pt idx="451">
                  <c:v>1.0543754727411621E-2</c:v>
                </c:pt>
                <c:pt idx="452">
                  <c:v>8.9186695868280708E-2</c:v>
                </c:pt>
                <c:pt idx="453">
                  <c:v>1.8607722790435974E-2</c:v>
                </c:pt>
                <c:pt idx="454">
                  <c:v>9.0329731787107109E-3</c:v>
                </c:pt>
                <c:pt idx="455">
                  <c:v>9.139724112597572E-3</c:v>
                </c:pt>
                <c:pt idx="456">
                  <c:v>1.2844392613196757E-2</c:v>
                </c:pt>
                <c:pt idx="457">
                  <c:v>3.6082877331574999E-3</c:v>
                </c:pt>
                <c:pt idx="458">
                  <c:v>3.6431731245319893E-3</c:v>
                </c:pt>
                <c:pt idx="459">
                  <c:v>6.7569007387353304E-3</c:v>
                </c:pt>
                <c:pt idx="460">
                  <c:v>1.1514197339683251E-2</c:v>
                </c:pt>
                <c:pt idx="461">
                  <c:v>5.8443210028842818E-3</c:v>
                </c:pt>
                <c:pt idx="462">
                  <c:v>2.9496772465087535E-3</c:v>
                </c:pt>
                <c:pt idx="463">
                  <c:v>1.5222654335095143E-2</c:v>
                </c:pt>
                <c:pt idx="464">
                  <c:v>1.022657842422247E-2</c:v>
                </c:pt>
                <c:pt idx="465">
                  <c:v>1.4913494038120341E-2</c:v>
                </c:pt>
                <c:pt idx="466">
                  <c:v>1.2986461436439332E-2</c:v>
                </c:pt>
                <c:pt idx="467">
                  <c:v>8.3736903648125735E-2</c:v>
                </c:pt>
                <c:pt idx="468">
                  <c:v>2.4220823311810035E-2</c:v>
                </c:pt>
                <c:pt idx="469">
                  <c:v>2.8616719514430585E-3</c:v>
                </c:pt>
                <c:pt idx="470">
                  <c:v>4.5466324913925405E-3</c:v>
                </c:pt>
                <c:pt idx="471">
                  <c:v>6.7132843815898681E-3</c:v>
                </c:pt>
                <c:pt idx="472">
                  <c:v>6.4784504857406918E-3</c:v>
                </c:pt>
                <c:pt idx="473">
                  <c:v>4.5285817105017289E-3</c:v>
                </c:pt>
                <c:pt idx="474">
                  <c:v>5.079651777652551E-3</c:v>
                </c:pt>
                <c:pt idx="475">
                  <c:v>3.9484084168627635E-3</c:v>
                </c:pt>
                <c:pt idx="476">
                  <c:v>1.5062438615296438E-2</c:v>
                </c:pt>
                <c:pt idx="477">
                  <c:v>2.0124593974119039E-2</c:v>
                </c:pt>
                <c:pt idx="478">
                  <c:v>1.3827382800698475E-2</c:v>
                </c:pt>
                <c:pt idx="479">
                  <c:v>2.6193213263910078E-2</c:v>
                </c:pt>
                <c:pt idx="480">
                  <c:v>6.266845850229838E-2</c:v>
                </c:pt>
                <c:pt idx="481">
                  <c:v>4.0688936133485279E-3</c:v>
                </c:pt>
                <c:pt idx="482">
                  <c:v>4.3751197739125844E-3</c:v>
                </c:pt>
                <c:pt idx="483">
                  <c:v>1.6917651226668266E-2</c:v>
                </c:pt>
                <c:pt idx="484">
                  <c:v>8.4528272689987829E-3</c:v>
                </c:pt>
                <c:pt idx="485">
                  <c:v>6.8351426370395034E-3</c:v>
                </c:pt>
                <c:pt idx="486">
                  <c:v>4.1781619920016021E-3</c:v>
                </c:pt>
                <c:pt idx="487">
                  <c:v>1.0895430782472218E-2</c:v>
                </c:pt>
                <c:pt idx="488">
                  <c:v>0.17377842873947233</c:v>
                </c:pt>
                <c:pt idx="489">
                  <c:v>4.2751871847315832E-2</c:v>
                </c:pt>
                <c:pt idx="490">
                  <c:v>1.3735663807083777E-2</c:v>
                </c:pt>
                <c:pt idx="491">
                  <c:v>1.534466383296092E-2</c:v>
                </c:pt>
                <c:pt idx="492">
                  <c:v>5.2530319106205816E-3</c:v>
                </c:pt>
                <c:pt idx="493">
                  <c:v>4.3157838176924694E-3</c:v>
                </c:pt>
                <c:pt idx="494">
                  <c:v>1.3390913300425137E-2</c:v>
                </c:pt>
                <c:pt idx="495">
                  <c:v>9.8633221593805685E-3</c:v>
                </c:pt>
                <c:pt idx="496">
                  <c:v>4.368240658215488E-3</c:v>
                </c:pt>
                <c:pt idx="497">
                  <c:v>5.771043149405135E-3</c:v>
                </c:pt>
                <c:pt idx="498">
                  <c:v>1.2979020413735011E-3</c:v>
                </c:pt>
                <c:pt idx="499">
                  <c:v>1.0446675887602792E-2</c:v>
                </c:pt>
                <c:pt idx="500">
                  <c:v>1.1100796493058007E-2</c:v>
                </c:pt>
                <c:pt idx="501">
                  <c:v>1.4406700043788814E-2</c:v>
                </c:pt>
                <c:pt idx="502">
                  <c:v>4.51042114299064E-2</c:v>
                </c:pt>
                <c:pt idx="503">
                  <c:v>2.2799816594690048E-2</c:v>
                </c:pt>
                <c:pt idx="504">
                  <c:v>1.2833851531047999E-2</c:v>
                </c:pt>
                <c:pt idx="505">
                  <c:v>9.2001054517313399E-3</c:v>
                </c:pt>
                <c:pt idx="506">
                  <c:v>8.4983986800222632E-3</c:v>
                </c:pt>
              </c:numCache>
            </c:numRef>
          </c:val>
        </c:ser>
        <c:ser>
          <c:idx val="1"/>
          <c:order val="1"/>
          <c:tx>
            <c:strRef>
              <c:f>stat.14400!$D$1</c:f>
              <c:strCache>
                <c:ptCount val="1"/>
                <c:pt idx="0">
                  <c:v>Valid (log10)</c:v>
                </c:pt>
              </c:strCache>
            </c:strRef>
          </c:tx>
          <c:marker>
            <c:symbol val="none"/>
          </c:marker>
          <c:val>
            <c:numRef>
              <c:f>stat.14400!$D$2:$D$508</c:f>
              <c:numCache>
                <c:formatCode>General</c:formatCode>
                <c:ptCount val="507"/>
                <c:pt idx="0">
                  <c:v>0.77393264746764523</c:v>
                </c:pt>
                <c:pt idx="1">
                  <c:v>0.79067388418450424</c:v>
                </c:pt>
                <c:pt idx="2">
                  <c:v>0.3896826760656954</c:v>
                </c:pt>
                <c:pt idx="3">
                  <c:v>0.55258950070743296</c:v>
                </c:pt>
                <c:pt idx="4">
                  <c:v>0.61493653266160775</c:v>
                </c:pt>
                <c:pt idx="5">
                  <c:v>0.46061763995676969</c:v>
                </c:pt>
                <c:pt idx="6">
                  <c:v>0.63869128168985367</c:v>
                </c:pt>
                <c:pt idx="7">
                  <c:v>0.49846535562677818</c:v>
                </c:pt>
                <c:pt idx="8">
                  <c:v>0.6392482592373312</c:v>
                </c:pt>
                <c:pt idx="9">
                  <c:v>0.43725781881387793</c:v>
                </c:pt>
                <c:pt idx="10">
                  <c:v>0.59770023073110257</c:v>
                </c:pt>
                <c:pt idx="11">
                  <c:v>0.43845041734676243</c:v>
                </c:pt>
                <c:pt idx="12">
                  <c:v>0.50537412499330536</c:v>
                </c:pt>
                <c:pt idx="13">
                  <c:v>0.63893370706976682</c:v>
                </c:pt>
                <c:pt idx="14">
                  <c:v>0.46970231086760361</c:v>
                </c:pt>
                <c:pt idx="15">
                  <c:v>0.64326904954949982</c:v>
                </c:pt>
                <c:pt idx="16">
                  <c:v>0.46809184876428317</c:v>
                </c:pt>
                <c:pt idx="17">
                  <c:v>0.62946352575004849</c:v>
                </c:pt>
                <c:pt idx="18">
                  <c:v>0.56220921009312386</c:v>
                </c:pt>
                <c:pt idx="19">
                  <c:v>0.7840055693553154</c:v>
                </c:pt>
                <c:pt idx="20">
                  <c:v>0.4283494574562951</c:v>
                </c:pt>
                <c:pt idx="21">
                  <c:v>0.52749301854845643</c:v>
                </c:pt>
                <c:pt idx="22">
                  <c:v>0.58852335660515831</c:v>
                </c:pt>
                <c:pt idx="23">
                  <c:v>0.4037413072174299</c:v>
                </c:pt>
                <c:pt idx="24">
                  <c:v>0.67033548665916376</c:v>
                </c:pt>
                <c:pt idx="25">
                  <c:v>0.81242674111951652</c:v>
                </c:pt>
                <c:pt idx="26">
                  <c:v>0.79485094566468295</c:v>
                </c:pt>
                <c:pt idx="27">
                  <c:v>0.76399908953901829</c:v>
                </c:pt>
                <c:pt idx="28">
                  <c:v>0.75805517002965561</c:v>
                </c:pt>
                <c:pt idx="29">
                  <c:v>0.66660754455580329</c:v>
                </c:pt>
                <c:pt idx="30">
                  <c:v>0.57104687263324705</c:v>
                </c:pt>
                <c:pt idx="31">
                  <c:v>0.69289748124915862</c:v>
                </c:pt>
                <c:pt idx="32">
                  <c:v>0.68566409592702393</c:v>
                </c:pt>
                <c:pt idx="33">
                  <c:v>0.81102159816846675</c:v>
                </c:pt>
                <c:pt idx="34">
                  <c:v>0.80316106629363282</c:v>
                </c:pt>
                <c:pt idx="35">
                  <c:v>0.77013866790189922</c:v>
                </c:pt>
                <c:pt idx="36">
                  <c:v>0.74108932712063713</c:v>
                </c:pt>
                <c:pt idx="37">
                  <c:v>0.71642256947737337</c:v>
                </c:pt>
                <c:pt idx="38">
                  <c:v>0.81712556424712635</c:v>
                </c:pt>
                <c:pt idx="39">
                  <c:v>0.85082028562148915</c:v>
                </c:pt>
                <c:pt idx="40">
                  <c:v>0.79092220147308134</c:v>
                </c:pt>
                <c:pt idx="41">
                  <c:v>0.82256203595479616</c:v>
                </c:pt>
                <c:pt idx="42">
                  <c:v>0.7729749311176074</c:v>
                </c:pt>
                <c:pt idx="43">
                  <c:v>0.73076669567782315</c:v>
                </c:pt>
                <c:pt idx="44">
                  <c:v>0.82437741742994586</c:v>
                </c:pt>
                <c:pt idx="45">
                  <c:v>0.85544494978317942</c:v>
                </c:pt>
                <c:pt idx="46">
                  <c:v>0.8003929544375773</c:v>
                </c:pt>
                <c:pt idx="47">
                  <c:v>0.84243286526578109</c:v>
                </c:pt>
                <c:pt idx="48">
                  <c:v>0.78713509230396839</c:v>
                </c:pt>
                <c:pt idx="49">
                  <c:v>0.80979147850428779</c:v>
                </c:pt>
                <c:pt idx="50">
                  <c:v>0.79727993917244122</c:v>
                </c:pt>
                <c:pt idx="51">
                  <c:v>0.704965041722592</c:v>
                </c:pt>
                <c:pt idx="52">
                  <c:v>0.72213641985729005</c:v>
                </c:pt>
                <c:pt idx="53">
                  <c:v>0.40672816370797077</c:v>
                </c:pt>
                <c:pt idx="54">
                  <c:v>0.8699554491366408</c:v>
                </c:pt>
                <c:pt idx="55">
                  <c:v>0.79787070107862779</c:v>
                </c:pt>
                <c:pt idx="56">
                  <c:v>0.81821322100649319</c:v>
                </c:pt>
                <c:pt idx="57">
                  <c:v>0.79679281300933757</c:v>
                </c:pt>
                <c:pt idx="58">
                  <c:v>0.7088235619122617</c:v>
                </c:pt>
                <c:pt idx="59">
                  <c:v>0.6915349205919531</c:v>
                </c:pt>
                <c:pt idx="60">
                  <c:v>0.69892561717174551</c:v>
                </c:pt>
                <c:pt idx="61">
                  <c:v>0.69303962222347171</c:v>
                </c:pt>
                <c:pt idx="62">
                  <c:v>0.70341459707120846</c:v>
                </c:pt>
                <c:pt idx="63">
                  <c:v>0.69359444252022984</c:v>
                </c:pt>
                <c:pt idx="64">
                  <c:v>0.73187825205461465</c:v>
                </c:pt>
                <c:pt idx="65">
                  <c:v>0.50602555565581497</c:v>
                </c:pt>
                <c:pt idx="66">
                  <c:v>0.73297660994166369</c:v>
                </c:pt>
                <c:pt idx="67">
                  <c:v>0.73309281315284014</c:v>
                </c:pt>
                <c:pt idx="68">
                  <c:v>0.71755517501801913</c:v>
                </c:pt>
                <c:pt idx="69">
                  <c:v>0.71672159026621274</c:v>
                </c:pt>
                <c:pt idx="70">
                  <c:v>0.7105522883225166</c:v>
                </c:pt>
                <c:pt idx="71">
                  <c:v>0.76905983532771616</c:v>
                </c:pt>
                <c:pt idx="72">
                  <c:v>0.72714533186353181</c:v>
                </c:pt>
                <c:pt idx="73">
                  <c:v>0.70311478646421277</c:v>
                </c:pt>
                <c:pt idx="74">
                  <c:v>0.68375394813440227</c:v>
                </c:pt>
                <c:pt idx="75">
                  <c:v>0.70302848590548817</c:v>
                </c:pt>
                <c:pt idx="76">
                  <c:v>0.70712867450388306</c:v>
                </c:pt>
                <c:pt idx="77">
                  <c:v>0.69472415300837265</c:v>
                </c:pt>
                <c:pt idx="78">
                  <c:v>0.76329446492360709</c:v>
                </c:pt>
                <c:pt idx="79">
                  <c:v>0.73836270572192042</c:v>
                </c:pt>
                <c:pt idx="80">
                  <c:v>0.70478090188671361</c:v>
                </c:pt>
                <c:pt idx="81">
                  <c:v>0.71377505137252784</c:v>
                </c:pt>
                <c:pt idx="82">
                  <c:v>0.72422301356545982</c:v>
                </c:pt>
                <c:pt idx="83">
                  <c:v>0.67669324390304364</c:v>
                </c:pt>
                <c:pt idx="84">
                  <c:v>0.67284346481587898</c:v>
                </c:pt>
                <c:pt idx="85">
                  <c:v>0.6967551099341377</c:v>
                </c:pt>
                <c:pt idx="86">
                  <c:v>0.73328259037188737</c:v>
                </c:pt>
                <c:pt idx="87">
                  <c:v>0.80451963147252292</c:v>
                </c:pt>
                <c:pt idx="88">
                  <c:v>0.84870848124778653</c:v>
                </c:pt>
                <c:pt idx="89">
                  <c:v>0.62659132322475253</c:v>
                </c:pt>
                <c:pt idx="90">
                  <c:v>0.71335023575395884</c:v>
                </c:pt>
                <c:pt idx="91">
                  <c:v>0.68860916159590757</c:v>
                </c:pt>
                <c:pt idx="92">
                  <c:v>0.70053117626223727</c:v>
                </c:pt>
                <c:pt idx="93">
                  <c:v>0.73174988352726344</c:v>
                </c:pt>
                <c:pt idx="94">
                  <c:v>0.80856765032911992</c:v>
                </c:pt>
                <c:pt idx="95">
                  <c:v>0.87043047720126687</c:v>
                </c:pt>
                <c:pt idx="96">
                  <c:v>0.85008429042702049</c:v>
                </c:pt>
                <c:pt idx="97">
                  <c:v>0.79602918056569028</c:v>
                </c:pt>
                <c:pt idx="98">
                  <c:v>0.71495635160880833</c:v>
                </c:pt>
                <c:pt idx="99">
                  <c:v>0.70184746678555232</c:v>
                </c:pt>
                <c:pt idx="100">
                  <c:v>0.68223201685733004</c:v>
                </c:pt>
                <c:pt idx="101">
                  <c:v>0.70512033026984511</c:v>
                </c:pt>
                <c:pt idx="102">
                  <c:v>0.3574179576689237</c:v>
                </c:pt>
                <c:pt idx="103">
                  <c:v>0.75351404118188414</c:v>
                </c:pt>
                <c:pt idx="104">
                  <c:v>0.70163929674402503</c:v>
                </c:pt>
                <c:pt idx="105">
                  <c:v>0.6975173815510276</c:v>
                </c:pt>
                <c:pt idx="106">
                  <c:v>0.71417034944815672</c:v>
                </c:pt>
                <c:pt idx="107">
                  <c:v>0.68707963090258339</c:v>
                </c:pt>
                <c:pt idx="108">
                  <c:v>0.86747620901752609</c:v>
                </c:pt>
                <c:pt idx="109">
                  <c:v>0.70265236634814732</c:v>
                </c:pt>
                <c:pt idx="110">
                  <c:v>0.66883721790823369</c:v>
                </c:pt>
                <c:pt idx="111">
                  <c:v>0.69204153893106768</c:v>
                </c:pt>
                <c:pt idx="112">
                  <c:v>0.71237498241285058</c:v>
                </c:pt>
                <c:pt idx="113">
                  <c:v>0.69560826888918414</c:v>
                </c:pt>
                <c:pt idx="114">
                  <c:v>0.70710838634030126</c:v>
                </c:pt>
                <c:pt idx="115">
                  <c:v>0.72141808948643871</c:v>
                </c:pt>
                <c:pt idx="116">
                  <c:v>0.68556395488907773</c:v>
                </c:pt>
                <c:pt idx="117">
                  <c:v>0.69389896228338843</c:v>
                </c:pt>
                <c:pt idx="118">
                  <c:v>0.71185672735835548</c:v>
                </c:pt>
                <c:pt idx="119">
                  <c:v>0.70805529300402703</c:v>
                </c:pt>
                <c:pt idx="120">
                  <c:v>0.70337857225701805</c:v>
                </c:pt>
                <c:pt idx="121">
                  <c:v>0.67152208244381983</c:v>
                </c:pt>
                <c:pt idx="122">
                  <c:v>0.69814962944030734</c:v>
                </c:pt>
                <c:pt idx="123">
                  <c:v>0.67383543619505826</c:v>
                </c:pt>
                <c:pt idx="124">
                  <c:v>0.69447655852780255</c:v>
                </c:pt>
                <c:pt idx="125">
                  <c:v>0.72611738362207989</c:v>
                </c:pt>
                <c:pt idx="126">
                  <c:v>0.7304222594233778</c:v>
                </c:pt>
                <c:pt idx="127">
                  <c:v>0.68565057196555868</c:v>
                </c:pt>
                <c:pt idx="128">
                  <c:v>0.70703805238517448</c:v>
                </c:pt>
                <c:pt idx="129">
                  <c:v>0.68362745151168092</c:v>
                </c:pt>
                <c:pt idx="130">
                  <c:v>0.70898944509695627</c:v>
                </c:pt>
                <c:pt idx="131">
                  <c:v>0.71905446036422005</c:v>
                </c:pt>
                <c:pt idx="132">
                  <c:v>0.70304492133185115</c:v>
                </c:pt>
                <c:pt idx="133">
                  <c:v>0.69059172815260816</c:v>
                </c:pt>
                <c:pt idx="134">
                  <c:v>0.69695088644445546</c:v>
                </c:pt>
                <c:pt idx="135">
                  <c:v>0.71942551203352056</c:v>
                </c:pt>
                <c:pt idx="136">
                  <c:v>0.73379178523848476</c:v>
                </c:pt>
                <c:pt idx="137">
                  <c:v>0.46845928714260116</c:v>
                </c:pt>
                <c:pt idx="138">
                  <c:v>0.75093723206419272</c:v>
                </c:pt>
                <c:pt idx="139">
                  <c:v>0.72804195219030676</c:v>
                </c:pt>
                <c:pt idx="140">
                  <c:v>0.71219960335178678</c:v>
                </c:pt>
                <c:pt idx="141">
                  <c:v>0.70892281079697161</c:v>
                </c:pt>
                <c:pt idx="142">
                  <c:v>0.73290520222180655</c:v>
                </c:pt>
                <c:pt idx="143">
                  <c:v>0.94351425161920444</c:v>
                </c:pt>
                <c:pt idx="144">
                  <c:v>0.68348543630037395</c:v>
                </c:pt>
                <c:pt idx="145">
                  <c:v>0.71734690796538247</c:v>
                </c:pt>
                <c:pt idx="146">
                  <c:v>0.7352360643808139</c:v>
                </c:pt>
                <c:pt idx="147">
                  <c:v>0.48112747151529422</c:v>
                </c:pt>
                <c:pt idx="148">
                  <c:v>0.71177299010716233</c:v>
                </c:pt>
                <c:pt idx="149">
                  <c:v>0.69087667973710776</c:v>
                </c:pt>
                <c:pt idx="150">
                  <c:v>0.66980874034831983</c:v>
                </c:pt>
                <c:pt idx="151">
                  <c:v>1.0475572422543533</c:v>
                </c:pt>
                <c:pt idx="152">
                  <c:v>1.0074681695979062</c:v>
                </c:pt>
                <c:pt idx="153">
                  <c:v>0.96656924362957475</c:v>
                </c:pt>
                <c:pt idx="154">
                  <c:v>0.99745969271086343</c:v>
                </c:pt>
                <c:pt idx="155">
                  <c:v>1.0459567035149633</c:v>
                </c:pt>
                <c:pt idx="156">
                  <c:v>1.1044528648862821</c:v>
                </c:pt>
                <c:pt idx="157">
                  <c:v>0.71345584855128397</c:v>
                </c:pt>
                <c:pt idx="158">
                  <c:v>0.7015566742571222</c:v>
                </c:pt>
                <c:pt idx="159">
                  <c:v>0.66841694992937806</c:v>
                </c:pt>
                <c:pt idx="160">
                  <c:v>0.67498324020263012</c:v>
                </c:pt>
                <c:pt idx="161">
                  <c:v>0.6969147577864393</c:v>
                </c:pt>
                <c:pt idx="162">
                  <c:v>0.71904293245852258</c:v>
                </c:pt>
                <c:pt idx="163">
                  <c:v>0.39177833752125024</c:v>
                </c:pt>
                <c:pt idx="164">
                  <c:v>1.1016856705362079</c:v>
                </c:pt>
                <c:pt idx="165">
                  <c:v>1.06525531042753</c:v>
                </c:pt>
                <c:pt idx="166">
                  <c:v>0.9819162332046637</c:v>
                </c:pt>
                <c:pt idx="167">
                  <c:v>0.99078522037447636</c:v>
                </c:pt>
                <c:pt idx="168">
                  <c:v>1.0418749973715709</c:v>
                </c:pt>
                <c:pt idx="169">
                  <c:v>0.66527509497473758</c:v>
                </c:pt>
                <c:pt idx="170">
                  <c:v>0.65156379816881105</c:v>
                </c:pt>
                <c:pt idx="171">
                  <c:v>0.64560243470646761</c:v>
                </c:pt>
                <c:pt idx="172">
                  <c:v>0.64133477679765283</c:v>
                </c:pt>
                <c:pt idx="173">
                  <c:v>0.68341072017797222</c:v>
                </c:pt>
                <c:pt idx="174">
                  <c:v>0.70115715371061915</c:v>
                </c:pt>
                <c:pt idx="175">
                  <c:v>1.0297297360262967</c:v>
                </c:pt>
                <c:pt idx="176">
                  <c:v>0.99631750963168408</c:v>
                </c:pt>
                <c:pt idx="177">
                  <c:v>0.95555142874767207</c:v>
                </c:pt>
                <c:pt idx="178">
                  <c:v>0.94433528312889381</c:v>
                </c:pt>
                <c:pt idx="179">
                  <c:v>1.0313015944613237</c:v>
                </c:pt>
                <c:pt idx="180">
                  <c:v>1.0986948691995297</c:v>
                </c:pt>
                <c:pt idx="181">
                  <c:v>0.68854679897648519</c:v>
                </c:pt>
                <c:pt idx="182">
                  <c:v>0.67314573732475669</c:v>
                </c:pt>
                <c:pt idx="183">
                  <c:v>0.66753167914073508</c:v>
                </c:pt>
                <c:pt idx="184">
                  <c:v>0.69493618941336732</c:v>
                </c:pt>
                <c:pt idx="185">
                  <c:v>0.66317832722472048</c:v>
                </c:pt>
                <c:pt idx="186">
                  <c:v>1.069838341009467</c:v>
                </c:pt>
                <c:pt idx="187">
                  <c:v>1.031575443625014</c:v>
                </c:pt>
                <c:pt idx="188">
                  <c:v>0.75257404872690092</c:v>
                </c:pt>
                <c:pt idx="189">
                  <c:v>0.69558235809594393</c:v>
                </c:pt>
                <c:pt idx="190">
                  <c:v>0.70037527673604505</c:v>
                </c:pt>
                <c:pt idx="191">
                  <c:v>0.67197143212067556</c:v>
                </c:pt>
                <c:pt idx="192">
                  <c:v>0.8028229653393596</c:v>
                </c:pt>
                <c:pt idx="193">
                  <c:v>0.80021563231227011</c:v>
                </c:pt>
                <c:pt idx="194">
                  <c:v>0.70625559733052101</c:v>
                </c:pt>
                <c:pt idx="195">
                  <c:v>0.75458354033974384</c:v>
                </c:pt>
                <c:pt idx="196">
                  <c:v>0.57058099735443057</c:v>
                </c:pt>
                <c:pt idx="197">
                  <c:v>0.73589498119801178</c:v>
                </c:pt>
                <c:pt idx="198">
                  <c:v>0.6880982538690319</c:v>
                </c:pt>
                <c:pt idx="199">
                  <c:v>0.8100155854966522</c:v>
                </c:pt>
                <c:pt idx="200">
                  <c:v>0.8025652823195929</c:v>
                </c:pt>
                <c:pt idx="201">
                  <c:v>0.72345361959894705</c:v>
                </c:pt>
                <c:pt idx="202">
                  <c:v>0.76559696103708652</c:v>
                </c:pt>
                <c:pt idx="203">
                  <c:v>0.69970308237693268</c:v>
                </c:pt>
                <c:pt idx="204">
                  <c:v>0.8244400140187822</c:v>
                </c:pt>
                <c:pt idx="205">
                  <c:v>0.78999563173921816</c:v>
                </c:pt>
                <c:pt idx="206">
                  <c:v>0.70534926459419933</c:v>
                </c:pt>
                <c:pt idx="207">
                  <c:v>0.71127512436711038</c:v>
                </c:pt>
                <c:pt idx="208">
                  <c:v>0.78180906592393029</c:v>
                </c:pt>
                <c:pt idx="209">
                  <c:v>0.7055423180639947</c:v>
                </c:pt>
                <c:pt idx="210">
                  <c:v>0.83071701356779692</c:v>
                </c:pt>
                <c:pt idx="211">
                  <c:v>0.79021589663443148</c:v>
                </c:pt>
                <c:pt idx="212">
                  <c:v>0.7233206831703759</c:v>
                </c:pt>
                <c:pt idx="213">
                  <c:v>0.69593490989302376</c:v>
                </c:pt>
                <c:pt idx="214">
                  <c:v>0.67288893901178926</c:v>
                </c:pt>
                <c:pt idx="215">
                  <c:v>0.83977164682370831</c:v>
                </c:pt>
                <c:pt idx="216">
                  <c:v>0.80834765623916971</c:v>
                </c:pt>
                <c:pt idx="217">
                  <c:v>0.71290893844584602</c:v>
                </c:pt>
                <c:pt idx="218">
                  <c:v>0.71320467149851385</c:v>
                </c:pt>
                <c:pt idx="219">
                  <c:v>0.50807458234496083</c:v>
                </c:pt>
                <c:pt idx="220">
                  <c:v>0.72725732758048234</c:v>
                </c:pt>
                <c:pt idx="221">
                  <c:v>0.69185819314255981</c:v>
                </c:pt>
                <c:pt idx="222">
                  <c:v>0.84388578484363008</c:v>
                </c:pt>
                <c:pt idx="223">
                  <c:v>0.81794067046634822</c:v>
                </c:pt>
                <c:pt idx="224">
                  <c:v>0.72705903639486502</c:v>
                </c:pt>
                <c:pt idx="225">
                  <c:v>0.74933514206879659</c:v>
                </c:pt>
                <c:pt idx="226">
                  <c:v>0.69514041113264191</c:v>
                </c:pt>
                <c:pt idx="227">
                  <c:v>0.68844411689560769</c:v>
                </c:pt>
                <c:pt idx="228">
                  <c:v>0.82965280530221586</c:v>
                </c:pt>
                <c:pt idx="229">
                  <c:v>0.83461930189159172</c:v>
                </c:pt>
                <c:pt idx="230">
                  <c:v>0.70406012955126107</c:v>
                </c:pt>
                <c:pt idx="231">
                  <c:v>0.75252199330342062</c:v>
                </c:pt>
                <c:pt idx="232">
                  <c:v>0.41850214750394443</c:v>
                </c:pt>
                <c:pt idx="233">
                  <c:v>0.7325973479536616</c:v>
                </c:pt>
                <c:pt idx="234">
                  <c:v>0.71869579089601621</c:v>
                </c:pt>
                <c:pt idx="235">
                  <c:v>0.83583820651974006</c:v>
                </c:pt>
                <c:pt idx="236">
                  <c:v>0.84112592745406289</c:v>
                </c:pt>
                <c:pt idx="237">
                  <c:v>0.72113276840365581</c:v>
                </c:pt>
                <c:pt idx="238">
                  <c:v>0.73732704638773394</c:v>
                </c:pt>
                <c:pt idx="239">
                  <c:v>0.72122833636405259</c:v>
                </c:pt>
                <c:pt idx="240">
                  <c:v>0.72263548533311328</c:v>
                </c:pt>
                <c:pt idx="241">
                  <c:v>0.7157607391213382</c:v>
                </c:pt>
                <c:pt idx="242">
                  <c:v>0.75395140189618548</c:v>
                </c:pt>
                <c:pt idx="243">
                  <c:v>0.76507361841328525</c:v>
                </c:pt>
                <c:pt idx="244">
                  <c:v>0.78135204729232111</c:v>
                </c:pt>
                <c:pt idx="245">
                  <c:v>0.75409525486532436</c:v>
                </c:pt>
                <c:pt idx="246">
                  <c:v>0.74286725506550422</c:v>
                </c:pt>
                <c:pt idx="247">
                  <c:v>0.72307062946348166</c:v>
                </c:pt>
                <c:pt idx="248">
                  <c:v>0.76632583076820626</c:v>
                </c:pt>
                <c:pt idx="249">
                  <c:v>0.81004908059990555</c:v>
                </c:pt>
                <c:pt idx="250">
                  <c:v>0.75946885447128898</c:v>
                </c:pt>
                <c:pt idx="251">
                  <c:v>0.71975625660640896</c:v>
                </c:pt>
                <c:pt idx="252">
                  <c:v>0.73271212572312971</c:v>
                </c:pt>
                <c:pt idx="253">
                  <c:v>0.69911824716852866</c:v>
                </c:pt>
                <c:pt idx="254">
                  <c:v>0.70699473805246116</c:v>
                </c:pt>
                <c:pt idx="255">
                  <c:v>0.69922876674369305</c:v>
                </c:pt>
                <c:pt idx="256">
                  <c:v>0.43181085726190604</c:v>
                </c:pt>
                <c:pt idx="257">
                  <c:v>0.78131956946730208</c:v>
                </c:pt>
                <c:pt idx="258">
                  <c:v>0.75036751557005077</c:v>
                </c:pt>
                <c:pt idx="259">
                  <c:v>0.75583569121124294</c:v>
                </c:pt>
                <c:pt idx="260">
                  <c:v>0.70420947732529293</c:v>
                </c:pt>
                <c:pt idx="261">
                  <c:v>0.72998811496845861</c:v>
                </c:pt>
                <c:pt idx="262">
                  <c:v>0.678109020680699</c:v>
                </c:pt>
                <c:pt idx="263">
                  <c:v>0.68793631134456434</c:v>
                </c:pt>
                <c:pt idx="264">
                  <c:v>0.84229732165849869</c:v>
                </c:pt>
                <c:pt idx="265">
                  <c:v>0.83526545230636406</c:v>
                </c:pt>
                <c:pt idx="266">
                  <c:v>0.7611429952097154</c:v>
                </c:pt>
                <c:pt idx="267">
                  <c:v>0.75251139718745974</c:v>
                </c:pt>
                <c:pt idx="268">
                  <c:v>0.70971657955765721</c:v>
                </c:pt>
                <c:pt idx="269">
                  <c:v>0.70794648672342375</c:v>
                </c:pt>
                <c:pt idx="270">
                  <c:v>0.84595121051711153</c:v>
                </c:pt>
                <c:pt idx="271">
                  <c:v>0.83881459757387344</c:v>
                </c:pt>
                <c:pt idx="272">
                  <c:v>0.7680087693220895</c:v>
                </c:pt>
                <c:pt idx="273">
                  <c:v>0.7613905739898561</c:v>
                </c:pt>
                <c:pt idx="274">
                  <c:v>0.73792285223901843</c:v>
                </c:pt>
                <c:pt idx="275">
                  <c:v>0.82127587876634356</c:v>
                </c:pt>
                <c:pt idx="276">
                  <c:v>0.82556183792830473</c:v>
                </c:pt>
                <c:pt idx="277">
                  <c:v>0.73558165531022091</c:v>
                </c:pt>
                <c:pt idx="278">
                  <c:v>0.73133447942322449</c:v>
                </c:pt>
                <c:pt idx="279">
                  <c:v>0.475887990943758</c:v>
                </c:pt>
                <c:pt idx="280">
                  <c:v>0.78406626636825183</c:v>
                </c:pt>
                <c:pt idx="281">
                  <c:v>0.75281689157087039</c:v>
                </c:pt>
                <c:pt idx="282">
                  <c:v>0.82518352024932606</c:v>
                </c:pt>
                <c:pt idx="283">
                  <c:v>0.82810101117956536</c:v>
                </c:pt>
                <c:pt idx="284">
                  <c:v>0.74761236056239766</c:v>
                </c:pt>
                <c:pt idx="285">
                  <c:v>0.73834430144358831</c:v>
                </c:pt>
                <c:pt idx="286">
                  <c:v>0.7078949239546275</c:v>
                </c:pt>
                <c:pt idx="287">
                  <c:v>0.83291440548629314</c:v>
                </c:pt>
                <c:pt idx="288">
                  <c:v>0.82964843368019925</c:v>
                </c:pt>
                <c:pt idx="289">
                  <c:v>0.74546493454964946</c:v>
                </c:pt>
                <c:pt idx="290">
                  <c:v>0.75286791428458233</c:v>
                </c:pt>
                <c:pt idx="291">
                  <c:v>0.39075534967028042</c:v>
                </c:pt>
                <c:pt idx="292">
                  <c:v>0.77490955102527481</c:v>
                </c:pt>
                <c:pt idx="293">
                  <c:v>0.73588341306918625</c:v>
                </c:pt>
                <c:pt idx="294">
                  <c:v>0.83950350093583004</c:v>
                </c:pt>
                <c:pt idx="295">
                  <c:v>0.83764089127630514</c:v>
                </c:pt>
                <c:pt idx="296">
                  <c:v>0.76060091465233803</c:v>
                </c:pt>
                <c:pt idx="297">
                  <c:v>0.74053368888835502</c:v>
                </c:pt>
                <c:pt idx="298">
                  <c:v>0.68837950550022464</c:v>
                </c:pt>
                <c:pt idx="299">
                  <c:v>0.81360820617130769</c:v>
                </c:pt>
                <c:pt idx="300">
                  <c:v>0.8101378503048372</c:v>
                </c:pt>
                <c:pt idx="301">
                  <c:v>0.72468154055949519</c:v>
                </c:pt>
                <c:pt idx="302">
                  <c:v>0.7360466148615773</c:v>
                </c:pt>
                <c:pt idx="303">
                  <c:v>0.28594125358404177</c:v>
                </c:pt>
                <c:pt idx="304">
                  <c:v>0.77756397688320766</c:v>
                </c:pt>
                <c:pt idx="305">
                  <c:v>0.71917909148899406</c:v>
                </c:pt>
                <c:pt idx="306">
                  <c:v>0.82560752278741256</c:v>
                </c:pt>
                <c:pt idx="307">
                  <c:v>0.82054672101237058</c:v>
                </c:pt>
                <c:pt idx="308">
                  <c:v>0.73984161846088448</c:v>
                </c:pt>
                <c:pt idx="309">
                  <c:v>0.77628404649585891</c:v>
                </c:pt>
                <c:pt idx="310">
                  <c:v>0.724114249207222</c:v>
                </c:pt>
                <c:pt idx="311">
                  <c:v>0.67286652534802305</c:v>
                </c:pt>
                <c:pt idx="312">
                  <c:v>0.8394236157402305</c:v>
                </c:pt>
                <c:pt idx="313">
                  <c:v>0.83093519618697753</c:v>
                </c:pt>
                <c:pt idx="314">
                  <c:v>0.76026147811025113</c:v>
                </c:pt>
                <c:pt idx="315">
                  <c:v>0.71045544137604255</c:v>
                </c:pt>
                <c:pt idx="316">
                  <c:v>0.87435052379569922</c:v>
                </c:pt>
                <c:pt idx="317">
                  <c:v>0.85183832551439553</c:v>
                </c:pt>
                <c:pt idx="318">
                  <c:v>0.77885510536109237</c:v>
                </c:pt>
                <c:pt idx="319">
                  <c:v>0.78505934908480624</c:v>
                </c:pt>
                <c:pt idx="320">
                  <c:v>0.80326150251394723</c:v>
                </c:pt>
                <c:pt idx="321">
                  <c:v>0.73464679980515168</c:v>
                </c:pt>
                <c:pt idx="322">
                  <c:v>0.87807561028593195</c:v>
                </c:pt>
                <c:pt idx="323">
                  <c:v>0.8611064767811808</c:v>
                </c:pt>
                <c:pt idx="324">
                  <c:v>0.76833783857877458</c:v>
                </c:pt>
                <c:pt idx="325">
                  <c:v>0.79801302824898435</c:v>
                </c:pt>
                <c:pt idx="326">
                  <c:v>0.77556406739320716</c:v>
                </c:pt>
                <c:pt idx="327">
                  <c:v>0.73550165155382541</c:v>
                </c:pt>
                <c:pt idx="328">
                  <c:v>0.8993607493444733</c:v>
                </c:pt>
                <c:pt idx="329">
                  <c:v>0.89588477386806031</c:v>
                </c:pt>
                <c:pt idx="330">
                  <c:v>0.87768917457532747</c:v>
                </c:pt>
                <c:pt idx="331">
                  <c:v>0.88743353014198145</c:v>
                </c:pt>
                <c:pt idx="332">
                  <c:v>0.44930402927967727</c:v>
                </c:pt>
                <c:pt idx="333">
                  <c:v>0.78486054350725987</c:v>
                </c:pt>
                <c:pt idx="334">
                  <c:v>0.73780563096805851</c:v>
                </c:pt>
                <c:pt idx="335">
                  <c:v>0.88474961056878954</c:v>
                </c:pt>
                <c:pt idx="336">
                  <c:v>0.87567497985878773</c:v>
                </c:pt>
                <c:pt idx="337">
                  <c:v>0.81498094720940983</c:v>
                </c:pt>
                <c:pt idx="338">
                  <c:v>0.77678934117761267</c:v>
                </c:pt>
                <c:pt idx="339">
                  <c:v>0.7419117761128764</c:v>
                </c:pt>
                <c:pt idx="340">
                  <c:v>0.8915562451019281</c:v>
                </c:pt>
                <c:pt idx="341">
                  <c:v>0.87800786362974259</c:v>
                </c:pt>
                <c:pt idx="342">
                  <c:v>0.75237293286938778</c:v>
                </c:pt>
                <c:pt idx="343">
                  <c:v>0.7705518767177939</c:v>
                </c:pt>
                <c:pt idx="344">
                  <c:v>0.79433870175743715</c:v>
                </c:pt>
                <c:pt idx="345">
                  <c:v>0.74958621848071161</c:v>
                </c:pt>
                <c:pt idx="346">
                  <c:v>0.87971990855829052</c:v>
                </c:pt>
                <c:pt idx="347">
                  <c:v>0.86518987705880324</c:v>
                </c:pt>
                <c:pt idx="348">
                  <c:v>0.94611211463374112</c:v>
                </c:pt>
                <c:pt idx="349">
                  <c:v>0.80608251822578336</c:v>
                </c:pt>
                <c:pt idx="350">
                  <c:v>0.73573938401226424</c:v>
                </c:pt>
                <c:pt idx="351">
                  <c:v>0.7225145574018782</c:v>
                </c:pt>
                <c:pt idx="352">
                  <c:v>0.72997566055886776</c:v>
                </c:pt>
                <c:pt idx="353">
                  <c:v>0.7676266532933077</c:v>
                </c:pt>
                <c:pt idx="354">
                  <c:v>0.6069056418664921</c:v>
                </c:pt>
                <c:pt idx="355">
                  <c:v>0.54854775011266721</c:v>
                </c:pt>
                <c:pt idx="356">
                  <c:v>1.1289050370385618</c:v>
                </c:pt>
                <c:pt idx="357">
                  <c:v>1.0987099550010127</c:v>
                </c:pt>
                <c:pt idx="358">
                  <c:v>1.0321288760470821</c:v>
                </c:pt>
                <c:pt idx="359">
                  <c:v>0.99417852592528688</c:v>
                </c:pt>
                <c:pt idx="360">
                  <c:v>1.0440563976880184</c:v>
                </c:pt>
                <c:pt idx="361">
                  <c:v>0.79834204174933099</c:v>
                </c:pt>
                <c:pt idx="362">
                  <c:v>0.75699138462480653</c:v>
                </c:pt>
                <c:pt idx="363">
                  <c:v>0.71617193409208901</c:v>
                </c:pt>
                <c:pt idx="364">
                  <c:v>0.73282205245547616</c:v>
                </c:pt>
                <c:pt idx="365">
                  <c:v>0.73767749321181009</c:v>
                </c:pt>
                <c:pt idx="366">
                  <c:v>0.75712147094902549</c:v>
                </c:pt>
                <c:pt idx="367">
                  <c:v>1.1587487217536996</c:v>
                </c:pt>
                <c:pt idx="368">
                  <c:v>1.1237989999795428</c:v>
                </c:pt>
                <c:pt idx="369">
                  <c:v>0.90907970221354373</c:v>
                </c:pt>
                <c:pt idx="370">
                  <c:v>0.72627140886511765</c:v>
                </c:pt>
                <c:pt idx="371">
                  <c:v>0.73093635022224146</c:v>
                </c:pt>
                <c:pt idx="372">
                  <c:v>0.72797086588298077</c:v>
                </c:pt>
                <c:pt idx="373">
                  <c:v>0.70277240875546299</c:v>
                </c:pt>
                <c:pt idx="374">
                  <c:v>0.74592411543585679</c:v>
                </c:pt>
                <c:pt idx="375">
                  <c:v>0.76820995854310481</c:v>
                </c:pt>
                <c:pt idx="376">
                  <c:v>0.75277783404485754</c:v>
                </c:pt>
                <c:pt idx="377">
                  <c:v>0.79787575041084435</c:v>
                </c:pt>
                <c:pt idx="378">
                  <c:v>0.60378429576316028</c:v>
                </c:pt>
                <c:pt idx="379">
                  <c:v>0.75033078377823426</c:v>
                </c:pt>
                <c:pt idx="380">
                  <c:v>0.71594930401711254</c:v>
                </c:pt>
                <c:pt idx="381">
                  <c:v>0.72866555035097935</c:v>
                </c:pt>
                <c:pt idx="382">
                  <c:v>0.74056620746881952</c:v>
                </c:pt>
                <c:pt idx="383">
                  <c:v>0.72731323323902808</c:v>
                </c:pt>
                <c:pt idx="384">
                  <c:v>0.81131354624453611</c:v>
                </c:pt>
                <c:pt idx="385">
                  <c:v>0.76832214253570807</c:v>
                </c:pt>
                <c:pt idx="386">
                  <c:v>0.70852465947323517</c:v>
                </c:pt>
                <c:pt idx="387">
                  <c:v>0.6770768082574623</c:v>
                </c:pt>
                <c:pt idx="388">
                  <c:v>0.75860376694512488</c:v>
                </c:pt>
                <c:pt idx="389">
                  <c:v>0.73897753134262756</c:v>
                </c:pt>
                <c:pt idx="390">
                  <c:v>0.75182117163678319</c:v>
                </c:pt>
                <c:pt idx="391">
                  <c:v>0.78103737003927709</c:v>
                </c:pt>
                <c:pt idx="392">
                  <c:v>0.7159824635904718</c:v>
                </c:pt>
                <c:pt idx="393">
                  <c:v>0.65817973665706619</c:v>
                </c:pt>
                <c:pt idx="394">
                  <c:v>0.7367955510638361</c:v>
                </c:pt>
                <c:pt idx="395">
                  <c:v>0.72111502246909298</c:v>
                </c:pt>
                <c:pt idx="396">
                  <c:v>0.77356170890717879</c:v>
                </c:pt>
                <c:pt idx="397">
                  <c:v>0.72681259286847988</c:v>
                </c:pt>
                <c:pt idx="398">
                  <c:v>0.6781686175217152</c:v>
                </c:pt>
                <c:pt idx="399">
                  <c:v>0.73685836186857456</c:v>
                </c:pt>
                <c:pt idx="400">
                  <c:v>0.74816033985044161</c:v>
                </c:pt>
                <c:pt idx="401">
                  <c:v>0.73606065086114714</c:v>
                </c:pt>
                <c:pt idx="402">
                  <c:v>0.73244820407023814</c:v>
                </c:pt>
                <c:pt idx="403">
                  <c:v>0.27946480409787205</c:v>
                </c:pt>
                <c:pt idx="404">
                  <c:v>0.73327905889666767</c:v>
                </c:pt>
                <c:pt idx="405">
                  <c:v>0.67563648562755685</c:v>
                </c:pt>
                <c:pt idx="406">
                  <c:v>0.71961298973097343</c:v>
                </c:pt>
                <c:pt idx="407">
                  <c:v>0.72605463204530907</c:v>
                </c:pt>
                <c:pt idx="408">
                  <c:v>0.72358832094027015</c:v>
                </c:pt>
                <c:pt idx="409">
                  <c:v>0.71793432746842267</c:v>
                </c:pt>
                <c:pt idx="410">
                  <c:v>0.67067659315122485</c:v>
                </c:pt>
                <c:pt idx="411">
                  <c:v>0.7126459983251423</c:v>
                </c:pt>
                <c:pt idx="412">
                  <c:v>0.73628652020767782</c:v>
                </c:pt>
                <c:pt idx="413">
                  <c:v>0.73029297485936018</c:v>
                </c:pt>
                <c:pt idx="414">
                  <c:v>0.76686081682434837</c:v>
                </c:pt>
                <c:pt idx="415">
                  <c:v>0.58074871438212361</c:v>
                </c:pt>
                <c:pt idx="416">
                  <c:v>0.72372232414098647</c:v>
                </c:pt>
                <c:pt idx="417">
                  <c:v>0.68743629589470756</c:v>
                </c:pt>
                <c:pt idx="418">
                  <c:v>0.70304681437766392</c:v>
                </c:pt>
                <c:pt idx="419">
                  <c:v>0.71108916439249015</c:v>
                </c:pt>
                <c:pt idx="420">
                  <c:v>0.71721633635938686</c:v>
                </c:pt>
                <c:pt idx="421">
                  <c:v>0.73007989456986622</c:v>
                </c:pt>
                <c:pt idx="422">
                  <c:v>0.71146041397549153</c:v>
                </c:pt>
                <c:pt idx="423">
                  <c:v>0.70418682096778906</c:v>
                </c:pt>
                <c:pt idx="424">
                  <c:v>0.73659822306002531</c:v>
                </c:pt>
                <c:pt idx="425">
                  <c:v>0.73158949035317167</c:v>
                </c:pt>
                <c:pt idx="426">
                  <c:v>0.7600740787426381</c:v>
                </c:pt>
                <c:pt idx="427">
                  <c:v>0.74411633411230182</c:v>
                </c:pt>
                <c:pt idx="428">
                  <c:v>0.71038750875346945</c:v>
                </c:pt>
                <c:pt idx="429">
                  <c:v>0.70225187024290581</c:v>
                </c:pt>
                <c:pt idx="430">
                  <c:v>0.7189478777744055</c:v>
                </c:pt>
                <c:pt idx="431">
                  <c:v>0.70666948678771135</c:v>
                </c:pt>
                <c:pt idx="432">
                  <c:v>0.76120945650308314</c:v>
                </c:pt>
                <c:pt idx="433">
                  <c:v>0.75696828110965098</c:v>
                </c:pt>
                <c:pt idx="434">
                  <c:v>0.73213342682216909</c:v>
                </c:pt>
                <c:pt idx="435">
                  <c:v>0.73466168117858477</c:v>
                </c:pt>
                <c:pt idx="436">
                  <c:v>0.73673559767826169</c:v>
                </c:pt>
                <c:pt idx="437">
                  <c:v>0.7385919798524414</c:v>
                </c:pt>
                <c:pt idx="438">
                  <c:v>0.77163634544695792</c:v>
                </c:pt>
                <c:pt idx="439">
                  <c:v>0.54029230159737995</c:v>
                </c:pt>
                <c:pt idx="440">
                  <c:v>0.76247389455000658</c:v>
                </c:pt>
                <c:pt idx="441">
                  <c:v>0.74096412603886719</c:v>
                </c:pt>
                <c:pt idx="442">
                  <c:v>0.73336212121919664</c:v>
                </c:pt>
                <c:pt idx="443">
                  <c:v>0.71836573258564929</c:v>
                </c:pt>
                <c:pt idx="444">
                  <c:v>0.72519829770178768</c:v>
                </c:pt>
                <c:pt idx="445">
                  <c:v>0.78678903098693531</c:v>
                </c:pt>
                <c:pt idx="446">
                  <c:v>0.74491948010384978</c:v>
                </c:pt>
                <c:pt idx="447">
                  <c:v>0.73601311802957359</c:v>
                </c:pt>
                <c:pt idx="448">
                  <c:v>0.73757125240878463</c:v>
                </c:pt>
                <c:pt idx="449">
                  <c:v>0.74818856987396343</c:v>
                </c:pt>
                <c:pt idx="450">
                  <c:v>0.76357952092407522</c:v>
                </c:pt>
                <c:pt idx="451">
                  <c:v>0.79193445902285764</c:v>
                </c:pt>
                <c:pt idx="452">
                  <c:v>0.75084721290942769</c:v>
                </c:pt>
                <c:pt idx="453">
                  <c:v>0.73567489458315449</c:v>
                </c:pt>
                <c:pt idx="454">
                  <c:v>0.71870176699839294</c:v>
                </c:pt>
                <c:pt idx="455">
                  <c:v>0.72983022484936022</c:v>
                </c:pt>
                <c:pt idx="456">
                  <c:v>0.75917307148604196</c:v>
                </c:pt>
                <c:pt idx="457">
                  <c:v>0.7491045837974154</c:v>
                </c:pt>
                <c:pt idx="458">
                  <c:v>0.71930144893326942</c:v>
                </c:pt>
                <c:pt idx="459">
                  <c:v>0.88073484069427221</c:v>
                </c:pt>
                <c:pt idx="460">
                  <c:v>0.88298573798389146</c:v>
                </c:pt>
                <c:pt idx="461">
                  <c:v>0.77751461495374841</c:v>
                </c:pt>
                <c:pt idx="462">
                  <c:v>0.76771059196935132</c:v>
                </c:pt>
                <c:pt idx="463">
                  <c:v>0.75777958739470652</c:v>
                </c:pt>
                <c:pt idx="464">
                  <c:v>0.70787943691110511</c:v>
                </c:pt>
                <c:pt idx="465">
                  <c:v>0.85867786935445911</c:v>
                </c:pt>
                <c:pt idx="466">
                  <c:v>0.86490586036743244</c:v>
                </c:pt>
                <c:pt idx="467">
                  <c:v>0.74698756151091639</c:v>
                </c:pt>
                <c:pt idx="468">
                  <c:v>0.76689818249629371</c:v>
                </c:pt>
                <c:pt idx="469">
                  <c:v>0.74439970472486805</c:v>
                </c:pt>
                <c:pt idx="470">
                  <c:v>0.72234265017100019</c:v>
                </c:pt>
                <c:pt idx="471">
                  <c:v>0.87408421861282537</c:v>
                </c:pt>
                <c:pt idx="472">
                  <c:v>0.88232749546344102</c:v>
                </c:pt>
                <c:pt idx="473">
                  <c:v>0.77382343886141647</c:v>
                </c:pt>
                <c:pt idx="474">
                  <c:v>0.77419415403642522</c:v>
                </c:pt>
                <c:pt idx="475">
                  <c:v>0.5295272384572498</c:v>
                </c:pt>
                <c:pt idx="476">
                  <c:v>0.7399958321239346</c:v>
                </c:pt>
                <c:pt idx="477">
                  <c:v>0.7158276693983846</c:v>
                </c:pt>
                <c:pt idx="478">
                  <c:v>0.86086710409152645</c:v>
                </c:pt>
                <c:pt idx="479">
                  <c:v>0.85860372013348207</c:v>
                </c:pt>
                <c:pt idx="480">
                  <c:v>0.74127028453663013</c:v>
                </c:pt>
                <c:pt idx="481">
                  <c:v>0.73863502960266314</c:v>
                </c:pt>
                <c:pt idx="482">
                  <c:v>0.7315236564212515</c:v>
                </c:pt>
                <c:pt idx="483">
                  <c:v>0.89748292557610487</c:v>
                </c:pt>
                <c:pt idx="484">
                  <c:v>0.88263289883800922</c:v>
                </c:pt>
                <c:pt idx="485">
                  <c:v>0.78590564087281467</c:v>
                </c:pt>
                <c:pt idx="486">
                  <c:v>0.78756567014664103</c:v>
                </c:pt>
                <c:pt idx="487">
                  <c:v>0.73476871603357641</c:v>
                </c:pt>
                <c:pt idx="488">
                  <c:v>0.72368154493500214</c:v>
                </c:pt>
                <c:pt idx="489">
                  <c:v>0.87646287062839123</c:v>
                </c:pt>
                <c:pt idx="490">
                  <c:v>0.8638620023665825</c:v>
                </c:pt>
                <c:pt idx="491">
                  <c:v>0.77003004967770172</c:v>
                </c:pt>
                <c:pt idx="492">
                  <c:v>0.76177069757929783</c:v>
                </c:pt>
                <c:pt idx="493">
                  <c:v>0.71628070240883668</c:v>
                </c:pt>
                <c:pt idx="494">
                  <c:v>0.89012501640779529</c:v>
                </c:pt>
                <c:pt idx="495">
                  <c:v>0.89395612496515697</c:v>
                </c:pt>
                <c:pt idx="496">
                  <c:v>0.78362205379184424</c:v>
                </c:pt>
                <c:pt idx="497">
                  <c:v>0.80954887397104081</c:v>
                </c:pt>
                <c:pt idx="498">
                  <c:v>0.55503347370787171</c:v>
                </c:pt>
                <c:pt idx="499">
                  <c:v>0.7571245858564194</c:v>
                </c:pt>
                <c:pt idx="500">
                  <c:v>0.71010906856878353</c:v>
                </c:pt>
                <c:pt idx="501">
                  <c:v>0.87312399110069916</c:v>
                </c:pt>
                <c:pt idx="502">
                  <c:v>0.87291966822852085</c:v>
                </c:pt>
                <c:pt idx="503">
                  <c:v>0.75136225879509588</c:v>
                </c:pt>
                <c:pt idx="504">
                  <c:v>0.77838245064364964</c:v>
                </c:pt>
                <c:pt idx="505">
                  <c:v>0.74398276261692919</c:v>
                </c:pt>
                <c:pt idx="506">
                  <c:v>0.70975742036789313</c:v>
                </c:pt>
              </c:numCache>
            </c:numRef>
          </c:val>
        </c:ser>
        <c:marker val="1"/>
        <c:axId val="127679488"/>
        <c:axId val="127685376"/>
      </c:lineChart>
      <c:catAx>
        <c:axId val="127679488"/>
        <c:scaling>
          <c:orientation val="minMax"/>
        </c:scaling>
        <c:axPos val="b"/>
        <c:tickLblPos val="nextTo"/>
        <c:crossAx val="127685376"/>
        <c:crosses val="autoZero"/>
        <c:auto val="1"/>
        <c:lblAlgn val="ctr"/>
        <c:lblOffset val="100"/>
      </c:catAx>
      <c:valAx>
        <c:axId val="127685376"/>
        <c:scaling>
          <c:orientation val="minMax"/>
        </c:scaling>
        <c:axPos val="l"/>
        <c:majorGridlines/>
        <c:numFmt formatCode="General" sourceLinked="1"/>
        <c:tickLblPos val="nextTo"/>
        <c:crossAx val="12767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</xdr:row>
      <xdr:rowOff>0</xdr:rowOff>
    </xdr:from>
    <xdr:to>
      <xdr:col>52</xdr:col>
      <xdr:colOff>9524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8"/>
  <sheetViews>
    <sheetView tabSelected="1" workbookViewId="0">
      <selection activeCell="C1" sqref="C1:D104857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1.051153</v>
      </c>
      <c r="B2">
        <v>5.9420000000000002</v>
      </c>
      <c r="C2">
        <f>LOG10(1.051153)</f>
        <v>2.1665934124973075E-2</v>
      </c>
      <c r="D2">
        <f>LOG10(5.942)</f>
        <v>0.77393264746764523</v>
      </c>
    </row>
    <row r="3" spans="1:4">
      <c r="A3">
        <v>1.046367</v>
      </c>
      <c r="B3">
        <v>6.1755250000000004</v>
      </c>
      <c r="C3">
        <f>LOG10(1.046367)</f>
        <v>1.9684034550628723E-2</v>
      </c>
      <c r="D3">
        <f>LOG10(6.175525)</f>
        <v>0.79067388418450424</v>
      </c>
    </row>
    <row r="4" spans="1:4">
      <c r="A4">
        <v>1.0830010000000001</v>
      </c>
      <c r="B4">
        <v>2.4529160000000001</v>
      </c>
      <c r="C4">
        <f>LOG10(1.083001)</f>
        <v>3.4628857635737205E-2</v>
      </c>
      <c r="D4">
        <f>LOG10(2.452916)</f>
        <v>0.3896826760656954</v>
      </c>
    </row>
    <row r="5" spans="1:4">
      <c r="A5">
        <v>1.057887</v>
      </c>
      <c r="B5">
        <v>3.569353</v>
      </c>
      <c r="C5">
        <f>LOG10(1.057887)</f>
        <v>2.4439280272521093E-2</v>
      </c>
      <c r="D5">
        <f>LOG10(3.569353)</f>
        <v>0.55258950070743296</v>
      </c>
    </row>
    <row r="6" spans="1:4">
      <c r="A6">
        <v>1.048916</v>
      </c>
      <c r="B6">
        <v>4.1203729999999998</v>
      </c>
      <c r="C6">
        <f>LOG10(1.048916)</f>
        <v>2.0740710121891135E-2</v>
      </c>
      <c r="D6">
        <f>LOG10(4.120373)</f>
        <v>0.61493653266160775</v>
      </c>
    </row>
    <row r="7" spans="1:4">
      <c r="A7">
        <v>1.040456</v>
      </c>
      <c r="B7">
        <v>2.8881359999999998</v>
      </c>
      <c r="C7">
        <f>LOG10(1.040456)</f>
        <v>1.7223718991423918E-2</v>
      </c>
      <c r="D7">
        <f>LOG10(2.888136)</f>
        <v>0.46061763995676969</v>
      </c>
    </row>
    <row r="8" spans="1:4">
      <c r="A8">
        <v>1.0910839999999999</v>
      </c>
      <c r="B8">
        <v>4.3520240000000001</v>
      </c>
      <c r="C8">
        <f>LOG10(1.091084)</f>
        <v>3.7858187189772317E-2</v>
      </c>
      <c r="D8">
        <f>LOG10(4.352024)</f>
        <v>0.63869128168985367</v>
      </c>
    </row>
    <row r="9" spans="1:4">
      <c r="A9">
        <v>1.0611489999999999</v>
      </c>
      <c r="B9">
        <v>3.1511230000000001</v>
      </c>
      <c r="C9">
        <f>LOG10(1.061149)</f>
        <v>2.5776369136505467E-2</v>
      </c>
      <c r="D9">
        <f>LOG10(3.151123)</f>
        <v>0.49846535562677818</v>
      </c>
    </row>
    <row r="10" spans="1:4">
      <c r="A10">
        <v>1.105588</v>
      </c>
      <c r="B10">
        <v>4.3576090000000001</v>
      </c>
      <c r="C10">
        <f>LOG10(1.105588)</f>
        <v>4.3593316243884406E-2</v>
      </c>
      <c r="D10">
        <f>LOG10(4.357609)</f>
        <v>0.6392482592373312</v>
      </c>
    </row>
    <row r="11" spans="1:4">
      <c r="A11">
        <v>1.045852</v>
      </c>
      <c r="B11">
        <v>2.7368929999999998</v>
      </c>
      <c r="C11">
        <f>LOG10(1.045852)</f>
        <v>1.9470231251167813E-2</v>
      </c>
      <c r="D11">
        <f>LOG10(2.736893)</f>
        <v>0.43725781881387793</v>
      </c>
    </row>
    <row r="12" spans="1:4">
      <c r="A12">
        <v>1.125346</v>
      </c>
      <c r="B12">
        <v>3.9600460000000002</v>
      </c>
      <c r="C12">
        <f>LOG10(1.125346)</f>
        <v>5.128607159219957E-2</v>
      </c>
      <c r="D12">
        <f>LOG10(3.960046)</f>
        <v>0.59770023073110257</v>
      </c>
    </row>
    <row r="13" spans="1:4">
      <c r="A13">
        <v>1.0621160000000001</v>
      </c>
      <c r="B13">
        <v>2.7444190000000002</v>
      </c>
      <c r="C13">
        <f>LOG10(1.062116)</f>
        <v>2.6171951216967713E-2</v>
      </c>
      <c r="D13">
        <f>LOG10(2.744419)</f>
        <v>0.43845041734676243</v>
      </c>
    </row>
    <row r="14" spans="1:4">
      <c r="A14">
        <v>1.014516</v>
      </c>
      <c r="B14">
        <v>3.2016520000000002</v>
      </c>
      <c r="C14">
        <f>LOG10(1.014516)</f>
        <v>6.2589007108294088E-3</v>
      </c>
      <c r="D14">
        <f>LOG10(3.201652)</f>
        <v>0.50537412499330536</v>
      </c>
    </row>
    <row r="15" spans="1:4">
      <c r="A15">
        <v>1.0220849999999999</v>
      </c>
      <c r="B15">
        <v>4.3544539999999996</v>
      </c>
      <c r="C15">
        <f>LOG10(1.022085)</f>
        <v>9.4870146792522363E-3</v>
      </c>
      <c r="D15">
        <f>LOG10(4.354454)</f>
        <v>0.63893370706976682</v>
      </c>
    </row>
    <row r="16" spans="1:4">
      <c r="A16">
        <v>1.0034540000000001</v>
      </c>
      <c r="B16">
        <v>2.9491869999999998</v>
      </c>
      <c r="C16">
        <f>LOG10(1.003454)</f>
        <v>1.4974684985790997E-3</v>
      </c>
      <c r="D16">
        <f>LOG10(2.949187)</f>
        <v>0.46970231086760361</v>
      </c>
    </row>
    <row r="17" spans="1:4">
      <c r="A17">
        <v>1.0219750000000001</v>
      </c>
      <c r="B17">
        <v>4.3981399999999997</v>
      </c>
      <c r="C17">
        <f>LOG10(1.021975)</f>
        <v>9.4402720268297029E-3</v>
      </c>
      <c r="D17">
        <f>LOG10(4.39814)</f>
        <v>0.64326904954949982</v>
      </c>
    </row>
    <row r="18" spans="1:4">
      <c r="A18">
        <v>1.0092920000000001</v>
      </c>
      <c r="B18">
        <v>2.9382709999999999</v>
      </c>
      <c r="C18">
        <f>LOG10(1.009292)</f>
        <v>4.0168308975251209E-3</v>
      </c>
      <c r="D18">
        <f>LOG10(2.938271)</f>
        <v>0.46809184876428317</v>
      </c>
    </row>
    <row r="19" spans="1:4">
      <c r="A19">
        <v>1.018791</v>
      </c>
      <c r="B19">
        <v>4.260529</v>
      </c>
      <c r="C19">
        <f>LOG10(1.018791)</f>
        <v>8.0850997509399006E-3</v>
      </c>
      <c r="D19">
        <f>LOG10(4.260529)</f>
        <v>0.62946352575004849</v>
      </c>
    </row>
    <row r="20" spans="1:4">
      <c r="A20">
        <v>1.013965</v>
      </c>
      <c r="B20">
        <v>3.6492969999999998</v>
      </c>
      <c r="C20">
        <f>LOG10(1.013965)</f>
        <v>6.0229642979036007E-3</v>
      </c>
      <c r="D20">
        <f>LOG10(3.649297)</f>
        <v>0.56220921009312386</v>
      </c>
    </row>
    <row r="21" spans="1:4">
      <c r="A21">
        <v>1.0387059999999999</v>
      </c>
      <c r="B21">
        <v>6.0814279999999998</v>
      </c>
      <c r="C21">
        <f>LOG10(1.038706)</f>
        <v>1.6492640294521591E-2</v>
      </c>
      <c r="D21">
        <f>LOG10(6.081428)</f>
        <v>0.7840055693553154</v>
      </c>
    </row>
    <row r="22" spans="1:4">
      <c r="A22">
        <v>1.013104</v>
      </c>
      <c r="B22">
        <v>2.6813250000000002</v>
      </c>
      <c r="C22">
        <f>LOG10(1.013104)</f>
        <v>5.6540300668479178E-3</v>
      </c>
      <c r="D22">
        <f>LOG10(2.681325)</f>
        <v>0.4283494574562951</v>
      </c>
    </row>
    <row r="23" spans="1:4">
      <c r="A23">
        <v>1.009814</v>
      </c>
      <c r="B23">
        <v>3.368938</v>
      </c>
      <c r="C23">
        <f>LOG10(1.009814)</f>
        <v>4.241387433540778E-3</v>
      </c>
      <c r="D23">
        <f>LOG10(3.368938)</f>
        <v>0.52749301854845643</v>
      </c>
    </row>
    <row r="24" spans="1:4">
      <c r="A24">
        <v>1.020295</v>
      </c>
      <c r="B24">
        <v>3.877246</v>
      </c>
      <c r="C24">
        <f>LOG10(1.020295)</f>
        <v>8.7257583786119267E-3</v>
      </c>
      <c r="D24">
        <f>LOG10(3.877246)</f>
        <v>0.58852335660515831</v>
      </c>
    </row>
    <row r="25" spans="1:4">
      <c r="A25">
        <v>1.004697</v>
      </c>
      <c r="B25">
        <v>2.5336189999999998</v>
      </c>
      <c r="C25">
        <f>LOG10(1.004697)</f>
        <v>2.0351054690536112E-3</v>
      </c>
      <c r="D25">
        <f>LOG10(2.533619)</f>
        <v>0.4037413072174299</v>
      </c>
    </row>
    <row r="26" spans="1:4">
      <c r="A26">
        <v>1.1071500000000001</v>
      </c>
      <c r="B26">
        <v>4.6809659999999997</v>
      </c>
      <c r="C26">
        <f>LOG10(1.10715)</f>
        <v>4.4206464382898387E-2</v>
      </c>
      <c r="D26">
        <f>LOG10(4.680966)</f>
        <v>0.67033548665916376</v>
      </c>
    </row>
    <row r="27" spans="1:4">
      <c r="A27">
        <v>1.055199</v>
      </c>
      <c r="B27">
        <v>6.4927210000000004</v>
      </c>
      <c r="C27">
        <f>LOG10(1.055199)</f>
        <v>2.3334370962600305E-2</v>
      </c>
      <c r="D27">
        <f>LOG10(6.492721)</f>
        <v>0.81242674111951652</v>
      </c>
    </row>
    <row r="28" spans="1:4">
      <c r="A28">
        <v>1.053909</v>
      </c>
      <c r="B28">
        <v>6.2352080000000001</v>
      </c>
      <c r="C28">
        <f>LOG10(1.053909)</f>
        <v>2.2803113244630264E-2</v>
      </c>
      <c r="D28">
        <f>LOG10(6.235208)</f>
        <v>0.79485094566468295</v>
      </c>
    </row>
    <row r="29" spans="1:4">
      <c r="A29">
        <v>1.1140859999999999</v>
      </c>
      <c r="B29">
        <v>5.8076319999999999</v>
      </c>
      <c r="C29">
        <f>LOG10(1.114086)</f>
        <v>4.6918716765759719E-2</v>
      </c>
      <c r="D29">
        <f>LOG10(5.807632)</f>
        <v>0.76399908953901829</v>
      </c>
    </row>
    <row r="30" spans="1:4">
      <c r="A30">
        <v>1.101207</v>
      </c>
      <c r="B30">
        <v>5.728688</v>
      </c>
      <c r="C30">
        <f>LOG10(1.101207)</f>
        <v>4.1868963393024393E-2</v>
      </c>
      <c r="D30">
        <f>LOG10(5.728688)</f>
        <v>0.75805517002965561</v>
      </c>
    </row>
    <row r="31" spans="1:4">
      <c r="A31">
        <v>1.1373549999999999</v>
      </c>
      <c r="B31">
        <v>4.6409570000000002</v>
      </c>
      <c r="C31">
        <f>LOG10(1.137355)</f>
        <v>5.5896041185095731E-2</v>
      </c>
      <c r="D31">
        <f>LOG10(4.640957)</f>
        <v>0.66660754455580329</v>
      </c>
    </row>
    <row r="32" spans="1:4">
      <c r="A32">
        <v>1.1530450000000001</v>
      </c>
      <c r="B32">
        <v>3.7243189999999999</v>
      </c>
      <c r="C32">
        <f>LOG10(1.153045)</f>
        <v>6.1846256878673463E-2</v>
      </c>
      <c r="D32">
        <f>LOG10(3.724319)</f>
        <v>0.57104687263324705</v>
      </c>
    </row>
    <row r="33" spans="1:4">
      <c r="A33">
        <v>1.028311</v>
      </c>
      <c r="B33">
        <v>4.930574</v>
      </c>
      <c r="C33">
        <f>LOG10(1.028311)</f>
        <v>1.2124481543839789E-2</v>
      </c>
      <c r="D33">
        <f>LOG10(4.930574)</f>
        <v>0.69289748124915862</v>
      </c>
    </row>
    <row r="34" spans="1:4">
      <c r="A34">
        <v>1.1600779999999999</v>
      </c>
      <c r="B34">
        <v>4.8491330000000001</v>
      </c>
      <c r="C34">
        <f>LOG10(1.160078)</f>
        <v>6.44871908051423E-2</v>
      </c>
      <c r="D34">
        <f>LOG10(4.849133)</f>
        <v>0.68566409592702393</v>
      </c>
    </row>
    <row r="35" spans="1:4">
      <c r="A35">
        <v>1.04227</v>
      </c>
      <c r="B35">
        <v>6.4717479999999998</v>
      </c>
      <c r="C35">
        <f>LOG10(1.04227)</f>
        <v>1.7980237505508197E-2</v>
      </c>
      <c r="D35">
        <f>LOG10(6.471748)</f>
        <v>0.81102159816846675</v>
      </c>
    </row>
    <row r="36" spans="1:4">
      <c r="A36">
        <v>1.0425040000000001</v>
      </c>
      <c r="B36">
        <v>6.3556660000000003</v>
      </c>
      <c r="C36">
        <f>LOG10(1.042504)</f>
        <v>1.8077730000322655E-2</v>
      </c>
      <c r="D36">
        <f>LOG10(6.355666)</f>
        <v>0.80316106629363282</v>
      </c>
    </row>
    <row r="37" spans="1:4">
      <c r="A37">
        <v>1.0336829999999999</v>
      </c>
      <c r="B37">
        <v>5.8903169999999996</v>
      </c>
      <c r="C37">
        <f>LOG10(1.033683)</f>
        <v>1.4387373904469857E-2</v>
      </c>
      <c r="D37">
        <f>LOG10(5.890317)</f>
        <v>0.77013866790189922</v>
      </c>
    </row>
    <row r="38" spans="1:4">
      <c r="A38">
        <v>1.14293</v>
      </c>
      <c r="B38">
        <v>5.5092100000000004</v>
      </c>
      <c r="C38">
        <f>LOG10(1.14293)</f>
        <v>5.8019632368445637E-2</v>
      </c>
      <c r="D38">
        <f>LOG10(5.50921)</f>
        <v>0.74108932712063713</v>
      </c>
    </row>
    <row r="39" spans="1:4">
      <c r="A39">
        <v>1.1282810000000001</v>
      </c>
      <c r="B39">
        <v>5.2050219999999996</v>
      </c>
      <c r="C39">
        <f>LOG10(1.128281)</f>
        <v>5.2417274781578309E-2</v>
      </c>
      <c r="D39">
        <f>LOG10(5.205022)</f>
        <v>0.71642256947737337</v>
      </c>
    </row>
    <row r="40" spans="1:4">
      <c r="A40">
        <v>1.053966</v>
      </c>
      <c r="B40">
        <v>6.5633499999999998</v>
      </c>
      <c r="C40">
        <f>LOG10(1.053966)</f>
        <v>2.2826601151147024E-2</v>
      </c>
      <c r="D40">
        <f>LOG10(6.56335)</f>
        <v>0.81712556424712635</v>
      </c>
    </row>
    <row r="41" spans="1:4">
      <c r="A41">
        <v>1.0542990000000001</v>
      </c>
      <c r="B41">
        <v>7.0928420000000001</v>
      </c>
      <c r="C41">
        <f>LOG10(1.054299)</f>
        <v>2.2963794590943738E-2</v>
      </c>
      <c r="D41">
        <f>LOG10(7.092842)</f>
        <v>0.85082028562148915</v>
      </c>
    </row>
    <row r="42" spans="1:4">
      <c r="A42">
        <v>1.077045</v>
      </c>
      <c r="B42">
        <v>6.1790570000000002</v>
      </c>
      <c r="C42">
        <f>LOG10(1.077045)</f>
        <v>3.2233848927890434E-2</v>
      </c>
      <c r="D42">
        <f>LOG10(6.179057)</f>
        <v>0.79092220147308134</v>
      </c>
    </row>
    <row r="43" spans="1:4">
      <c r="A43">
        <v>1.0865899999999999</v>
      </c>
      <c r="B43">
        <v>6.646026</v>
      </c>
      <c r="C43">
        <f>LOG10(1.08659)</f>
        <v>3.6065703859119967E-2</v>
      </c>
      <c r="D43">
        <f>LOG10(6.646026)</f>
        <v>0.82256203595479616</v>
      </c>
    </row>
    <row r="44" spans="1:4">
      <c r="A44">
        <v>1.2002349999999999</v>
      </c>
      <c r="B44">
        <v>5.9289110000000003</v>
      </c>
      <c r="C44">
        <f>LOG10(1.200235)</f>
        <v>7.9266287057003781E-2</v>
      </c>
      <c r="D44">
        <f>LOG10(5.928911)</f>
        <v>0.7729749311176074</v>
      </c>
    </row>
    <row r="45" spans="1:4">
      <c r="A45">
        <v>1.033204</v>
      </c>
      <c r="B45">
        <v>5.3798069999999996</v>
      </c>
      <c r="C45">
        <f>LOG10(1.033204)</f>
        <v>1.4186078854904168E-2</v>
      </c>
      <c r="D45">
        <f>LOG10(5.379807)</f>
        <v>0.73076669567782315</v>
      </c>
    </row>
    <row r="46" spans="1:4">
      <c r="A46">
        <v>1.0487139999999999</v>
      </c>
      <c r="B46">
        <v>6.6738650000000002</v>
      </c>
      <c r="C46">
        <f>LOG10(1.048714)</f>
        <v>2.065706573692748E-2</v>
      </c>
      <c r="D46">
        <f>LOG10(6.673865)</f>
        <v>0.82437741742994586</v>
      </c>
    </row>
    <row r="47" spans="1:4">
      <c r="A47">
        <v>1.036157</v>
      </c>
      <c r="B47">
        <v>7.1687750000000001</v>
      </c>
      <c r="C47">
        <f>LOG10(1.036157)</f>
        <v>1.5425565320132435E-2</v>
      </c>
      <c r="D47">
        <f>LOG10(7.168775)</f>
        <v>0.85544494978317942</v>
      </c>
    </row>
    <row r="48" spans="1:4">
      <c r="A48">
        <v>1.0302210000000001</v>
      </c>
      <c r="B48">
        <v>6.3152850000000003</v>
      </c>
      <c r="C48">
        <f>LOG10(1.030221)</f>
        <v>1.2930398283025049E-2</v>
      </c>
      <c r="D48">
        <f>LOG10(6.315285)</f>
        <v>0.8003929544375773</v>
      </c>
    </row>
    <row r="49" spans="1:4">
      <c r="A49">
        <v>1.0840080000000001</v>
      </c>
      <c r="B49">
        <v>6.9571740000000002</v>
      </c>
      <c r="C49">
        <f>LOG10(1.084008)</f>
        <v>3.5032487315868881E-2</v>
      </c>
      <c r="D49">
        <f>LOG10(6.957174)</f>
        <v>0.84243286526578109</v>
      </c>
    </row>
    <row r="50" spans="1:4">
      <c r="A50">
        <v>1.0666359999999999</v>
      </c>
      <c r="B50">
        <v>6.1254090000000003</v>
      </c>
      <c r="C50">
        <f>LOG10(1.066636)</f>
        <v>2.801623745439958E-2</v>
      </c>
      <c r="D50">
        <f>LOG10(6.125409)</f>
        <v>0.78713509230396839</v>
      </c>
    </row>
    <row r="51" spans="1:4">
      <c r="A51">
        <v>1.0501670000000001</v>
      </c>
      <c r="B51">
        <v>6.453443</v>
      </c>
      <c r="C51">
        <f>LOG10(1.050167)</f>
        <v>2.1258367080844574E-2</v>
      </c>
      <c r="D51">
        <f>LOG10(6.453443)</f>
        <v>0.80979147850428779</v>
      </c>
    </row>
    <row r="52" spans="1:4">
      <c r="A52">
        <v>1.0550200000000001</v>
      </c>
      <c r="B52">
        <v>6.2701789999999997</v>
      </c>
      <c r="C52">
        <f>LOG10(1.05502)</f>
        <v>2.326069262642088E-2</v>
      </c>
      <c r="D52">
        <f>LOG10(6.270179)</f>
        <v>0.79727993917244122</v>
      </c>
    </row>
    <row r="53" spans="1:4">
      <c r="A53">
        <v>1.1063000000000001</v>
      </c>
      <c r="B53">
        <v>5.0694990000000004</v>
      </c>
      <c r="C53">
        <f>LOG10(1.1063)</f>
        <v>4.387291239142467E-2</v>
      </c>
      <c r="D53">
        <f>LOG10(5.069499)</f>
        <v>0.704965041722592</v>
      </c>
    </row>
    <row r="54" spans="1:4">
      <c r="A54">
        <v>1.160552</v>
      </c>
      <c r="B54">
        <v>5.2739549999999999</v>
      </c>
      <c r="C54">
        <f>LOG10(1.160552)</f>
        <v>6.4664604341367338E-2</v>
      </c>
      <c r="D54">
        <f>LOG10(5.273955)</f>
        <v>0.72213641985729005</v>
      </c>
    </row>
    <row r="55" spans="1:4">
      <c r="A55">
        <v>1.114206</v>
      </c>
      <c r="B55">
        <v>2.551104</v>
      </c>
      <c r="C55">
        <f>LOG10(1.114206)</f>
        <v>4.6965492805774965E-2</v>
      </c>
      <c r="D55">
        <f>LOG10(2.551104)</f>
        <v>0.40672816370797077</v>
      </c>
    </row>
    <row r="56" spans="1:4">
      <c r="A56">
        <v>1.024851</v>
      </c>
      <c r="B56">
        <v>7.4123419999999998</v>
      </c>
      <c r="C56">
        <f>LOG10(1.024851)</f>
        <v>1.0660729214638698E-2</v>
      </c>
      <c r="D56">
        <f>LOG10(7.412342)</f>
        <v>0.8699554491366408</v>
      </c>
    </row>
    <row r="57" spans="1:4">
      <c r="A57">
        <v>1.033274</v>
      </c>
      <c r="B57">
        <v>6.2787139999999999</v>
      </c>
      <c r="C57">
        <f>LOG10(1.033274)</f>
        <v>1.4215501489691338E-2</v>
      </c>
      <c r="D57">
        <f>LOG10(6.278714)</f>
        <v>0.79787070107862779</v>
      </c>
    </row>
    <row r="58" spans="1:4">
      <c r="A58">
        <v>1.0490010000000001</v>
      </c>
      <c r="B58">
        <v>6.5798079999999999</v>
      </c>
      <c r="C58">
        <f>LOG10(1.049001)</f>
        <v>2.0775902201446258E-2</v>
      </c>
      <c r="D58">
        <f>LOG10(6.579808)</f>
        <v>0.81821322100649319</v>
      </c>
    </row>
    <row r="59" spans="1:4">
      <c r="A59">
        <v>1.0441199999999999</v>
      </c>
      <c r="B59">
        <v>6.2631500000000004</v>
      </c>
      <c r="C59">
        <f>LOG10(1.04412)</f>
        <v>1.8750414703526397E-2</v>
      </c>
      <c r="D59">
        <f>LOG10(6.26315)</f>
        <v>0.79679281300933757</v>
      </c>
    </row>
    <row r="60" spans="1:4">
      <c r="A60">
        <v>1.033744</v>
      </c>
      <c r="B60">
        <v>5.1147400000000003</v>
      </c>
      <c r="C60">
        <f>LOG10(1.033744)</f>
        <v>1.4413001859801605E-2</v>
      </c>
      <c r="D60">
        <f>LOG10(5.11474)</f>
        <v>0.7088235619122617</v>
      </c>
    </row>
    <row r="61" spans="1:4">
      <c r="A61">
        <v>1.1221449999999999</v>
      </c>
      <c r="B61">
        <v>4.9151290000000003</v>
      </c>
      <c r="C61">
        <f>LOG10(1.122145)</f>
        <v>5.0048978694772657E-2</v>
      </c>
      <c r="D61">
        <f>LOG10(4.915129)</f>
        <v>0.6915349205919531</v>
      </c>
    </row>
    <row r="62" spans="1:4">
      <c r="A62">
        <v>1.159762</v>
      </c>
      <c r="B62">
        <v>4.9994889999999996</v>
      </c>
      <c r="C62">
        <f>LOG10(1.159762)</f>
        <v>6.4368874837549522E-2</v>
      </c>
      <c r="D62">
        <f>LOG10(4.999489)</f>
        <v>0.69892561717174551</v>
      </c>
    </row>
    <row r="63" spans="1:4">
      <c r="A63">
        <v>1.13537</v>
      </c>
      <c r="B63">
        <v>4.932188</v>
      </c>
      <c r="C63">
        <f>LOG10(1.13537)</f>
        <v>5.513741463257997E-2</v>
      </c>
      <c r="D63">
        <f>LOG10(4.932188)</f>
        <v>0.69303962222347171</v>
      </c>
    </row>
    <row r="64" spans="1:4">
      <c r="A64">
        <v>1.161834</v>
      </c>
      <c r="B64">
        <v>5.0514330000000003</v>
      </c>
      <c r="C64">
        <f>LOG10(1.161834)</f>
        <v>6.5144081553470179E-2</v>
      </c>
      <c r="D64">
        <f>LOG10(5.051433)</f>
        <v>0.70341459707120846</v>
      </c>
    </row>
    <row r="65" spans="1:4">
      <c r="A65">
        <v>1.2003140000000001</v>
      </c>
      <c r="B65">
        <v>4.9384930000000002</v>
      </c>
      <c r="C65">
        <f>LOG10(1.200314)</f>
        <v>7.9294871571698386E-2</v>
      </c>
      <c r="D65">
        <f>LOG10(4.938493)</f>
        <v>0.69359444252022984</v>
      </c>
    </row>
    <row r="66" spans="1:4">
      <c r="A66">
        <v>1.1868209999999999</v>
      </c>
      <c r="B66">
        <v>5.3935940000000002</v>
      </c>
      <c r="C66">
        <f>LOG10(1.186821)</f>
        <v>7.4385222261784081E-2</v>
      </c>
      <c r="D66">
        <f>LOG10(5.393594)</f>
        <v>0.73187825205461465</v>
      </c>
    </row>
    <row r="67" spans="1:4">
      <c r="A67">
        <v>1.1707540000000001</v>
      </c>
      <c r="B67">
        <v>3.206458</v>
      </c>
      <c r="C67">
        <f>LOG10(1.170754)</f>
        <v>6.8465650267877973E-2</v>
      </c>
      <c r="D67">
        <f>LOG10(3.206458)</f>
        <v>0.50602555565581497</v>
      </c>
    </row>
    <row r="68" spans="1:4">
      <c r="A68">
        <v>1.0318339999999999</v>
      </c>
      <c r="B68">
        <v>5.4072519999999997</v>
      </c>
      <c r="C68">
        <f>LOG10(1.031834)</f>
        <v>1.3609834226477614E-2</v>
      </c>
      <c r="D68">
        <f>LOG10(5.407252)</f>
        <v>0.73297660994166369</v>
      </c>
    </row>
    <row r="69" spans="1:4">
      <c r="A69">
        <v>1.028632</v>
      </c>
      <c r="B69">
        <v>5.4086990000000004</v>
      </c>
      <c r="C69">
        <f>LOG10(1.028632)</f>
        <v>1.2260030783485861E-2</v>
      </c>
      <c r="D69">
        <f>LOG10(5.408699)</f>
        <v>0.73309281315284014</v>
      </c>
    </row>
    <row r="70" spans="1:4">
      <c r="A70">
        <v>1.0312969999999999</v>
      </c>
      <c r="B70">
        <v>5.2186139999999996</v>
      </c>
      <c r="C70">
        <f>LOG10(1.031297)</f>
        <v>1.3383754406971558E-2</v>
      </c>
      <c r="D70">
        <f>LOG10(5.218614)</f>
        <v>0.71755517501801913</v>
      </c>
    </row>
    <row r="71" spans="1:4">
      <c r="A71">
        <v>1.0329790000000001</v>
      </c>
      <c r="B71">
        <v>5.2086069999999998</v>
      </c>
      <c r="C71">
        <f>LOG10(1.032979)</f>
        <v>1.4091492597235364E-2</v>
      </c>
      <c r="D71">
        <f>LOG10(5.208607)</f>
        <v>0.71672159026621274</v>
      </c>
    </row>
    <row r="72" spans="1:4">
      <c r="A72">
        <v>1.028356</v>
      </c>
      <c r="B72">
        <v>5.1351399999999998</v>
      </c>
      <c r="C72">
        <f>LOG10(1.028356)</f>
        <v>1.2143486323601214E-2</v>
      </c>
      <c r="D72">
        <f>LOG10(5.13514)</f>
        <v>0.7105522883225166</v>
      </c>
    </row>
    <row r="73" spans="1:4">
      <c r="A73">
        <v>1.024824</v>
      </c>
      <c r="B73">
        <v>5.8757029999999997</v>
      </c>
      <c r="C73">
        <f>LOG10(1.024824)</f>
        <v>1.0649287448493269E-2</v>
      </c>
      <c r="D73">
        <f>LOG10(5.875703)</f>
        <v>0.76905983532771616</v>
      </c>
    </row>
    <row r="74" spans="1:4">
      <c r="A74">
        <v>1.188958</v>
      </c>
      <c r="B74">
        <v>5.335134</v>
      </c>
      <c r="C74">
        <f>LOG10(1.188958)</f>
        <v>7.5166513415657846E-2</v>
      </c>
      <c r="D74">
        <f>LOG10(5.335134)</f>
        <v>0.72714533186353181</v>
      </c>
    </row>
    <row r="75" spans="1:4">
      <c r="A75">
        <v>1.1397379999999999</v>
      </c>
      <c r="B75">
        <v>5.0479469999999997</v>
      </c>
      <c r="C75">
        <f>LOG10(1.139738)</f>
        <v>5.6805028326319985E-2</v>
      </c>
      <c r="D75">
        <f>LOG10(5.047947)</f>
        <v>0.70311478646421277</v>
      </c>
    </row>
    <row r="76" spans="1:4">
      <c r="A76">
        <v>1.1324909999999999</v>
      </c>
      <c r="B76">
        <v>4.827852</v>
      </c>
      <c r="C76">
        <f>LOG10(1.132491)</f>
        <v>5.4034759324279362E-2</v>
      </c>
      <c r="D76">
        <f>LOG10(4.827852)</f>
        <v>0.68375394813440227</v>
      </c>
    </row>
    <row r="77" spans="1:4">
      <c r="A77">
        <v>1.163278</v>
      </c>
      <c r="B77">
        <v>5.0469439999999999</v>
      </c>
      <c r="C77">
        <f>LOG10(1.163278)</f>
        <v>6.5683514761414263E-2</v>
      </c>
      <c r="D77">
        <f>LOG10(5.046944)</f>
        <v>0.70302848590548817</v>
      </c>
    </row>
    <row r="78" spans="1:4">
      <c r="A78">
        <v>1.1674599999999999</v>
      </c>
      <c r="B78">
        <v>5.0948180000000001</v>
      </c>
      <c r="C78">
        <f>LOG10(1.16746)</f>
        <v>6.7242009514918669E-2</v>
      </c>
      <c r="D78">
        <f>LOG10(5.094818)</f>
        <v>0.70712867450388306</v>
      </c>
    </row>
    <row r="79" spans="1:4">
      <c r="A79">
        <v>1.2063140000000001</v>
      </c>
      <c r="B79">
        <v>4.9513559999999996</v>
      </c>
      <c r="C79">
        <f>LOG10(1.206314)</f>
        <v>8.1460368100667563E-2</v>
      </c>
      <c r="D79">
        <f>LOG10(4.951356)</f>
        <v>0.69472415300837265</v>
      </c>
    </row>
    <row r="80" spans="1:4">
      <c r="A80">
        <v>1.0247850000000001</v>
      </c>
      <c r="B80">
        <v>5.7982170000000002</v>
      </c>
      <c r="C80">
        <f>LOG10(1.024785)</f>
        <v>1.0632759920758733E-2</v>
      </c>
      <c r="D80">
        <f>LOG10(5.798217)</f>
        <v>0.76329446492360709</v>
      </c>
    </row>
    <row r="81" spans="1:4">
      <c r="A81">
        <v>1.0275829999999999</v>
      </c>
      <c r="B81">
        <v>5.4747300000000001</v>
      </c>
      <c r="C81">
        <f>LOG10(1.027583)</f>
        <v>1.1816910826633309E-2</v>
      </c>
      <c r="D81">
        <f>LOG10(5.47473)</f>
        <v>0.73836270572192042</v>
      </c>
    </row>
    <row r="82" spans="1:4">
      <c r="A82">
        <v>1.0256719999999999</v>
      </c>
      <c r="B82">
        <v>5.0673500000000002</v>
      </c>
      <c r="C82">
        <f>LOG10(1.025672)</f>
        <v>1.1008499796773645E-2</v>
      </c>
      <c r="D82">
        <f>LOG10(5.06735)</f>
        <v>0.70478090188671361</v>
      </c>
    </row>
    <row r="83" spans="1:4">
      <c r="A83">
        <v>1.0232619999999999</v>
      </c>
      <c r="B83">
        <v>5.1733880000000001</v>
      </c>
      <c r="C83">
        <f>LOG10(1.023262)</f>
        <v>9.9868464062143857E-3</v>
      </c>
      <c r="D83">
        <f>LOG10(5.173388)</f>
        <v>0.71377505137252784</v>
      </c>
    </row>
    <row r="84" spans="1:4">
      <c r="A84">
        <v>1.0217890000000001</v>
      </c>
      <c r="B84">
        <v>5.2993550000000003</v>
      </c>
      <c r="C84">
        <f>LOG10(1.021789)</f>
        <v>9.3612230036968641E-3</v>
      </c>
      <c r="D84">
        <f>LOG10(5.299355)</f>
        <v>0.72422301356545982</v>
      </c>
    </row>
    <row r="85" spans="1:4">
      <c r="A85">
        <v>1.171986</v>
      </c>
      <c r="B85">
        <v>4.7499960000000003</v>
      </c>
      <c r="C85">
        <f>LOG10(1.171986)</f>
        <v>6.8922423833043117E-2</v>
      </c>
      <c r="D85">
        <f>LOG10(4.749996)</f>
        <v>0.67669324390304364</v>
      </c>
    </row>
    <row r="86" spans="1:4">
      <c r="A86">
        <v>1.15015</v>
      </c>
      <c r="B86">
        <v>4.7080760000000001</v>
      </c>
      <c r="C86">
        <f>LOG10(1.15015)</f>
        <v>6.0754483765891612E-2</v>
      </c>
      <c r="D86">
        <f>LOG10(4.708076)</f>
        <v>0.67284346481587898</v>
      </c>
    </row>
    <row r="87" spans="1:4">
      <c r="A87">
        <v>1.08806</v>
      </c>
      <c r="B87">
        <v>4.9745650000000001</v>
      </c>
      <c r="C87">
        <f>LOG10(1.08806)</f>
        <v>3.6652844765137867E-2</v>
      </c>
      <c r="D87">
        <f>LOG10(4.974565)</f>
        <v>0.6967551099341377</v>
      </c>
    </row>
    <row r="88" spans="1:4">
      <c r="A88">
        <v>1.0689569999999999</v>
      </c>
      <c r="B88">
        <v>5.4110630000000004</v>
      </c>
      <c r="C88">
        <f>LOG10(1.068957)</f>
        <v>2.896023557517511E-2</v>
      </c>
      <c r="D88">
        <f>LOG10(5.411063)</f>
        <v>0.73328259037188737</v>
      </c>
    </row>
    <row r="89" spans="1:4">
      <c r="A89">
        <v>1.0712710000000001</v>
      </c>
      <c r="B89">
        <v>6.3755790000000001</v>
      </c>
      <c r="C89">
        <f>LOG10(1.071271)</f>
        <v>2.9899348438585705E-2</v>
      </c>
      <c r="D89">
        <f>LOG10(6.375579)</f>
        <v>0.80451963147252292</v>
      </c>
    </row>
    <row r="90" spans="1:4">
      <c r="A90">
        <v>1.066549</v>
      </c>
      <c r="B90">
        <v>7.0584360000000004</v>
      </c>
      <c r="C90">
        <f>LOG10(1.066549)</f>
        <v>2.7980812847582536E-2</v>
      </c>
      <c r="D90">
        <f>LOG10(7.058436)</f>
        <v>0.84870848124778653</v>
      </c>
    </row>
    <row r="91" spans="1:4">
      <c r="A91">
        <v>1.0605469999999999</v>
      </c>
      <c r="B91">
        <v>4.2324450000000002</v>
      </c>
      <c r="C91">
        <f>LOG10(1.060547)</f>
        <v>2.5529919800576381E-2</v>
      </c>
      <c r="D91">
        <f>LOG10(4.232445)</f>
        <v>0.62659132322475253</v>
      </c>
    </row>
    <row r="92" spans="1:4">
      <c r="A92">
        <v>1.0218</v>
      </c>
      <c r="B92">
        <v>5.1683300000000001</v>
      </c>
      <c r="C92">
        <f>LOG10(1.0218)</f>
        <v>9.3658983462446797E-3</v>
      </c>
      <c r="D92">
        <f>LOG10(5.16833)</f>
        <v>0.71335023575395884</v>
      </c>
    </row>
    <row r="93" spans="1:4">
      <c r="A93">
        <v>1.0239199999999999</v>
      </c>
      <c r="B93">
        <v>4.8821279999999998</v>
      </c>
      <c r="C93">
        <f>LOG10(1.02392)</f>
        <v>1.0266026057982625E-2</v>
      </c>
      <c r="D93">
        <f>LOG10(4.882128)</f>
        <v>0.68860916159590757</v>
      </c>
    </row>
    <row r="94" spans="1:4">
      <c r="A94">
        <v>1.033774</v>
      </c>
      <c r="B94">
        <v>5.0180059999999997</v>
      </c>
      <c r="C94">
        <f>LOG10(1.033774)</f>
        <v>1.4425605217506835E-2</v>
      </c>
      <c r="D94">
        <f>LOG10(5.018006)</f>
        <v>0.70053117626223727</v>
      </c>
    </row>
    <row r="95" spans="1:4">
      <c r="A95">
        <v>1.0316350000000001</v>
      </c>
      <c r="B95">
        <v>5.3920000000000003</v>
      </c>
      <c r="C95">
        <f>LOG10(1.031635)</f>
        <v>1.3526067906589494E-2</v>
      </c>
      <c r="D95">
        <f>LOG10(5.392)</f>
        <v>0.73174988352726344</v>
      </c>
    </row>
    <row r="96" spans="1:4">
      <c r="A96">
        <v>1.027903</v>
      </c>
      <c r="B96">
        <v>6.4352830000000001</v>
      </c>
      <c r="C96">
        <f>LOG10(1.027903)</f>
        <v>1.1952133577196277E-2</v>
      </c>
      <c r="D96">
        <f>LOG10(6.435283)</f>
        <v>0.80856765032911992</v>
      </c>
    </row>
    <row r="97" spans="1:4">
      <c r="A97">
        <v>1.029871</v>
      </c>
      <c r="B97">
        <v>7.4204540000000003</v>
      </c>
      <c r="C97">
        <f>LOG10(1.029871)</f>
        <v>1.2782829077253012E-2</v>
      </c>
      <c r="D97">
        <f>LOG10(7.420454)</f>
        <v>0.87043047720126687</v>
      </c>
    </row>
    <row r="98" spans="1:4">
      <c r="A98">
        <v>1.0864069999999999</v>
      </c>
      <c r="B98">
        <v>7.080832</v>
      </c>
      <c r="C98">
        <f>LOG10(1.086407)</f>
        <v>3.5992555216598873E-2</v>
      </c>
      <c r="D98">
        <f>LOG10(7.080832)</f>
        <v>0.85008429042702049</v>
      </c>
    </row>
    <row r="99" spans="1:4">
      <c r="A99">
        <v>1.078144</v>
      </c>
      <c r="B99">
        <v>6.2521469999999999</v>
      </c>
      <c r="C99">
        <f>LOG10(1.078144)</f>
        <v>3.2676770339406226E-2</v>
      </c>
      <c r="D99">
        <f>LOG10(6.252147)</f>
        <v>0.79602918056569028</v>
      </c>
    </row>
    <row r="100" spans="1:4">
      <c r="A100">
        <v>1.0673010000000001</v>
      </c>
      <c r="B100">
        <v>5.1874789999999997</v>
      </c>
      <c r="C100">
        <f>LOG10(1.067301)</f>
        <v>2.8286916335561223E-2</v>
      </c>
      <c r="D100">
        <f>LOG10(5.187479)</f>
        <v>0.71495635160880833</v>
      </c>
    </row>
    <row r="101" spans="1:4">
      <c r="A101">
        <v>1.1045529999999999</v>
      </c>
      <c r="B101">
        <v>5.0332379999999999</v>
      </c>
      <c r="C101">
        <f>LOG10(1.104553)</f>
        <v>4.3186559551322119E-2</v>
      </c>
      <c r="D101">
        <f>LOG10(5.033238)</f>
        <v>0.70184746678555232</v>
      </c>
    </row>
    <row r="102" spans="1:4">
      <c r="A102">
        <v>1.08501</v>
      </c>
      <c r="B102">
        <v>4.8109630000000001</v>
      </c>
      <c r="C102">
        <f>LOG10(1.08501)</f>
        <v>3.5433740880221679E-2</v>
      </c>
      <c r="D102">
        <f>LOG10(4.810963)</f>
        <v>0.68223201685733004</v>
      </c>
    </row>
    <row r="103" spans="1:4">
      <c r="A103">
        <v>1.0711299999999999</v>
      </c>
      <c r="B103">
        <v>5.0713119999999998</v>
      </c>
      <c r="C103">
        <f>LOG10(1.07113)</f>
        <v>2.9842183116093001E-2</v>
      </c>
      <c r="D103">
        <f>LOG10(5.071312)</f>
        <v>0.70512033026984511</v>
      </c>
    </row>
    <row r="104" spans="1:4">
      <c r="A104">
        <v>1.02965</v>
      </c>
      <c r="B104">
        <v>2.277288</v>
      </c>
      <c r="C104">
        <f>LOG10(1.02965)</f>
        <v>1.2689623831111777E-2</v>
      </c>
      <c r="D104">
        <f>LOG10(2.277288)</f>
        <v>0.3574179576689237</v>
      </c>
    </row>
    <row r="105" spans="1:4">
      <c r="A105">
        <v>1.029501</v>
      </c>
      <c r="B105">
        <v>5.6690990000000001</v>
      </c>
      <c r="C105">
        <f>LOG10(1.029501)</f>
        <v>1.2626772803754868E-2</v>
      </c>
      <c r="D105">
        <f>LOG10(5.669099)</f>
        <v>0.75351404118188414</v>
      </c>
    </row>
    <row r="106" spans="1:4">
      <c r="A106">
        <v>1.039531</v>
      </c>
      <c r="B106">
        <v>5.0308260000000002</v>
      </c>
      <c r="C106">
        <f>LOG10(1.039531)</f>
        <v>1.6837445017362031E-2</v>
      </c>
      <c r="D106">
        <f>LOG10(5.030826)</f>
        <v>0.70163929674402503</v>
      </c>
    </row>
    <row r="107" spans="1:4">
      <c r="A107">
        <v>1.0356050000000001</v>
      </c>
      <c r="B107">
        <v>4.9833040000000004</v>
      </c>
      <c r="C107">
        <f>LOG10(1.035605)</f>
        <v>1.5194138583197028E-2</v>
      </c>
      <c r="D107">
        <f>LOG10(4.983304)</f>
        <v>0.6975173815510276</v>
      </c>
    </row>
    <row r="108" spans="1:4">
      <c r="A108">
        <v>1.0362</v>
      </c>
      <c r="B108">
        <v>5.1780989999999996</v>
      </c>
      <c r="C108">
        <f>LOG10(1.0362)</f>
        <v>1.5443587951102414E-2</v>
      </c>
      <c r="D108">
        <f>LOG10(5.178099)</f>
        <v>0.71417034944815672</v>
      </c>
    </row>
    <row r="109" spans="1:4">
      <c r="A109">
        <v>1.0262359999999999</v>
      </c>
      <c r="B109">
        <v>4.8649639999999996</v>
      </c>
      <c r="C109">
        <f>LOG10(1.026236)</f>
        <v>1.1247245485139799E-2</v>
      </c>
      <c r="D109">
        <f>LOG10(4.864964)</f>
        <v>0.68707963090258339</v>
      </c>
    </row>
    <row r="110" spans="1:4">
      <c r="A110">
        <v>1.0249140000000001</v>
      </c>
      <c r="B110">
        <v>7.3701480000000004</v>
      </c>
      <c r="C110">
        <f>LOG10(1.024914)</f>
        <v>1.0687425496767218E-2</v>
      </c>
      <c r="D110">
        <f>LOG10(7.370148)</f>
        <v>0.86747620901752609</v>
      </c>
    </row>
    <row r="111" spans="1:4">
      <c r="A111">
        <v>1.0906119999999999</v>
      </c>
      <c r="B111">
        <v>5.0425750000000003</v>
      </c>
      <c r="C111">
        <f>LOG10(1.090612)</f>
        <v>3.7670271917748618E-2</v>
      </c>
      <c r="D111">
        <f>LOG10(5.042575)</f>
        <v>0.70265236634814732</v>
      </c>
    </row>
    <row r="112" spans="1:4">
      <c r="A112">
        <v>1.0899369999999999</v>
      </c>
      <c r="B112">
        <v>4.6648449999999997</v>
      </c>
      <c r="C112">
        <f>LOG10(1.089937)</f>
        <v>3.7401395791004127E-2</v>
      </c>
      <c r="D112">
        <f>LOG10(4.664845)</f>
        <v>0.66883721790823369</v>
      </c>
    </row>
    <row r="113" spans="1:4">
      <c r="A113">
        <v>1.0707960000000001</v>
      </c>
      <c r="B113">
        <v>4.9208660000000002</v>
      </c>
      <c r="C113">
        <f>LOG10(1.070796)</f>
        <v>2.9706740194039388E-2</v>
      </c>
      <c r="D113">
        <f>LOG10(4.920866)</f>
        <v>0.69204153893106768</v>
      </c>
    </row>
    <row r="114" spans="1:4">
      <c r="A114">
        <v>1.0706789999999999</v>
      </c>
      <c r="B114">
        <v>5.1567369999999997</v>
      </c>
      <c r="C114">
        <f>LOG10(1.070679)</f>
        <v>2.9659284627728034E-2</v>
      </c>
      <c r="D114">
        <f>LOG10(5.156737)</f>
        <v>0.71237498241285058</v>
      </c>
    </row>
    <row r="115" spans="1:4">
      <c r="A115">
        <v>1.0666629999999999</v>
      </c>
      <c r="B115">
        <v>4.9614459999999996</v>
      </c>
      <c r="C115">
        <f>LOG10(1.066663)</f>
        <v>2.8027230710396058E-2</v>
      </c>
      <c r="D115">
        <f>LOG10(4.961446)</f>
        <v>0.69560826888918414</v>
      </c>
    </row>
    <row r="116" spans="1:4">
      <c r="A116">
        <v>1.094012</v>
      </c>
      <c r="B116">
        <v>5.0945799999999997</v>
      </c>
      <c r="C116">
        <f>LOG10(1.094012)</f>
        <v>3.9022085713317445E-2</v>
      </c>
      <c r="D116">
        <f>LOG10(5.09458)</f>
        <v>0.70710838634030126</v>
      </c>
    </row>
    <row r="117" spans="1:4">
      <c r="A117">
        <v>1.0350269999999999</v>
      </c>
      <c r="B117">
        <v>5.2652390000000002</v>
      </c>
      <c r="C117">
        <f>LOG10(1.035027)</f>
        <v>1.4951679066431075E-2</v>
      </c>
      <c r="D117">
        <f>LOG10(5.265239)</f>
        <v>0.72141808948643871</v>
      </c>
    </row>
    <row r="118" spans="1:4">
      <c r="A118">
        <v>1.034707</v>
      </c>
      <c r="B118">
        <v>4.8480150000000002</v>
      </c>
      <c r="C118">
        <f>LOG10(1.034707)</f>
        <v>1.4817387186106035E-2</v>
      </c>
      <c r="D118">
        <f>LOG10(4.848015)</f>
        <v>0.68556395488907773</v>
      </c>
    </row>
    <row r="119" spans="1:4">
      <c r="A119">
        <v>1.183028</v>
      </c>
      <c r="B119">
        <v>4.9419570000000004</v>
      </c>
      <c r="C119">
        <f>LOG10(1.183028)</f>
        <v>7.2995023665620412E-2</v>
      </c>
      <c r="D119">
        <f>LOG10(4.941957)</f>
        <v>0.69389896228338843</v>
      </c>
    </row>
    <row r="120" spans="1:4">
      <c r="A120">
        <v>1.035782</v>
      </c>
      <c r="B120">
        <v>5.1505869999999998</v>
      </c>
      <c r="C120">
        <f>LOG10(1.035782)</f>
        <v>1.5268359502304769E-2</v>
      </c>
      <c r="D120">
        <f>LOG10(5.150587)</f>
        <v>0.71185672735835548</v>
      </c>
    </row>
    <row r="121" spans="1:4">
      <c r="A121">
        <v>1.0269440000000001</v>
      </c>
      <c r="B121">
        <v>5.1056999999999997</v>
      </c>
      <c r="C121">
        <f>LOG10(1.026944)</f>
        <v>1.1546761850363409E-2</v>
      </c>
      <c r="D121">
        <f>LOG10(5.1057)</f>
        <v>0.70805529300402703</v>
      </c>
    </row>
    <row r="122" spans="1:4">
      <c r="A122">
        <v>1.1191169999999999</v>
      </c>
      <c r="B122">
        <v>5.0510140000000003</v>
      </c>
      <c r="C122">
        <f>LOG10(1.119117)</f>
        <v>4.8875492961015475E-2</v>
      </c>
      <c r="D122">
        <f>LOG10(5.051014)</f>
        <v>0.70337857225701805</v>
      </c>
    </row>
    <row r="123" spans="1:4">
      <c r="A123">
        <v>1.0933999999999999</v>
      </c>
      <c r="B123">
        <v>4.6937730000000002</v>
      </c>
      <c r="C123">
        <f>LOG10(1.0934)</f>
        <v>3.8779069555538323E-2</v>
      </c>
      <c r="D123">
        <f>LOG10(4.693773)</f>
        <v>0.67152208244381983</v>
      </c>
    </row>
    <row r="124" spans="1:4">
      <c r="A124">
        <v>1.070452</v>
      </c>
      <c r="B124">
        <v>4.990564</v>
      </c>
      <c r="C124">
        <f>LOG10(1.070452)</f>
        <v>2.956719792424152E-2</v>
      </c>
      <c r="D124">
        <f>LOG10(4.990564)</f>
        <v>0.69814962944030734</v>
      </c>
    </row>
    <row r="125" spans="1:4">
      <c r="A125">
        <v>1.0944750000000001</v>
      </c>
      <c r="B125">
        <v>4.7188420000000004</v>
      </c>
      <c r="C125">
        <f>LOG10(1.094475)</f>
        <v>3.9205845861877822E-2</v>
      </c>
      <c r="D125">
        <f>LOG10(4.718842)</f>
        <v>0.67383543619505826</v>
      </c>
    </row>
    <row r="126" spans="1:4">
      <c r="A126">
        <v>1.067909</v>
      </c>
      <c r="B126">
        <v>4.9485340000000004</v>
      </c>
      <c r="C126">
        <f>LOG10(1.067909)</f>
        <v>2.8534246623573897E-2</v>
      </c>
      <c r="D126">
        <f>LOG10(4.948534)</f>
        <v>0.69447655852780255</v>
      </c>
    </row>
    <row r="127" spans="1:4">
      <c r="A127">
        <v>1.097323</v>
      </c>
      <c r="B127">
        <v>5.3225210000000001</v>
      </c>
      <c r="C127">
        <f>LOG10(1.097323)</f>
        <v>4.0334482150968055E-2</v>
      </c>
      <c r="D127">
        <f>LOG10(5.322521)</f>
        <v>0.72611738362207989</v>
      </c>
    </row>
    <row r="128" spans="1:4">
      <c r="A128">
        <v>1.0254350000000001</v>
      </c>
      <c r="B128">
        <v>5.3755420000000003</v>
      </c>
      <c r="C128">
        <f>LOG10(1.025435)</f>
        <v>1.0908136634179921E-2</v>
      </c>
      <c r="D128">
        <f>LOG10(5.375542)</f>
        <v>0.7304222594233778</v>
      </c>
    </row>
    <row r="129" spans="1:4">
      <c r="A129">
        <v>1.0234810000000001</v>
      </c>
      <c r="B129">
        <v>4.8489820000000003</v>
      </c>
      <c r="C129">
        <f>LOG10(1.023481)</f>
        <v>1.0079784788707805E-2</v>
      </c>
      <c r="D129">
        <f>LOG10(4.848982)</f>
        <v>0.68565057196555868</v>
      </c>
    </row>
    <row r="130" spans="1:4">
      <c r="A130">
        <v>1.0277419999999999</v>
      </c>
      <c r="B130">
        <v>5.0937549999999998</v>
      </c>
      <c r="C130">
        <f>LOG10(1.027742)</f>
        <v>1.1884104893518476E-2</v>
      </c>
      <c r="D130">
        <f>LOG10(5.093755)</f>
        <v>0.70703805238517448</v>
      </c>
    </row>
    <row r="131" spans="1:4">
      <c r="A131">
        <v>1.023147</v>
      </c>
      <c r="B131">
        <v>4.8264459999999998</v>
      </c>
      <c r="C131">
        <f>LOG10(1.023147)</f>
        <v>9.9380351808226013E-3</v>
      </c>
      <c r="D131">
        <f>LOG10(4.826446)</f>
        <v>0.68362745151168092</v>
      </c>
    </row>
    <row r="132" spans="1:4">
      <c r="A132">
        <v>1.0266010000000001</v>
      </c>
      <c r="B132">
        <v>5.1166939999999999</v>
      </c>
      <c r="C132">
        <f>LOG10(1.026601)</f>
        <v>1.1401682966113894E-2</v>
      </c>
      <c r="D132">
        <f>LOG10(5.116694)</f>
        <v>0.70898944509695627</v>
      </c>
    </row>
    <row r="133" spans="1:4">
      <c r="A133">
        <v>1.10284</v>
      </c>
      <c r="B133">
        <v>5.2366609999999998</v>
      </c>
      <c r="C133">
        <f>LOG10(1.10284)</f>
        <v>4.2512509577583735E-2</v>
      </c>
      <c r="D133">
        <f>LOG10(5.236661)</f>
        <v>0.71905446036422005</v>
      </c>
    </row>
    <row r="134" spans="1:4">
      <c r="A134">
        <v>1.086354</v>
      </c>
      <c r="B134">
        <v>5.0471349999999999</v>
      </c>
      <c r="C134">
        <f>LOG10(1.086354)</f>
        <v>3.5971367789592062E-2</v>
      </c>
      <c r="D134">
        <f>LOG10(5.047135)</f>
        <v>0.70304492133185115</v>
      </c>
    </row>
    <row r="135" spans="1:4">
      <c r="A135">
        <v>1.0978840000000001</v>
      </c>
      <c r="B135">
        <v>4.9044660000000002</v>
      </c>
      <c r="C135">
        <f>LOG10(1.097884)</f>
        <v>4.055645594173285E-2</v>
      </c>
      <c r="D135">
        <f>LOG10(4.904466)</f>
        <v>0.69059172815260816</v>
      </c>
    </row>
    <row r="136" spans="1:4">
      <c r="A136">
        <v>1.106444</v>
      </c>
      <c r="B136">
        <v>4.9768080000000001</v>
      </c>
      <c r="C136">
        <f>LOG10(1.106444)</f>
        <v>4.3929438049595988E-2</v>
      </c>
      <c r="D136">
        <f>LOG10(4.976808)</f>
        <v>0.69695088644445546</v>
      </c>
    </row>
    <row r="137" spans="1:4">
      <c r="A137">
        <v>1.1384190000000001</v>
      </c>
      <c r="B137">
        <v>5.2411370000000002</v>
      </c>
      <c r="C137">
        <f>LOG10(1.138419)</f>
        <v>5.6302135430318763E-2</v>
      </c>
      <c r="D137">
        <f>LOG10(5.241137)</f>
        <v>0.71942551203352056</v>
      </c>
    </row>
    <row r="138" spans="1:4">
      <c r="A138">
        <v>1.113847</v>
      </c>
      <c r="B138">
        <v>5.4174110000000004</v>
      </c>
      <c r="C138">
        <f>LOG10(1.113847)</f>
        <v>4.6825539474007249E-2</v>
      </c>
      <c r="D138">
        <f>LOG10(5.417411)</f>
        <v>0.73379178523848476</v>
      </c>
    </row>
    <row r="139" spans="1:4">
      <c r="A139">
        <v>1.1102799999999999</v>
      </c>
      <c r="B139">
        <v>2.9407580000000002</v>
      </c>
      <c r="C139">
        <f>LOG10(1.11028)</f>
        <v>4.5432516732842175E-2</v>
      </c>
      <c r="D139">
        <f>LOG10(2.940758)</f>
        <v>0.46845928714260116</v>
      </c>
    </row>
    <row r="140" spans="1:4">
      <c r="A140">
        <v>1.0203040000000001</v>
      </c>
      <c r="B140">
        <v>5.6355620000000002</v>
      </c>
      <c r="C140">
        <f>LOG10(1.020304)</f>
        <v>8.7295892638933753E-3</v>
      </c>
      <c r="D140">
        <f>LOG10(5.635562)</f>
        <v>0.75093723206419272</v>
      </c>
    </row>
    <row r="141" spans="1:4">
      <c r="A141">
        <v>1.023693</v>
      </c>
      <c r="B141">
        <v>5.3461600000000002</v>
      </c>
      <c r="C141">
        <f>LOG10(1.023693)</f>
        <v>1.0169733596667032E-2</v>
      </c>
      <c r="D141">
        <f>LOG10(5.34616)</f>
        <v>0.72804195219030676</v>
      </c>
    </row>
    <row r="142" spans="1:4">
      <c r="A142">
        <v>1.021352</v>
      </c>
      <c r="B142">
        <v>5.154655</v>
      </c>
      <c r="C142">
        <f>LOG10(1.021352)</f>
        <v>9.1754436654271979E-3</v>
      </c>
      <c r="D142">
        <f>LOG10(5.154655)</f>
        <v>0.71219960335178678</v>
      </c>
    </row>
    <row r="143" spans="1:4">
      <c r="A143">
        <v>1.020022</v>
      </c>
      <c r="B143">
        <v>5.1159090000000003</v>
      </c>
      <c r="C143">
        <f>LOG10(1.020022)</f>
        <v>8.6095387967850632E-3</v>
      </c>
      <c r="D143">
        <f>LOG10(5.115909)</f>
        <v>0.70892281079697161</v>
      </c>
    </row>
    <row r="144" spans="1:4">
      <c r="A144">
        <v>1.017169</v>
      </c>
      <c r="B144">
        <v>5.4063629999999998</v>
      </c>
      <c r="C144">
        <f>LOG10(1.017169)</f>
        <v>7.3931158232808988E-3</v>
      </c>
      <c r="D144">
        <f>LOG10(5.406363)</f>
        <v>0.73290520222180655</v>
      </c>
    </row>
    <row r="145" spans="1:4">
      <c r="A145">
        <v>1.016767</v>
      </c>
      <c r="B145">
        <v>8.7803989999999992</v>
      </c>
      <c r="C145">
        <f>LOG10(1.016767)</f>
        <v>7.2214423940299638E-3</v>
      </c>
      <c r="D145">
        <f>LOG10(8.780399)</f>
        <v>0.94351425161920444</v>
      </c>
    </row>
    <row r="146" spans="1:4">
      <c r="A146">
        <v>1.0993470000000001</v>
      </c>
      <c r="B146">
        <v>4.8248680000000004</v>
      </c>
      <c r="C146">
        <f>LOG10(1.099347)</f>
        <v>4.1134795607357395E-2</v>
      </c>
      <c r="D146">
        <f>LOG10(4.824868)</f>
        <v>0.68348543630037395</v>
      </c>
    </row>
    <row r="147" spans="1:4">
      <c r="A147">
        <v>1.112995</v>
      </c>
      <c r="B147">
        <v>5.2161119999999999</v>
      </c>
      <c r="C147">
        <f>LOG10(1.112995)</f>
        <v>4.6493213321871771E-2</v>
      </c>
      <c r="D147">
        <f>LOG10(5.216112)</f>
        <v>0.71734690796538247</v>
      </c>
    </row>
    <row r="148" spans="1:4">
      <c r="A148">
        <v>1.114649</v>
      </c>
      <c r="B148">
        <v>5.4354570000000004</v>
      </c>
      <c r="C148">
        <f>LOG10(1.114649)</f>
        <v>4.7138130736924876E-2</v>
      </c>
      <c r="D148">
        <f>LOG10(5.435457)</f>
        <v>0.7352360643808139</v>
      </c>
    </row>
    <row r="149" spans="1:4">
      <c r="A149">
        <v>1.1680470000000001</v>
      </c>
      <c r="B149">
        <v>3.0278019999999999</v>
      </c>
      <c r="C149">
        <f>LOG10(1.168047)</f>
        <v>6.7460318315744602E-2</v>
      </c>
      <c r="D149">
        <f>LOG10(3.027802)</f>
        <v>0.48112747151529422</v>
      </c>
    </row>
    <row r="150" spans="1:4">
      <c r="A150">
        <v>1.1090519999999999</v>
      </c>
      <c r="B150">
        <v>5.1495939999999996</v>
      </c>
      <c r="C150">
        <f>LOG10(1.109052)</f>
        <v>4.4951909344489185E-2</v>
      </c>
      <c r="D150">
        <f>LOG10(5.149594)</f>
        <v>0.71177299010716233</v>
      </c>
    </row>
    <row r="151" spans="1:4">
      <c r="A151">
        <v>1.074837</v>
      </c>
      <c r="B151">
        <v>4.9076849999999999</v>
      </c>
      <c r="C151">
        <f>LOG10(1.074837)</f>
        <v>3.1342608095379865E-2</v>
      </c>
      <c r="D151">
        <f>LOG10(4.907685)</f>
        <v>0.69087667973710776</v>
      </c>
    </row>
    <row r="152" spans="1:4">
      <c r="A152">
        <v>1.058897</v>
      </c>
      <c r="B152">
        <v>4.6752919999999998</v>
      </c>
      <c r="C152">
        <f>LOG10(1.058897)</f>
        <v>2.4853717891105916E-2</v>
      </c>
      <c r="D152">
        <f>LOG10(4.675292)</f>
        <v>0.66980874034831983</v>
      </c>
    </row>
    <row r="153" spans="1:4">
      <c r="A153">
        <v>1.0236540000000001</v>
      </c>
      <c r="B153">
        <v>11.157252</v>
      </c>
      <c r="C153">
        <f>LOG10(1.023654)</f>
        <v>1.0153187808584962E-2</v>
      </c>
      <c r="D153">
        <f>LOG10(11.157252)</f>
        <v>1.0475572422543533</v>
      </c>
    </row>
    <row r="154" spans="1:4">
      <c r="A154">
        <v>1.025247</v>
      </c>
      <c r="B154">
        <v>10.173448</v>
      </c>
      <c r="C154">
        <f>LOG10(1.025247)</f>
        <v>1.0828507161812597E-2</v>
      </c>
      <c r="D154">
        <f>LOG10(10.173448)</f>
        <v>1.0074681695979062</v>
      </c>
    </row>
    <row r="155" spans="1:4">
      <c r="A155">
        <v>1.028867</v>
      </c>
      <c r="B155">
        <v>9.2591099999999997</v>
      </c>
      <c r="C155">
        <f>LOG10(1.028867)</f>
        <v>1.2359237834075979E-2</v>
      </c>
      <c r="D155">
        <f>LOG10(9.25911)</f>
        <v>0.96656924362957475</v>
      </c>
    </row>
    <row r="156" spans="1:4">
      <c r="A156">
        <v>1.020572</v>
      </c>
      <c r="B156">
        <v>9.9416779999999996</v>
      </c>
      <c r="C156">
        <f>LOG10(1.020572)</f>
        <v>8.8436490321684262E-3</v>
      </c>
      <c r="D156">
        <f>LOG10(9.941678)</f>
        <v>0.99745969271086343</v>
      </c>
    </row>
    <row r="157" spans="1:4">
      <c r="A157">
        <v>1.017717</v>
      </c>
      <c r="B157">
        <v>11.116209</v>
      </c>
      <c r="C157">
        <f>LOG10(1.017717)</f>
        <v>7.6270290565886899E-3</v>
      </c>
      <c r="D157">
        <f>LOG10(11.116209)</f>
        <v>1.0459567035149633</v>
      </c>
    </row>
    <row r="158" spans="1:4">
      <c r="A158">
        <v>1.0232250000000001</v>
      </c>
      <c r="B158">
        <v>12.718997</v>
      </c>
      <c r="C158">
        <f>LOG10(1.023225)</f>
        <v>9.971142523578334E-3</v>
      </c>
      <c r="D158">
        <f>LOG10(12.718997)</f>
        <v>1.1044528648862821</v>
      </c>
    </row>
    <row r="159" spans="1:4">
      <c r="A159">
        <v>1.0905800000000001</v>
      </c>
      <c r="B159">
        <v>5.1695869999999999</v>
      </c>
      <c r="C159">
        <f>LOG10(1.09058)</f>
        <v>3.7657528955715176E-2</v>
      </c>
      <c r="D159">
        <f>LOG10(5.169587)</f>
        <v>0.71345584855128397</v>
      </c>
    </row>
    <row r="160" spans="1:4">
      <c r="A160">
        <v>1.1182620000000001</v>
      </c>
      <c r="B160">
        <v>5.0298689999999997</v>
      </c>
      <c r="C160">
        <f>LOG10(1.118262)</f>
        <v>4.8543567256785325E-2</v>
      </c>
      <c r="D160">
        <f>LOG10(5.029869)</f>
        <v>0.7015566742571222</v>
      </c>
    </row>
    <row r="161" spans="1:4">
      <c r="A161">
        <v>1.0976360000000001</v>
      </c>
      <c r="B161">
        <v>4.6603329999999996</v>
      </c>
      <c r="C161">
        <f>LOG10(1.097636)</f>
        <v>4.0458342481623083E-2</v>
      </c>
      <c r="D161">
        <f>LOG10(4.660333)</f>
        <v>0.66841694992937806</v>
      </c>
    </row>
    <row r="162" spans="1:4">
      <c r="A162">
        <v>1.0889390000000001</v>
      </c>
      <c r="B162">
        <v>4.7313299999999998</v>
      </c>
      <c r="C162">
        <f>LOG10(1.088939)</f>
        <v>3.7003552202613019E-2</v>
      </c>
      <c r="D162">
        <f>LOG10(4.73133)</f>
        <v>0.67498324020263012</v>
      </c>
    </row>
    <row r="163" spans="1:4">
      <c r="A163">
        <v>1.116995</v>
      </c>
      <c r="B163">
        <v>4.976394</v>
      </c>
      <c r="C163">
        <f>LOG10(1.116995)</f>
        <v>4.8051229089405297E-2</v>
      </c>
      <c r="D163">
        <f>LOG10(4.976394)</f>
        <v>0.6969147577864393</v>
      </c>
    </row>
    <row r="164" spans="1:4">
      <c r="A164">
        <v>1.123278</v>
      </c>
      <c r="B164">
        <v>5.2365219999999999</v>
      </c>
      <c r="C164">
        <f>LOG10(1.123278)</f>
        <v>5.0487253077600325E-2</v>
      </c>
      <c r="D164">
        <f>LOG10(5.236522)</f>
        <v>0.71904293245852258</v>
      </c>
    </row>
    <row r="165" spans="1:4">
      <c r="A165">
        <v>1.1197410000000001</v>
      </c>
      <c r="B165">
        <v>2.4647809999999999</v>
      </c>
      <c r="C165">
        <f>LOG10(1.119741)</f>
        <v>4.9117580457162982E-2</v>
      </c>
      <c r="D165">
        <f>LOG10(2.464781)</f>
        <v>0.39177833752125024</v>
      </c>
    </row>
    <row r="166" spans="1:4">
      <c r="A166">
        <v>1.0203739999999999</v>
      </c>
      <c r="B166">
        <v>12.638213</v>
      </c>
      <c r="C166">
        <f>LOG10(1.020374)</f>
        <v>8.7593838848429428E-3</v>
      </c>
      <c r="D166">
        <f>LOG10(12.638213)</f>
        <v>1.1016856705362079</v>
      </c>
    </row>
    <row r="167" spans="1:4">
      <c r="A167">
        <v>1.0198719999999999</v>
      </c>
      <c r="B167">
        <v>11.621316</v>
      </c>
      <c r="C167">
        <f>LOG10(1.019872)</f>
        <v>8.5456686423525836E-3</v>
      </c>
      <c r="D167">
        <f>LOG10(11.621316)</f>
        <v>1.06525531042753</v>
      </c>
    </row>
    <row r="168" spans="1:4">
      <c r="A168">
        <v>1.02007</v>
      </c>
      <c r="B168">
        <v>9.5921559999999992</v>
      </c>
      <c r="C168">
        <f>LOG10(1.02007)</f>
        <v>8.6299752625280026E-3</v>
      </c>
      <c r="D168">
        <f>LOG10(9.592156)</f>
        <v>0.9819162332046637</v>
      </c>
    </row>
    <row r="169" spans="1:4">
      <c r="A169">
        <v>1.018405</v>
      </c>
      <c r="B169">
        <v>9.7900569999999991</v>
      </c>
      <c r="C169">
        <f>LOG10(1.018405)</f>
        <v>7.920522879572801E-3</v>
      </c>
      <c r="D169">
        <f>LOG10(9.790057)</f>
        <v>0.99078522037447636</v>
      </c>
    </row>
    <row r="170" spans="1:4">
      <c r="A170">
        <v>1.017801</v>
      </c>
      <c r="B170">
        <v>11.012223000000001</v>
      </c>
      <c r="C170">
        <f>LOG10(1.017801)</f>
        <v>7.6628732363017357E-3</v>
      </c>
      <c r="D170">
        <f>LOG10(11.012223)</f>
        <v>1.0418749973715709</v>
      </c>
    </row>
    <row r="171" spans="1:4">
      <c r="A171">
        <v>1.1080950000000001</v>
      </c>
      <c r="B171">
        <v>4.6267399999999999</v>
      </c>
      <c r="C171">
        <f>LOG10(1.108095)</f>
        <v>4.4576995236410052E-2</v>
      </c>
      <c r="D171">
        <f>LOG10(4.62674)</f>
        <v>0.66527509497473758</v>
      </c>
    </row>
    <row r="172" spans="1:4">
      <c r="A172">
        <v>1.0944430000000001</v>
      </c>
      <c r="B172">
        <v>4.4829489999999996</v>
      </c>
      <c r="C172">
        <f>LOG10(1.094443)</f>
        <v>3.9193147877374143E-2</v>
      </c>
      <c r="D172">
        <f>LOG10(4.482949)</f>
        <v>0.65156379816881105</v>
      </c>
    </row>
    <row r="173" spans="1:4">
      <c r="A173">
        <v>1.071372</v>
      </c>
      <c r="B173">
        <v>4.4218339999999996</v>
      </c>
      <c r="C173">
        <f>LOG10(1.071372)</f>
        <v>2.9940292023405646E-2</v>
      </c>
      <c r="D173">
        <f>LOG10(4.421834)</f>
        <v>0.64560243470646761</v>
      </c>
    </row>
    <row r="174" spans="1:4">
      <c r="A174">
        <v>1.063898</v>
      </c>
      <c r="B174">
        <v>4.3785949999999998</v>
      </c>
      <c r="C174">
        <f>LOG10(1.063898)</f>
        <v>2.6899992469745535E-2</v>
      </c>
      <c r="D174">
        <f>LOG10(4.378595)</f>
        <v>0.64133477679765283</v>
      </c>
    </row>
    <row r="175" spans="1:4">
      <c r="A175">
        <v>1.096708</v>
      </c>
      <c r="B175">
        <v>4.8240379999999998</v>
      </c>
      <c r="C175">
        <f>LOG10(1.096708)</f>
        <v>4.0091011467677108E-2</v>
      </c>
      <c r="D175">
        <f>LOG10(4.824038)</f>
        <v>0.68341072017797222</v>
      </c>
    </row>
    <row r="176" spans="1:4">
      <c r="A176">
        <v>1.103604</v>
      </c>
      <c r="B176">
        <v>5.0252439999999998</v>
      </c>
      <c r="C176">
        <f>LOG10(1.103604)</f>
        <v>4.2813265905353212E-2</v>
      </c>
      <c r="D176">
        <f>LOG10(5.025244)</f>
        <v>0.70115715371061915</v>
      </c>
    </row>
    <row r="177" spans="1:4">
      <c r="A177">
        <v>1.0190630000000001</v>
      </c>
      <c r="B177">
        <v>10.708527</v>
      </c>
      <c r="C177">
        <f>LOG10(1.019063)</f>
        <v>8.2010335713011244E-3</v>
      </c>
      <c r="D177">
        <f>LOG10(10.708527)</f>
        <v>1.0297297360262967</v>
      </c>
    </row>
    <row r="178" spans="1:4">
      <c r="A178">
        <v>1.0205230000000001</v>
      </c>
      <c r="B178">
        <v>9.9155660000000001</v>
      </c>
      <c r="C178">
        <f>LOG10(1.020523)</f>
        <v>8.8227970584804465E-3</v>
      </c>
      <c r="D178">
        <f>LOG10(9.915566)</f>
        <v>0.99631750963168408</v>
      </c>
    </row>
    <row r="179" spans="1:4">
      <c r="A179">
        <v>1.0320469999999999</v>
      </c>
      <c r="B179">
        <v>9.0271659999999994</v>
      </c>
      <c r="C179">
        <f>LOG10(1.032047)</f>
        <v>1.3699475756172226E-2</v>
      </c>
      <c r="D179">
        <f>LOG10(9.027166)</f>
        <v>0.95555142874767207</v>
      </c>
    </row>
    <row r="180" spans="1:4">
      <c r="A180">
        <v>1.0324949999999999</v>
      </c>
      <c r="B180">
        <v>8.7970140000000008</v>
      </c>
      <c r="C180">
        <f>LOG10(1.032495)</f>
        <v>1.3887957202368547E-2</v>
      </c>
      <c r="D180">
        <f>LOG10(8.797014)</f>
        <v>0.94433528312889381</v>
      </c>
    </row>
    <row r="181" spans="1:4">
      <c r="A181">
        <v>1.022532</v>
      </c>
      <c r="B181">
        <v>10.747355000000001</v>
      </c>
      <c r="C181">
        <f>LOG10(1.022532)</f>
        <v>9.676908078850948E-3</v>
      </c>
      <c r="D181">
        <f>LOG10(10.747355)</f>
        <v>1.0313015944613237</v>
      </c>
    </row>
    <row r="182" spans="1:4">
      <c r="A182">
        <v>1.0347459999999999</v>
      </c>
      <c r="B182">
        <v>12.551477999999999</v>
      </c>
      <c r="C182">
        <f>LOG10(1.034746)</f>
        <v>1.4833756231255829E-2</v>
      </c>
      <c r="D182">
        <f>LOG10(12.551478)</f>
        <v>1.0986948691995297</v>
      </c>
    </row>
    <row r="183" spans="1:4">
      <c r="A183">
        <v>1.1137189999999999</v>
      </c>
      <c r="B183">
        <v>4.8814270000000004</v>
      </c>
      <c r="C183">
        <f>LOG10(1.113719)</f>
        <v>4.6775628769907027E-2</v>
      </c>
      <c r="D183">
        <f>LOG10(4.881427)</f>
        <v>0.68854679897648519</v>
      </c>
    </row>
    <row r="184" spans="1:4">
      <c r="A184">
        <v>1.0828519999999999</v>
      </c>
      <c r="B184">
        <v>4.711354</v>
      </c>
      <c r="C184">
        <f>LOG10(1.082852)</f>
        <v>3.456910300058353E-2</v>
      </c>
      <c r="D184">
        <f>LOG10(4.711354)</f>
        <v>0.67314573732475669</v>
      </c>
    </row>
    <row r="185" spans="1:4">
      <c r="A185">
        <v>1.096187</v>
      </c>
      <c r="B185">
        <v>4.6508430000000001</v>
      </c>
      <c r="C185">
        <f>LOG10(1.096187)</f>
        <v>3.9884647342327786E-2</v>
      </c>
      <c r="D185">
        <f>LOG10(4.650843)</f>
        <v>0.66753167914073508</v>
      </c>
    </row>
    <row r="186" spans="1:4">
      <c r="A186">
        <v>1.067901</v>
      </c>
      <c r="B186">
        <v>4.9537740000000001</v>
      </c>
      <c r="C186">
        <f>LOG10(1.067901)</f>
        <v>2.8530993191990334E-2</v>
      </c>
      <c r="D186">
        <f>LOG10(4.953774)</f>
        <v>0.69493618941336732</v>
      </c>
    </row>
    <row r="187" spans="1:4">
      <c r="A187">
        <v>1.1058730000000001</v>
      </c>
      <c r="B187">
        <v>4.6044559999999999</v>
      </c>
      <c r="C187">
        <f>LOG10(1.105873)</f>
        <v>4.3705254847393758E-2</v>
      </c>
      <c r="D187">
        <f>LOG10(4.604456)</f>
        <v>0.66317832722472048</v>
      </c>
    </row>
    <row r="188" spans="1:4">
      <c r="A188">
        <v>1.027177</v>
      </c>
      <c r="B188">
        <v>11.744603</v>
      </c>
      <c r="C188">
        <f>LOG10(1.027177)</f>
        <v>1.1645286343046572E-2</v>
      </c>
      <c r="D188">
        <f>LOG10(11.744603)</f>
        <v>1.069838341009467</v>
      </c>
    </row>
    <row r="189" spans="1:4">
      <c r="A189">
        <v>1.0274270000000001</v>
      </c>
      <c r="B189">
        <v>10.754134000000001</v>
      </c>
      <c r="C189">
        <f>LOG10(1.027427)</f>
        <v>1.1750974466900783E-2</v>
      </c>
      <c r="D189">
        <f>LOG10(10.754134)</f>
        <v>1.031575443625014</v>
      </c>
    </row>
    <row r="190" spans="1:4">
      <c r="A190">
        <v>1.033596</v>
      </c>
      <c r="B190">
        <v>5.6568420000000001</v>
      </c>
      <c r="C190">
        <f>LOG10(1.033596)</f>
        <v>1.4350819941557385E-2</v>
      </c>
      <c r="D190">
        <f>LOG10(5.656842)</f>
        <v>0.75257404872690092</v>
      </c>
    </row>
    <row r="191" spans="1:4">
      <c r="A191">
        <v>1.0366359999999999</v>
      </c>
      <c r="B191">
        <v>4.9611499999999999</v>
      </c>
      <c r="C191">
        <f>LOG10(1.036636)</f>
        <v>1.562628682057618E-2</v>
      </c>
      <c r="D191">
        <f>LOG10(4.96115)</f>
        <v>0.69558235809594393</v>
      </c>
    </row>
    <row r="192" spans="1:4">
      <c r="A192">
        <v>1.1511290000000001</v>
      </c>
      <c r="B192">
        <v>5.0162050000000002</v>
      </c>
      <c r="C192">
        <f>LOG10(1.151129)</f>
        <v>6.1123995088449581E-2</v>
      </c>
      <c r="D192">
        <f>LOG10(5.016205)</f>
        <v>0.70037527673604505</v>
      </c>
    </row>
    <row r="193" spans="1:4">
      <c r="A193">
        <v>1.088641</v>
      </c>
      <c r="B193">
        <v>4.6986319999999999</v>
      </c>
      <c r="C193">
        <f>LOG10(1.088641)</f>
        <v>3.6884686529328782E-2</v>
      </c>
      <c r="D193">
        <f>LOG10(4.698632)</f>
        <v>0.67197143212067556</v>
      </c>
    </row>
    <row r="194" spans="1:4">
      <c r="A194">
        <v>1.0611029999999999</v>
      </c>
      <c r="B194">
        <v>6.3507199999999999</v>
      </c>
      <c r="C194">
        <f>LOG10(1.061103)</f>
        <v>2.5757542393808865E-2</v>
      </c>
      <c r="D194">
        <f>LOG10(6.35072)</f>
        <v>0.8028229653393596</v>
      </c>
    </row>
    <row r="195" spans="1:4">
      <c r="A195">
        <v>1.0651820000000001</v>
      </c>
      <c r="B195">
        <v>6.3127069999999996</v>
      </c>
      <c r="C195">
        <f>LOG10(1.065182)</f>
        <v>2.7423818894650277E-2</v>
      </c>
      <c r="D195">
        <f>LOG10(6.312707)</f>
        <v>0.80021563231227011</v>
      </c>
    </row>
    <row r="196" spans="1:4">
      <c r="A196">
        <v>1.117958</v>
      </c>
      <c r="B196">
        <v>5.0845859999999998</v>
      </c>
      <c r="C196">
        <f>LOG10(1.117958)</f>
        <v>4.8425488066623418E-2</v>
      </c>
      <c r="D196">
        <f>LOG10(5.084586)</f>
        <v>0.70625559733052101</v>
      </c>
    </row>
    <row r="197" spans="1:4">
      <c r="A197">
        <v>1.1225369999999999</v>
      </c>
      <c r="B197">
        <v>5.6830769999999999</v>
      </c>
      <c r="C197">
        <f>LOG10(1.122537)</f>
        <v>5.0200664714116786E-2</v>
      </c>
      <c r="D197">
        <f>LOG10(5.683077)</f>
        <v>0.75458354033974384</v>
      </c>
    </row>
    <row r="198" spans="1:4">
      <c r="A198">
        <v>1.153302</v>
      </c>
      <c r="B198">
        <v>3.720326</v>
      </c>
      <c r="C198">
        <f>LOG10(1.153302)</f>
        <v>6.1943045161018735E-2</v>
      </c>
      <c r="D198">
        <f>LOG10(3.720326)</f>
        <v>0.57058099735443057</v>
      </c>
    </row>
    <row r="199" spans="1:4">
      <c r="A199">
        <v>1.0414110000000001</v>
      </c>
      <c r="B199">
        <v>5.4437100000000003</v>
      </c>
      <c r="C199">
        <f>LOG10(1.041411)</f>
        <v>1.762216063953035E-2</v>
      </c>
      <c r="D199">
        <f>LOG10(5.44371)</f>
        <v>0.73589498119801178</v>
      </c>
    </row>
    <row r="200" spans="1:4">
      <c r="A200">
        <v>1.043323</v>
      </c>
      <c r="B200">
        <v>4.8763880000000004</v>
      </c>
      <c r="C200">
        <f>LOG10(1.043323)</f>
        <v>1.8418781486335606E-2</v>
      </c>
      <c r="D200">
        <f>LOG10(4.876388)</f>
        <v>0.6880982538690319</v>
      </c>
    </row>
    <row r="201" spans="1:4">
      <c r="A201">
        <v>1.043847</v>
      </c>
      <c r="B201">
        <v>6.4567740000000002</v>
      </c>
      <c r="C201">
        <f>LOG10(1.043847)</f>
        <v>1.8636847396921268E-2</v>
      </c>
      <c r="D201">
        <f>LOG10(6.456774)</f>
        <v>0.8100155854966522</v>
      </c>
    </row>
    <row r="202" spans="1:4">
      <c r="A202">
        <v>1.05322</v>
      </c>
      <c r="B202">
        <v>6.3469530000000001</v>
      </c>
      <c r="C202">
        <f>LOG10(1.05322)</f>
        <v>2.2519097497425641E-2</v>
      </c>
      <c r="D202">
        <f>LOG10(6.346953)</f>
        <v>0.8025652823195929</v>
      </c>
    </row>
    <row r="203" spans="1:4">
      <c r="A203">
        <v>1.044883</v>
      </c>
      <c r="B203">
        <v>5.2899750000000001</v>
      </c>
      <c r="C203">
        <f>LOG10(1.044883)</f>
        <v>1.9067663366575227E-2</v>
      </c>
      <c r="D203">
        <f>LOG10(5.289975)</f>
        <v>0.72345361959894705</v>
      </c>
    </row>
    <row r="204" spans="1:4">
      <c r="A204">
        <v>1.148358</v>
      </c>
      <c r="B204">
        <v>5.8290389999999999</v>
      </c>
      <c r="C204">
        <f>LOG10(1.148358)</f>
        <v>6.0077300245752675E-2</v>
      </c>
      <c r="D204">
        <f>LOG10(5.829039)</f>
        <v>0.76559696103708652</v>
      </c>
    </row>
    <row r="205" spans="1:4">
      <c r="A205">
        <v>1.110771</v>
      </c>
      <c r="B205">
        <v>5.0084470000000003</v>
      </c>
      <c r="C205">
        <f>LOG10(1.110771)</f>
        <v>4.5624532669520976E-2</v>
      </c>
      <c r="D205">
        <f>LOG10(5.008447)</f>
        <v>0.69970308237693268</v>
      </c>
    </row>
    <row r="206" spans="1:4">
      <c r="A206">
        <v>1.073787</v>
      </c>
      <c r="B206">
        <v>6.6748269999999996</v>
      </c>
      <c r="C206">
        <f>LOG10(1.073787)</f>
        <v>3.0918141792947506E-2</v>
      </c>
      <c r="D206">
        <f>LOG10(6.674827)</f>
        <v>0.8244400140187822</v>
      </c>
    </row>
    <row r="207" spans="1:4">
      <c r="A207">
        <v>1.0665359999999999</v>
      </c>
      <c r="B207">
        <v>6.1658879999999998</v>
      </c>
      <c r="C207">
        <f>LOG10(1.066536)</f>
        <v>2.7975519267378436E-2</v>
      </c>
      <c r="D207">
        <f>LOG10(6.165888)</f>
        <v>0.78999563173921816</v>
      </c>
    </row>
    <row r="208" spans="1:4">
      <c r="A208">
        <v>1.091707</v>
      </c>
      <c r="B208">
        <v>5.0739859999999997</v>
      </c>
      <c r="C208">
        <f>LOG10(1.091707)</f>
        <v>3.8106095000985232E-2</v>
      </c>
      <c r="D208">
        <f>LOG10(5.073986)</f>
        <v>0.70534926459419933</v>
      </c>
    </row>
    <row r="209" spans="1:4">
      <c r="A209">
        <v>1.0933079999999999</v>
      </c>
      <c r="B209">
        <v>5.143694</v>
      </c>
      <c r="C209">
        <f>LOG10(1.093308)</f>
        <v>3.8742525954510054E-2</v>
      </c>
      <c r="D209">
        <f>LOG10(5.143694)</f>
        <v>0.71127512436711038</v>
      </c>
    </row>
    <row r="210" spans="1:4">
      <c r="A210">
        <v>1.0364720000000001</v>
      </c>
      <c r="B210">
        <v>6.0507479999999996</v>
      </c>
      <c r="C210">
        <f>LOG10(1.036472)</f>
        <v>1.5557574244887276E-2</v>
      </c>
      <c r="D210">
        <f>LOG10(6.050748)</f>
        <v>0.78180906592393029</v>
      </c>
    </row>
    <row r="211" spans="1:4">
      <c r="A211">
        <v>1.0388200000000001</v>
      </c>
      <c r="B211">
        <v>5.0762419999999997</v>
      </c>
      <c r="C211">
        <f>LOG10(1.03882)</f>
        <v>1.6540302341578269E-2</v>
      </c>
      <c r="D211">
        <f>LOG10(5.076242)</f>
        <v>0.7055423180639947</v>
      </c>
    </row>
    <row r="212" spans="1:4">
      <c r="A212">
        <v>1.056657</v>
      </c>
      <c r="B212">
        <v>6.7720010000000004</v>
      </c>
      <c r="C212">
        <f>LOG10(1.056657)</f>
        <v>2.3934034438914075E-2</v>
      </c>
      <c r="D212">
        <f>LOG10(6.772001)</f>
        <v>0.83071701356779692</v>
      </c>
    </row>
    <row r="213" spans="1:4">
      <c r="A213">
        <v>1.0468310000000001</v>
      </c>
      <c r="B213">
        <v>6.1690160000000001</v>
      </c>
      <c r="C213">
        <f>LOG10(1.046831)</f>
        <v>1.9876575001081805E-2</v>
      </c>
      <c r="D213">
        <f>LOG10(6.169016)</f>
        <v>0.79021589663443148</v>
      </c>
    </row>
    <row r="214" spans="1:4">
      <c r="A214">
        <v>1.0461259999999999</v>
      </c>
      <c r="B214">
        <v>5.2883560000000003</v>
      </c>
      <c r="C214">
        <f>LOG10(1.046126)</f>
        <v>1.9583996012290442E-2</v>
      </c>
      <c r="D214">
        <f>LOG10(5.288356)</f>
        <v>0.7233206831703759</v>
      </c>
    </row>
    <row r="215" spans="1:4">
      <c r="A215">
        <v>1.0934649999999999</v>
      </c>
      <c r="B215">
        <v>4.965179</v>
      </c>
      <c r="C215">
        <f>LOG10(1.093465)</f>
        <v>3.880488655048956E-2</v>
      </c>
      <c r="D215">
        <f>LOG10(4.965179)</f>
        <v>0.69593490989302376</v>
      </c>
    </row>
    <row r="216" spans="1:4">
      <c r="A216">
        <v>1.0961160000000001</v>
      </c>
      <c r="B216">
        <v>4.7085689999999998</v>
      </c>
      <c r="C216">
        <f>LOG10(1.096116)</f>
        <v>3.9856517190404554E-2</v>
      </c>
      <c r="D216">
        <f>LOG10(4.708569)</f>
        <v>0.67288893901178926</v>
      </c>
    </row>
    <row r="217" spans="1:4">
      <c r="A217">
        <v>1.0571250000000001</v>
      </c>
      <c r="B217">
        <v>6.9146729999999996</v>
      </c>
      <c r="C217">
        <f>LOG10(1.057125)</f>
        <v>2.4126343599321219E-2</v>
      </c>
      <c r="D217">
        <f>LOG10(6.914673)</f>
        <v>0.83977164682370831</v>
      </c>
    </row>
    <row r="218" spans="1:4">
      <c r="A218">
        <v>1.0599620000000001</v>
      </c>
      <c r="B218">
        <v>6.4320240000000002</v>
      </c>
      <c r="C218">
        <f>LOG10(1.059962)</f>
        <v>2.5290295938231313E-2</v>
      </c>
      <c r="D218">
        <f>LOG10(6.432024)</f>
        <v>0.80834765623916971</v>
      </c>
    </row>
    <row r="219" spans="1:4">
      <c r="A219">
        <v>1.074956</v>
      </c>
      <c r="B219">
        <v>5.163081</v>
      </c>
      <c r="C219">
        <f>LOG10(1.074956)</f>
        <v>3.139068811368792E-2</v>
      </c>
      <c r="D219">
        <f>LOG10(5.163081)</f>
        <v>0.71290893844584602</v>
      </c>
    </row>
    <row r="220" spans="1:4">
      <c r="A220">
        <v>1.09659</v>
      </c>
      <c r="B220">
        <v>5.1665979999999996</v>
      </c>
      <c r="C220">
        <f>LOG10(1.09659)</f>
        <v>4.0044281156598492E-2</v>
      </c>
      <c r="D220">
        <f>LOG10(5.166598)</f>
        <v>0.71320467149851385</v>
      </c>
    </row>
    <row r="221" spans="1:4">
      <c r="A221">
        <v>1.037344</v>
      </c>
      <c r="B221">
        <v>3.221622</v>
      </c>
      <c r="C221">
        <f>LOG10(1.037344)</f>
        <v>1.5922799328056174E-2</v>
      </c>
      <c r="D221">
        <f>LOG10(3.221622)</f>
        <v>0.50807458234496083</v>
      </c>
    </row>
    <row r="222" spans="1:4">
      <c r="A222">
        <v>1.0377099999999999</v>
      </c>
      <c r="B222">
        <v>5.3365099999999996</v>
      </c>
      <c r="C222">
        <f>LOG10(1.03771)</f>
        <v>1.6076001877989694E-2</v>
      </c>
      <c r="D222">
        <f>LOG10(5.33651)</f>
        <v>0.72725732758048234</v>
      </c>
    </row>
    <row r="223" spans="1:4">
      <c r="A223">
        <v>1.0401039999999999</v>
      </c>
      <c r="B223">
        <v>4.9187890000000003</v>
      </c>
      <c r="C223">
        <f>LOG10(1.040104)</f>
        <v>1.7076766575642988E-2</v>
      </c>
      <c r="D223">
        <f>LOG10(4.918789)</f>
        <v>0.69185819314255981</v>
      </c>
    </row>
    <row r="224" spans="1:4">
      <c r="A224">
        <v>1.0395270000000001</v>
      </c>
      <c r="B224">
        <v>6.9804880000000002</v>
      </c>
      <c r="C224">
        <f>LOG10(1.039527)</f>
        <v>1.6835773897145502E-2</v>
      </c>
      <c r="D224">
        <f>LOG10(6.980488)</f>
        <v>0.84388578484363008</v>
      </c>
    </row>
    <row r="225" spans="1:4">
      <c r="A225">
        <v>1.0627899999999999</v>
      </c>
      <c r="B225">
        <v>6.5756800000000002</v>
      </c>
      <c r="C225">
        <f>LOG10(1.06279)</f>
        <v>2.644745939532419E-2</v>
      </c>
      <c r="D225">
        <f>LOG10(6.57568)</f>
        <v>0.81794067046634822</v>
      </c>
    </row>
    <row r="226" spans="1:4">
      <c r="A226">
        <v>1.047544</v>
      </c>
      <c r="B226">
        <v>5.3340740000000002</v>
      </c>
      <c r="C226">
        <f>LOG10(1.047544)</f>
        <v>2.0172273696453479E-2</v>
      </c>
      <c r="D226">
        <f>LOG10(5.334074)</f>
        <v>0.72705903639486502</v>
      </c>
    </row>
    <row r="227" spans="1:4">
      <c r="A227">
        <v>1.040799</v>
      </c>
      <c r="B227">
        <v>5.6148110000000004</v>
      </c>
      <c r="C227">
        <f>LOG10(1.040799)</f>
        <v>1.7366866283458238E-2</v>
      </c>
      <c r="D227">
        <f>LOG10(5.614811)</f>
        <v>0.74933514206879659</v>
      </c>
    </row>
    <row r="228" spans="1:4">
      <c r="A228">
        <v>1.0905260000000001</v>
      </c>
      <c r="B228">
        <v>4.9561039999999998</v>
      </c>
      <c r="C228">
        <f>LOG10(1.090526)</f>
        <v>3.7636024359397925E-2</v>
      </c>
      <c r="D228">
        <f>LOG10(4.956104)</f>
        <v>0.69514041113264191</v>
      </c>
    </row>
    <row r="229" spans="1:4">
      <c r="A229">
        <v>1.0862449999999999</v>
      </c>
      <c r="B229">
        <v>4.8802729999999999</v>
      </c>
      <c r="C229">
        <f>LOG10(1.086245)</f>
        <v>3.5927790398120163E-2</v>
      </c>
      <c r="D229">
        <f>LOG10(4.880273)</f>
        <v>0.68844411689560769</v>
      </c>
    </row>
    <row r="230" spans="1:4">
      <c r="A230">
        <v>1.054362</v>
      </c>
      <c r="B230">
        <v>6.7554270000000001</v>
      </c>
      <c r="C230">
        <f>LOG10(1.054362)</f>
        <v>2.298974523200744E-2</v>
      </c>
      <c r="D230">
        <f>LOG10(6.755427)</f>
        <v>0.82965280530221586</v>
      </c>
    </row>
    <row r="231" spans="1:4">
      <c r="A231">
        <v>1.0677000000000001</v>
      </c>
      <c r="B231">
        <v>6.8331239999999998</v>
      </c>
      <c r="C231">
        <f>LOG10(1.0677)</f>
        <v>2.8449242723508378E-2</v>
      </c>
      <c r="D231">
        <f>LOG10(6.833124)</f>
        <v>0.83461930189159172</v>
      </c>
    </row>
    <row r="232" spans="1:4">
      <c r="A232">
        <v>1.113991</v>
      </c>
      <c r="B232">
        <v>5.0589469999999999</v>
      </c>
      <c r="C232">
        <f>LOG10(1.113991)</f>
        <v>4.6881682160756583E-2</v>
      </c>
      <c r="D232">
        <f>LOG10(5.058947)</f>
        <v>0.70406012955126107</v>
      </c>
    </row>
    <row r="233" spans="1:4">
      <c r="A233">
        <v>1.1852279999999999</v>
      </c>
      <c r="B233">
        <v>5.6561640000000004</v>
      </c>
      <c r="C233">
        <f>LOG10(1.185228)</f>
        <v>7.3801902765703684E-2</v>
      </c>
      <c r="D233">
        <f>LOG10(5.656164)</f>
        <v>0.75252199330342062</v>
      </c>
    </row>
    <row r="234" spans="1:4">
      <c r="A234">
        <v>1.1534009999999999</v>
      </c>
      <c r="B234">
        <v>2.6212119999999999</v>
      </c>
      <c r="C234">
        <f>LOG10(1.153401)</f>
        <v>6.1980323608859446E-2</v>
      </c>
      <c r="D234">
        <f>LOG10(2.621212)</f>
        <v>0.41850214750394443</v>
      </c>
    </row>
    <row r="235" spans="1:4">
      <c r="A235">
        <v>1.0384</v>
      </c>
      <c r="B235">
        <v>5.4025319999999999</v>
      </c>
      <c r="C235">
        <f>LOG10(1.0384)</f>
        <v>1.6364679456294006E-2</v>
      </c>
      <c r="D235">
        <f>LOG10(5.402532)</f>
        <v>0.7325973479536616</v>
      </c>
    </row>
    <row r="236" spans="1:4">
      <c r="A236">
        <v>1.038019</v>
      </c>
      <c r="B236">
        <v>5.2323380000000004</v>
      </c>
      <c r="C236">
        <f>LOG10(1.038019)</f>
        <v>1.62053029533222E-2</v>
      </c>
      <c r="D236">
        <f>LOG10(5.232338)</f>
        <v>0.71869579089601621</v>
      </c>
    </row>
    <row r="237" spans="1:4">
      <c r="A237">
        <v>1.0490820000000001</v>
      </c>
      <c r="B237">
        <v>6.8523290000000001</v>
      </c>
      <c r="C237">
        <f>LOG10(1.049082)</f>
        <v>2.0809435529776588E-2</v>
      </c>
      <c r="D237">
        <f>LOG10(6.852329)</f>
        <v>0.83583820651974006</v>
      </c>
    </row>
    <row r="238" spans="1:4">
      <c r="A238">
        <v>1.045445</v>
      </c>
      <c r="B238">
        <v>6.9362690000000002</v>
      </c>
      <c r="C238">
        <f>LOG10(1.045445)</f>
        <v>1.9301189879840606E-2</v>
      </c>
      <c r="D238">
        <f>LOG10(6.936269)</f>
        <v>0.84112592745406289</v>
      </c>
    </row>
    <row r="239" spans="1:4">
      <c r="A239">
        <v>1.039892</v>
      </c>
      <c r="B239">
        <v>5.261781</v>
      </c>
      <c r="C239">
        <f>LOG10(1.039892)</f>
        <v>1.6988237145314992E-2</v>
      </c>
      <c r="D239">
        <f>LOG10(5.261781)</f>
        <v>0.72113276840365581</v>
      </c>
    </row>
    <row r="240" spans="1:4">
      <c r="A240">
        <v>1.142387</v>
      </c>
      <c r="B240">
        <v>5.4616899999999999</v>
      </c>
      <c r="C240">
        <f>LOG10(1.142387)</f>
        <v>5.7813252327417394E-2</v>
      </c>
      <c r="D240">
        <f>LOG10(5.46169)</f>
        <v>0.73732704638773394</v>
      </c>
    </row>
    <row r="241" spans="1:4">
      <c r="A241">
        <v>1.111345</v>
      </c>
      <c r="B241">
        <v>5.2629390000000003</v>
      </c>
      <c r="C241">
        <f>LOG10(1.111345)</f>
        <v>4.5848899928617293E-2</v>
      </c>
      <c r="D241">
        <f>LOG10(5.262939)</f>
        <v>0.72122833636405259</v>
      </c>
    </row>
    <row r="242" spans="1:4">
      <c r="A242">
        <v>1.0953759999999999</v>
      </c>
      <c r="B242">
        <v>5.2800190000000002</v>
      </c>
      <c r="C242">
        <f>LOG10(1.095376)</f>
        <v>3.9563221181271903E-2</v>
      </c>
      <c r="D242">
        <f>LOG10(5.280019)</f>
        <v>0.72263548533311328</v>
      </c>
    </row>
    <row r="243" spans="1:4">
      <c r="A243">
        <v>1.0967279999999999</v>
      </c>
      <c r="B243">
        <v>5.1970960000000002</v>
      </c>
      <c r="C243">
        <f>LOG10(1.096728)</f>
        <v>4.0098931361066535E-2</v>
      </c>
      <c r="D243">
        <f>LOG10(5.197096)</f>
        <v>0.7157607391213382</v>
      </c>
    </row>
    <row r="244" spans="1:4">
      <c r="A244">
        <v>1.1158250000000001</v>
      </c>
      <c r="B244">
        <v>5.674811</v>
      </c>
      <c r="C244">
        <f>LOG10(1.115825)</f>
        <v>4.7596087528210734E-2</v>
      </c>
      <c r="D244">
        <f>LOG10(5.674811)</f>
        <v>0.75395140189618548</v>
      </c>
    </row>
    <row r="245" spans="1:4">
      <c r="A245">
        <v>1.1210910000000001</v>
      </c>
      <c r="B245">
        <v>5.8220190000000001</v>
      </c>
      <c r="C245">
        <f>LOG10(1.121091)</f>
        <v>4.9640866113117528E-2</v>
      </c>
      <c r="D245">
        <f>LOG10(5.822019)</f>
        <v>0.76507361841328525</v>
      </c>
    </row>
    <row r="246" spans="1:4">
      <c r="A246">
        <v>1.046241</v>
      </c>
      <c r="B246">
        <v>6.044384</v>
      </c>
      <c r="C246">
        <f>LOG10(1.046241)</f>
        <v>1.9631735118737066E-2</v>
      </c>
      <c r="D246">
        <f>LOG10(6.044384)</f>
        <v>0.78135204729232111</v>
      </c>
    </row>
    <row r="247" spans="1:4">
      <c r="A247">
        <v>1.0399620000000001</v>
      </c>
      <c r="B247">
        <v>5.6766909999999999</v>
      </c>
      <c r="C247">
        <f>LOG10(1.039962)</f>
        <v>1.7017470556645511E-2</v>
      </c>
      <c r="D247">
        <f>LOG10(5.676691)</f>
        <v>0.75409525486532436</v>
      </c>
    </row>
    <row r="248" spans="1:4">
      <c r="A248">
        <v>1.0412920000000001</v>
      </c>
      <c r="B248">
        <v>5.5318100000000001</v>
      </c>
      <c r="C248">
        <f>LOG10(1.041292)</f>
        <v>1.7572531822168759E-2</v>
      </c>
      <c r="D248">
        <f>LOG10(5.53181)</f>
        <v>0.74286725506550422</v>
      </c>
    </row>
    <row r="249" spans="1:4">
      <c r="A249">
        <v>1.0431090000000001</v>
      </c>
      <c r="B249">
        <v>5.2853120000000002</v>
      </c>
      <c r="C249">
        <f>LOG10(1.043109)</f>
        <v>1.8329692535003207E-2</v>
      </c>
      <c r="D249">
        <f>LOG10(5.285312)</f>
        <v>0.72307062946348166</v>
      </c>
    </row>
    <row r="250" spans="1:4">
      <c r="A250">
        <v>1.0409759999999999</v>
      </c>
      <c r="B250">
        <v>5.8388299999999997</v>
      </c>
      <c r="C250">
        <f>LOG10(1.040976)</f>
        <v>1.744071684221896E-2</v>
      </c>
      <c r="D250">
        <f>LOG10(5.83883)</f>
        <v>0.76632583076820626</v>
      </c>
    </row>
    <row r="251" spans="1:4">
      <c r="A251">
        <v>1.0404450000000001</v>
      </c>
      <c r="B251">
        <v>6.4572719999999997</v>
      </c>
      <c r="C251">
        <f>LOG10(1.040445)</f>
        <v>1.721912748101475E-2</v>
      </c>
      <c r="D251">
        <f>LOG10(6.457272)</f>
        <v>0.81004908059990555</v>
      </c>
    </row>
    <row r="252" spans="1:4">
      <c r="A252">
        <v>1.135019</v>
      </c>
      <c r="B252">
        <v>5.7473660000000004</v>
      </c>
      <c r="C252">
        <f>LOG10(1.135019)</f>
        <v>5.5003131596181802E-2</v>
      </c>
      <c r="D252">
        <f>LOG10(5.747366)</f>
        <v>0.75946885447128898</v>
      </c>
    </row>
    <row r="253" spans="1:4">
      <c r="A253">
        <v>1.1124430000000001</v>
      </c>
      <c r="B253">
        <v>5.2451299999999996</v>
      </c>
      <c r="C253">
        <f>LOG10(1.112443)</f>
        <v>4.6277767590355574E-2</v>
      </c>
      <c r="D253">
        <f>LOG10(5.24513)</f>
        <v>0.71975625660640896</v>
      </c>
    </row>
    <row r="254" spans="1:4">
      <c r="A254">
        <v>1.0944590000000001</v>
      </c>
      <c r="B254">
        <v>5.4039599999999997</v>
      </c>
      <c r="C254">
        <f>LOG10(1.094459)</f>
        <v>3.9199496916034242E-2</v>
      </c>
      <c r="D254">
        <f>LOG10(5.40396)</f>
        <v>0.73271212572312971</v>
      </c>
    </row>
    <row r="255" spans="1:4">
      <c r="A255">
        <v>1.122363</v>
      </c>
      <c r="B255">
        <v>5.0017069999999997</v>
      </c>
      <c r="C255">
        <f>LOG10(1.122363)</f>
        <v>5.0133341234226858E-2</v>
      </c>
      <c r="D255">
        <f>LOG10(5.001707)</f>
        <v>0.69911824716852866</v>
      </c>
    </row>
    <row r="256" spans="1:4">
      <c r="A256">
        <v>1.090398</v>
      </c>
      <c r="B256">
        <v>5.0932469999999999</v>
      </c>
      <c r="C256">
        <f>LOG10(1.090398)</f>
        <v>3.7585046247599903E-2</v>
      </c>
      <c r="D256">
        <f>LOG10(5.093247)</f>
        <v>0.70699473805246116</v>
      </c>
    </row>
    <row r="257" spans="1:4">
      <c r="A257">
        <v>1.0878760000000001</v>
      </c>
      <c r="B257">
        <v>5.00298</v>
      </c>
      <c r="C257">
        <f>LOG10(1.087876)</f>
        <v>3.6579395743787373E-2</v>
      </c>
      <c r="D257">
        <f>LOG10(5.00298)</f>
        <v>0.69922876674369305</v>
      </c>
    </row>
    <row r="258" spans="1:4">
      <c r="A258">
        <v>1.1115699999999999</v>
      </c>
      <c r="B258">
        <v>2.7027809999999999</v>
      </c>
      <c r="C258">
        <f>LOG10(1.11157)</f>
        <v>4.5936817153308204E-2</v>
      </c>
      <c r="D258">
        <f>LOG10(2.702781)</f>
        <v>0.43181085726190604</v>
      </c>
    </row>
    <row r="259" spans="1:4">
      <c r="A259">
        <v>1.0394369999999999</v>
      </c>
      <c r="B259">
        <v>6.0439319999999999</v>
      </c>
      <c r="C259">
        <f>LOG10(1.039437)</f>
        <v>1.6798171992162277E-2</v>
      </c>
      <c r="D259">
        <f>LOG10(6.043932)</f>
        <v>0.78131956946730208</v>
      </c>
    </row>
    <row r="260" spans="1:4">
      <c r="A260">
        <v>1.0378130000000001</v>
      </c>
      <c r="B260">
        <v>5.6281739999999996</v>
      </c>
      <c r="C260">
        <f>LOG10(1.037813)</f>
        <v>1.6119106513951653E-2</v>
      </c>
      <c r="D260">
        <f>LOG10(5.628174)</f>
        <v>0.75036751557005077</v>
      </c>
    </row>
    <row r="261" spans="1:4">
      <c r="A261">
        <v>1.199587</v>
      </c>
      <c r="B261">
        <v>5.6994860000000003</v>
      </c>
      <c r="C261">
        <f>LOG10(1.199587)</f>
        <v>7.9031750636291836E-2</v>
      </c>
      <c r="D261">
        <f>LOG10(5.699486)</f>
        <v>0.75583569121124294</v>
      </c>
    </row>
    <row r="262" spans="1:4">
      <c r="A262">
        <v>1.038618</v>
      </c>
      <c r="B262">
        <v>5.0606869999999997</v>
      </c>
      <c r="C262">
        <f>LOG10(1.038618)</f>
        <v>1.6455844961265644E-2</v>
      </c>
      <c r="D262">
        <f>LOG10(5.060687)</f>
        <v>0.70420947732529293</v>
      </c>
    </row>
    <row r="263" spans="1:4">
      <c r="A263">
        <v>1.0378959999999999</v>
      </c>
      <c r="B263">
        <v>5.370171</v>
      </c>
      <c r="C263">
        <f>LOG10(1.037896)</f>
        <v>1.6153838205163772E-2</v>
      </c>
      <c r="D263">
        <f>LOG10(5.370171)</f>
        <v>0.72998811496845861</v>
      </c>
    </row>
    <row r="264" spans="1:4">
      <c r="A264">
        <v>1.1075600000000001</v>
      </c>
      <c r="B264">
        <v>4.7655060000000002</v>
      </c>
      <c r="C264">
        <f>LOG10(1.10756)</f>
        <v>4.4367262627015659E-2</v>
      </c>
      <c r="D264">
        <f>LOG10(4.765506)</f>
        <v>0.678109020680699</v>
      </c>
    </row>
    <row r="265" spans="1:4">
      <c r="A265">
        <v>1.091386</v>
      </c>
      <c r="B265">
        <v>4.8745700000000003</v>
      </c>
      <c r="C265">
        <f>LOG10(1.091386)</f>
        <v>3.7978378472467531E-2</v>
      </c>
      <c r="D265">
        <f>LOG10(4.87457)</f>
        <v>0.68793631134456434</v>
      </c>
    </row>
    <row r="266" spans="1:4">
      <c r="A266">
        <v>1.0484789999999999</v>
      </c>
      <c r="B266">
        <v>6.9550029999999996</v>
      </c>
      <c r="C266">
        <f>LOG10(1.048479)</f>
        <v>2.0559736398450369E-2</v>
      </c>
      <c r="D266">
        <f>LOG10(6.955003)</f>
        <v>0.84229732165849869</v>
      </c>
    </row>
    <row r="267" spans="1:4">
      <c r="A267">
        <v>1.0631029999999999</v>
      </c>
      <c r="B267">
        <v>6.8432979999999999</v>
      </c>
      <c r="C267">
        <f>LOG10(1.063103)</f>
        <v>2.6575343699772207E-2</v>
      </c>
      <c r="D267">
        <f>LOG10(6.843298)</f>
        <v>0.83526545230636406</v>
      </c>
    </row>
    <row r="268" spans="1:4">
      <c r="A268">
        <v>1.0895589999999999</v>
      </c>
      <c r="B268">
        <v>5.7695639999999999</v>
      </c>
      <c r="C268">
        <f>LOG10(1.089559)</f>
        <v>3.7250752416751173E-2</v>
      </c>
      <c r="D268">
        <f>LOG10(5.769564)</f>
        <v>0.7611429952097154</v>
      </c>
    </row>
    <row r="269" spans="1:4">
      <c r="A269">
        <v>1.0867020000000001</v>
      </c>
      <c r="B269">
        <v>5.6560259999999998</v>
      </c>
      <c r="C269">
        <f>LOG10(1.086702)</f>
        <v>3.6110466350323424E-2</v>
      </c>
      <c r="D269">
        <f>LOG10(5.656026)</f>
        <v>0.75251139718745974</v>
      </c>
    </row>
    <row r="270" spans="1:4">
      <c r="A270">
        <v>1.037344</v>
      </c>
      <c r="B270">
        <v>5.1252680000000002</v>
      </c>
      <c r="C270">
        <f>LOG10(1.037344)</f>
        <v>1.5922799328056174E-2</v>
      </c>
      <c r="D270">
        <f>LOG10(5.125268)</f>
        <v>0.70971657955765721</v>
      </c>
    </row>
    <row r="271" spans="1:4">
      <c r="A271">
        <v>1.0389679999999999</v>
      </c>
      <c r="B271">
        <v>5.1044210000000003</v>
      </c>
      <c r="C271">
        <f>LOG10(1.038968)</f>
        <v>1.6602171582742725E-2</v>
      </c>
      <c r="D271">
        <f>LOG10(5.104421)</f>
        <v>0.70794648672342375</v>
      </c>
    </row>
    <row r="272" spans="1:4">
      <c r="A272">
        <v>1.0423549999999999</v>
      </c>
      <c r="B272">
        <v>7.0137650000000002</v>
      </c>
      <c r="C272">
        <f>LOG10(1.042355)</f>
        <v>1.8015653977038748E-2</v>
      </c>
      <c r="D272">
        <f>LOG10(7.013765)</f>
        <v>0.84595121051711153</v>
      </c>
    </row>
    <row r="273" spans="1:4">
      <c r="A273">
        <v>1.0440020000000001</v>
      </c>
      <c r="B273">
        <v>6.8994520000000001</v>
      </c>
      <c r="C273">
        <f>LOG10(1.044002)</f>
        <v>1.8701330647212574E-2</v>
      </c>
      <c r="D273">
        <f>LOG10(6.899452)</f>
        <v>0.83881459757387344</v>
      </c>
    </row>
    <row r="274" spans="1:4">
      <c r="A274">
        <v>1.042281</v>
      </c>
      <c r="B274">
        <v>5.8615000000000004</v>
      </c>
      <c r="C274">
        <f>LOG10(1.042281)</f>
        <v>1.7984820976290127E-2</v>
      </c>
      <c r="D274">
        <f>LOG10(5.8615)</f>
        <v>0.7680087693220895</v>
      </c>
    </row>
    <row r="275" spans="1:4">
      <c r="A275">
        <v>1.1021369999999999</v>
      </c>
      <c r="B275">
        <v>5.7728539999999997</v>
      </c>
      <c r="C275">
        <f>LOG10(1.102137)</f>
        <v>4.2235582397733049E-2</v>
      </c>
      <c r="D275">
        <f>LOG10(5.772854)</f>
        <v>0.7613905739898561</v>
      </c>
    </row>
    <row r="276" spans="1:4">
      <c r="A276">
        <v>1.1008020000000001</v>
      </c>
      <c r="B276">
        <v>5.4691879999999999</v>
      </c>
      <c r="C276">
        <f>LOG10(1.100802)</f>
        <v>4.1709209943193701E-2</v>
      </c>
      <c r="D276">
        <f>LOG10(5.469188)</f>
        <v>0.73792285223901843</v>
      </c>
    </row>
    <row r="277" spans="1:4">
      <c r="A277">
        <v>1.056324</v>
      </c>
      <c r="B277">
        <v>6.6263730000000001</v>
      </c>
      <c r="C277">
        <f>LOG10(1.056324)</f>
        <v>2.3797147203609023E-2</v>
      </c>
      <c r="D277">
        <f>LOG10(6.626373)</f>
        <v>0.82127587876634356</v>
      </c>
    </row>
    <row r="278" spans="1:4">
      <c r="A278">
        <v>1.0555349999999999</v>
      </c>
      <c r="B278">
        <v>6.6920909999999996</v>
      </c>
      <c r="C278">
        <f>LOG10(1.055535)</f>
        <v>2.3472638453579293E-2</v>
      </c>
      <c r="D278">
        <f>LOG10(6.692091)</f>
        <v>0.82556183792830473</v>
      </c>
    </row>
    <row r="279" spans="1:4">
      <c r="A279">
        <v>1.067161</v>
      </c>
      <c r="B279">
        <v>5.4397840000000004</v>
      </c>
      <c r="C279">
        <f>LOG10(1.067161)</f>
        <v>2.8229945325954436E-2</v>
      </c>
      <c r="D279">
        <f>LOG10(5.439784)</f>
        <v>0.73558165531022091</v>
      </c>
    </row>
    <row r="280" spans="1:4">
      <c r="A280">
        <v>1.0901400000000001</v>
      </c>
      <c r="B280">
        <v>5.3868450000000001</v>
      </c>
      <c r="C280">
        <f>LOG10(1.09014)</f>
        <v>3.7482275301297795E-2</v>
      </c>
      <c r="D280">
        <f>LOG10(5.386845)</f>
        <v>0.73133447942322449</v>
      </c>
    </row>
    <row r="281" spans="1:4">
      <c r="A281">
        <v>1.1154059999999999</v>
      </c>
      <c r="B281">
        <v>2.9914930000000002</v>
      </c>
      <c r="C281">
        <f>LOG10(1.115406)</f>
        <v>4.7432976321834915E-2</v>
      </c>
      <c r="D281">
        <f>LOG10(2.991493)</f>
        <v>0.475887990943758</v>
      </c>
    </row>
    <row r="282" spans="1:4">
      <c r="A282">
        <v>1.0374909999999999</v>
      </c>
      <c r="B282">
        <v>6.0822779999999996</v>
      </c>
      <c r="C282">
        <f>LOG10(1.037491)</f>
        <v>1.5984337993970862E-2</v>
      </c>
      <c r="D282">
        <f>LOG10(6.082278)</f>
        <v>0.78406626636825183</v>
      </c>
    </row>
    <row r="283" spans="1:4">
      <c r="A283">
        <v>1.0411820000000001</v>
      </c>
      <c r="B283">
        <v>5.6600060000000001</v>
      </c>
      <c r="C283">
        <f>LOG10(1.041182)</f>
        <v>1.7526651400080598E-2</v>
      </c>
      <c r="D283">
        <f>LOG10(5.660006)</f>
        <v>0.75281689157087039</v>
      </c>
    </row>
    <row r="284" spans="1:4">
      <c r="A284">
        <v>1.040789</v>
      </c>
      <c r="B284">
        <v>6.6862640000000004</v>
      </c>
      <c r="C284">
        <f>LOG10(1.040789)</f>
        <v>1.7362693560691679E-2</v>
      </c>
      <c r="D284">
        <f>LOG10(6.686264)</f>
        <v>0.82518352024932606</v>
      </c>
    </row>
    <row r="285" spans="1:4">
      <c r="A285">
        <v>1.0435479999999999</v>
      </c>
      <c r="B285">
        <v>6.7313320000000001</v>
      </c>
      <c r="C285">
        <f>LOG10(1.043548)</f>
        <v>1.8512430071999816E-2</v>
      </c>
      <c r="D285">
        <f>LOG10(6.731332)</f>
        <v>0.82810101117956536</v>
      </c>
    </row>
    <row r="286" spans="1:4">
      <c r="A286">
        <v>1.0471250000000001</v>
      </c>
      <c r="B286">
        <v>5.5925820000000002</v>
      </c>
      <c r="C286">
        <f>LOG10(1.047125)</f>
        <v>1.9998528450455699E-2</v>
      </c>
      <c r="D286">
        <f>LOG10(5.592582)</f>
        <v>0.74761236056239766</v>
      </c>
    </row>
    <row r="287" spans="1:4">
      <c r="A287">
        <v>1.0977939999999999</v>
      </c>
      <c r="B287">
        <v>5.4744979999999996</v>
      </c>
      <c r="C287">
        <f>LOG10(1.097794)</f>
        <v>4.052085281286491E-2</v>
      </c>
      <c r="D287">
        <f>LOG10(5.474498)</f>
        <v>0.73834430144358831</v>
      </c>
    </row>
    <row r="288" spans="1:4">
      <c r="A288">
        <v>1.086022</v>
      </c>
      <c r="B288">
        <v>5.103815</v>
      </c>
      <c r="C288">
        <f>LOG10(1.086022)</f>
        <v>3.5838623026149236E-2</v>
      </c>
      <c r="D288">
        <f>LOG10(5.103815)</f>
        <v>0.7078949239546275</v>
      </c>
    </row>
    <row r="289" spans="1:4">
      <c r="A289">
        <v>1.053639</v>
      </c>
      <c r="B289">
        <v>6.8063520000000004</v>
      </c>
      <c r="C289">
        <f>LOG10(1.053639)</f>
        <v>2.2691837477003259E-2</v>
      </c>
      <c r="D289">
        <f>LOG10(6.806352)</f>
        <v>0.83291440548629314</v>
      </c>
    </row>
    <row r="290" spans="1:4">
      <c r="A290">
        <v>1.0619959999999999</v>
      </c>
      <c r="B290">
        <v>6.7553590000000003</v>
      </c>
      <c r="C290">
        <f>LOG10(1.061996)</f>
        <v>2.6122880981609236E-2</v>
      </c>
      <c r="D290">
        <f>LOG10(6.755359)</f>
        <v>0.82964843368019925</v>
      </c>
    </row>
    <row r="291" spans="1:4">
      <c r="A291">
        <v>1.0750440000000001</v>
      </c>
      <c r="B291">
        <v>5.564997</v>
      </c>
      <c r="C291">
        <f>LOG10(1.075044)</f>
        <v>3.1426239661993836E-2</v>
      </c>
      <c r="D291">
        <f>LOG10(5.564997)</f>
        <v>0.74546493454964946</v>
      </c>
    </row>
    <row r="292" spans="1:4">
      <c r="A292">
        <v>1.1016919999999999</v>
      </c>
      <c r="B292">
        <v>5.6606709999999998</v>
      </c>
      <c r="C292">
        <f>LOG10(1.101692)</f>
        <v>4.2060195789177197E-2</v>
      </c>
      <c r="D292">
        <f>LOG10(5.660671)</f>
        <v>0.75286791428458233</v>
      </c>
    </row>
    <row r="293" spans="1:4">
      <c r="A293">
        <v>1.0376570000000001</v>
      </c>
      <c r="B293">
        <v>2.4589819999999998</v>
      </c>
      <c r="C293">
        <f>LOG10(1.037657)</f>
        <v>1.6053820155387557E-2</v>
      </c>
      <c r="D293">
        <f>LOG10(2.458982)</f>
        <v>0.39075534967028042</v>
      </c>
    </row>
    <row r="294" spans="1:4">
      <c r="A294">
        <v>1.034786</v>
      </c>
      <c r="B294">
        <v>5.955381</v>
      </c>
      <c r="C294">
        <f>LOG10(1.034786)</f>
        <v>1.4850544354636681E-2</v>
      </c>
      <c r="D294">
        <f>LOG10(5.955381)</f>
        <v>0.77490955102527481</v>
      </c>
    </row>
    <row r="295" spans="1:4">
      <c r="A295">
        <v>1.0365660000000001</v>
      </c>
      <c r="B295">
        <v>5.4435650000000004</v>
      </c>
      <c r="C295">
        <f>LOG10(1.036566)</f>
        <v>1.5596959611992849E-2</v>
      </c>
      <c r="D295">
        <f>LOG10(5.443565)</f>
        <v>0.73588341306918625</v>
      </c>
    </row>
    <row r="296" spans="1:4">
      <c r="A296">
        <v>1.0459609999999999</v>
      </c>
      <c r="B296">
        <v>6.9104049999999999</v>
      </c>
      <c r="C296">
        <f>LOG10(1.045961)</f>
        <v>1.9515491605291493E-2</v>
      </c>
      <c r="D296">
        <f>LOG10(6.910405)</f>
        <v>0.83950350093583004</v>
      </c>
    </row>
    <row r="297" spans="1:4">
      <c r="A297">
        <v>1.0503960000000001</v>
      </c>
      <c r="B297">
        <v>6.8808309999999997</v>
      </c>
      <c r="C297">
        <f>LOG10(1.050396)</f>
        <v>2.135305925313349E-2</v>
      </c>
      <c r="D297">
        <f>LOG10(6.880831)</f>
        <v>0.83764089127630514</v>
      </c>
    </row>
    <row r="298" spans="1:4">
      <c r="A298">
        <v>1.046713</v>
      </c>
      <c r="B298">
        <v>5.7623670000000002</v>
      </c>
      <c r="C298">
        <f>LOG10(1.046713)</f>
        <v>1.9827618065933673E-2</v>
      </c>
      <c r="D298">
        <f>LOG10(5.762367)</f>
        <v>0.76060091465233803</v>
      </c>
    </row>
    <row r="299" spans="1:4">
      <c r="A299">
        <v>1.103064</v>
      </c>
      <c r="B299">
        <v>5.5021659999999999</v>
      </c>
      <c r="C299">
        <f>LOG10(1.103064)</f>
        <v>4.2600711026314686E-2</v>
      </c>
      <c r="D299">
        <f>LOG10(5.502166)</f>
        <v>0.74053368888835502</v>
      </c>
    </row>
    <row r="300" spans="1:4">
      <c r="A300">
        <v>1.0918239999999999</v>
      </c>
      <c r="B300">
        <v>4.8795469999999996</v>
      </c>
      <c r="C300">
        <f>LOG10(1.091824)</f>
        <v>3.8152636547160917E-2</v>
      </c>
      <c r="D300">
        <f>LOG10(4.879547)</f>
        <v>0.68837950550022464</v>
      </c>
    </row>
    <row r="301" spans="1:4">
      <c r="A301">
        <v>1.049434</v>
      </c>
      <c r="B301">
        <v>6.510408</v>
      </c>
      <c r="C301">
        <f>LOG10(1.049434)</f>
        <v>2.0955130543837602E-2</v>
      </c>
      <c r="D301">
        <f>LOG10(6.510408)</f>
        <v>0.81360820617130769</v>
      </c>
    </row>
    <row r="302" spans="1:4">
      <c r="A302">
        <v>1.058541</v>
      </c>
      <c r="B302">
        <v>6.4585920000000003</v>
      </c>
      <c r="C302">
        <f>LOG10(1.058541)</f>
        <v>2.4707684017137146E-2</v>
      </c>
      <c r="D302">
        <f>LOG10(6.458592)</f>
        <v>0.8101378503048372</v>
      </c>
    </row>
    <row r="303" spans="1:4">
      <c r="A303">
        <v>1.0685100000000001</v>
      </c>
      <c r="B303">
        <v>5.3049530000000003</v>
      </c>
      <c r="C303">
        <f>LOG10(1.06851)</f>
        <v>2.8778591005934325E-2</v>
      </c>
      <c r="D303">
        <f>LOG10(5.304953)</f>
        <v>0.72468154055949519</v>
      </c>
    </row>
    <row r="304" spans="1:4">
      <c r="A304">
        <v>1.0742449999999999</v>
      </c>
      <c r="B304">
        <v>5.4456110000000004</v>
      </c>
      <c r="C304">
        <f>LOG10(1.074245)</f>
        <v>3.1103340966633804E-2</v>
      </c>
      <c r="D304">
        <f>LOG10(5.445611)</f>
        <v>0.7360466148615773</v>
      </c>
    </row>
    <row r="305" spans="1:4">
      <c r="A305">
        <v>1.1363639999999999</v>
      </c>
      <c r="B305">
        <v>1.9317070000000001</v>
      </c>
      <c r="C305">
        <f>LOG10(1.136364)</f>
        <v>5.5517466824043321E-2</v>
      </c>
      <c r="D305">
        <f>LOG10(1.931707)</f>
        <v>0.28594125358404177</v>
      </c>
    </row>
    <row r="306" spans="1:4">
      <c r="A306">
        <v>1.1762010000000001</v>
      </c>
      <c r="B306">
        <v>5.991892</v>
      </c>
      <c r="C306">
        <f>LOG10(1.176201)</f>
        <v>7.04815443010956E-2</v>
      </c>
      <c r="D306">
        <f>LOG10(5.991892)</f>
        <v>0.77756397688320766</v>
      </c>
    </row>
    <row r="307" spans="1:4">
      <c r="A307">
        <v>1.036986</v>
      </c>
      <c r="B307">
        <v>5.2381640000000003</v>
      </c>
      <c r="C307">
        <f>LOG10(1.036986)</f>
        <v>1.5772893164557523E-2</v>
      </c>
      <c r="D307">
        <f>LOG10(5.238164)</f>
        <v>0.71917909148899406</v>
      </c>
    </row>
    <row r="308" spans="1:4">
      <c r="A308">
        <v>1.0441100000000001</v>
      </c>
      <c r="B308">
        <v>6.6927950000000003</v>
      </c>
      <c r="C308">
        <f>LOG10(1.04411)</f>
        <v>1.8746255252872972E-2</v>
      </c>
      <c r="D308">
        <f>LOG10(6.692795)</f>
        <v>0.82560752278741256</v>
      </c>
    </row>
    <row r="309" spans="1:4">
      <c r="A309">
        <v>1.0454460000000001</v>
      </c>
      <c r="B309">
        <v>6.6152569999999997</v>
      </c>
      <c r="C309">
        <f>LOG10(1.045446)</f>
        <v>1.9301605295548037E-2</v>
      </c>
      <c r="D309">
        <f>LOG10(6.615257)</f>
        <v>0.82054672101237058</v>
      </c>
    </row>
    <row r="310" spans="1:4">
      <c r="A310">
        <v>1.057388</v>
      </c>
      <c r="B310">
        <v>5.4934050000000001</v>
      </c>
      <c r="C310">
        <f>LOG10(1.057388)</f>
        <v>2.4234377410727915E-2</v>
      </c>
      <c r="D310">
        <f>LOG10(5.493405)</f>
        <v>0.73984161846088448</v>
      </c>
    </row>
    <row r="311" spans="1:4">
      <c r="A311">
        <v>1.04874</v>
      </c>
      <c r="B311">
        <v>5.974259</v>
      </c>
      <c r="C311">
        <f>LOG10(1.04874)</f>
        <v>2.0667832749248227E-2</v>
      </c>
      <c r="D311">
        <f>LOG10(5.974259)</f>
        <v>0.77628404649585891</v>
      </c>
    </row>
    <row r="312" spans="1:4">
      <c r="A312">
        <v>1.096152</v>
      </c>
      <c r="B312">
        <v>5.2980280000000004</v>
      </c>
      <c r="C312">
        <f>LOG10(1.096152)</f>
        <v>3.9870780593738352E-2</v>
      </c>
      <c r="D312">
        <f>LOG10(5.298028)</f>
        <v>0.724114249207222</v>
      </c>
    </row>
    <row r="313" spans="1:4">
      <c r="A313">
        <v>1.079151</v>
      </c>
      <c r="B313">
        <v>4.7083259999999996</v>
      </c>
      <c r="C313">
        <f>LOG10(1.079151)</f>
        <v>3.3082217508236048E-2</v>
      </c>
      <c r="D313">
        <f>LOG10(4.708326)</f>
        <v>0.67286652534802305</v>
      </c>
    </row>
    <row r="314" spans="1:4">
      <c r="A314">
        <v>1.075148</v>
      </c>
      <c r="B314">
        <v>6.9091339999999999</v>
      </c>
      <c r="C314">
        <f>LOG10(1.075148)</f>
        <v>3.1468251376438973E-2</v>
      </c>
      <c r="D314">
        <f>LOG10(6.909134)</f>
        <v>0.8394236157402305</v>
      </c>
    </row>
    <row r="315" spans="1:4">
      <c r="A315">
        <v>1.1179760000000001</v>
      </c>
      <c r="B315">
        <v>6.775404</v>
      </c>
      <c r="C315">
        <f>LOG10(1.117976)</f>
        <v>4.8432480491868941E-2</v>
      </c>
      <c r="D315">
        <f>LOG10(6.775404)</f>
        <v>0.83093519618697753</v>
      </c>
    </row>
    <row r="316" spans="1:4">
      <c r="A316">
        <v>1.6166560000000001</v>
      </c>
      <c r="B316">
        <v>5.7578649999999998</v>
      </c>
      <c r="C316">
        <f>LOG10(1.616656)</f>
        <v>0.20861761842502016</v>
      </c>
      <c r="D316">
        <f>LOG10(5.757865)</f>
        <v>0.76026147811025113</v>
      </c>
    </row>
    <row r="317" spans="1:4">
      <c r="A317">
        <v>1.516661</v>
      </c>
      <c r="B317">
        <v>5.1339949999999996</v>
      </c>
      <c r="C317">
        <f>LOG10(1.516661)</f>
        <v>0.18088851929569508</v>
      </c>
      <c r="D317">
        <f>LOG10(5.133995)</f>
        <v>0.71045544137604255</v>
      </c>
    </row>
    <row r="318" spans="1:4">
      <c r="A318">
        <v>1.1855439999999999</v>
      </c>
      <c r="B318">
        <v>7.4877359999999999</v>
      </c>
      <c r="C318">
        <f>LOG10(1.185544)</f>
        <v>7.3917676916144259E-2</v>
      </c>
      <c r="D318">
        <f>LOG10(7.487736)</f>
        <v>0.87435052379569922</v>
      </c>
    </row>
    <row r="319" spans="1:4">
      <c r="A319">
        <v>1.167017</v>
      </c>
      <c r="B319">
        <v>7.1094879999999998</v>
      </c>
      <c r="C319">
        <f>LOG10(1.167017)</f>
        <v>6.7077182482746148E-2</v>
      </c>
      <c r="D319">
        <f>LOG10(7.109488)</f>
        <v>0.85183832551439553</v>
      </c>
    </row>
    <row r="320" spans="1:4">
      <c r="A320">
        <v>1.3512</v>
      </c>
      <c r="B320">
        <v>6.0097319999999996</v>
      </c>
      <c r="C320">
        <f>LOG10(1.3512)</f>
        <v>0.13071963656295224</v>
      </c>
      <c r="D320">
        <f>LOG10(6.009732)</f>
        <v>0.77885510536109237</v>
      </c>
    </row>
    <row r="321" spans="1:4">
      <c r="A321">
        <v>1.436439</v>
      </c>
      <c r="B321">
        <v>6.0962019999999999</v>
      </c>
      <c r="C321">
        <f>LOG10(1.436439)</f>
        <v>0.15728718791523139</v>
      </c>
      <c r="D321">
        <f>LOG10(6.096202)</f>
        <v>0.78505934908480624</v>
      </c>
    </row>
    <row r="322" spans="1:4">
      <c r="A322">
        <v>1.0357540000000001</v>
      </c>
      <c r="B322">
        <v>6.3571359999999997</v>
      </c>
      <c r="C322">
        <f>LOG10(1.035754)</f>
        <v>1.5256619184498084E-2</v>
      </c>
      <c r="D322">
        <f>LOG10(6.357136)</f>
        <v>0.80326150251394723</v>
      </c>
    </row>
    <row r="323" spans="1:4">
      <c r="A323">
        <v>1.0372509999999999</v>
      </c>
      <c r="B323">
        <v>5.4280869999999997</v>
      </c>
      <c r="C323">
        <f>LOG10(1.037251)</f>
        <v>1.5883862198790837E-2</v>
      </c>
      <c r="D323">
        <f>LOG10(5.428087)</f>
        <v>0.73464679980515168</v>
      </c>
    </row>
    <row r="324" spans="1:4">
      <c r="A324">
        <v>1.276837</v>
      </c>
      <c r="B324">
        <v>7.5522369999999999</v>
      </c>
      <c r="C324">
        <f>LOG10(1.276837)</f>
        <v>0.10613545911239285</v>
      </c>
      <c r="D324">
        <f>LOG10(7.552237)</f>
        <v>0.87807561028593195</v>
      </c>
    </row>
    <row r="325" spans="1:4">
      <c r="A325">
        <v>1.0451429999999999</v>
      </c>
      <c r="B325">
        <v>7.2628399999999997</v>
      </c>
      <c r="C325">
        <f>LOG10(1.045143)</f>
        <v>1.9175716152404008E-2</v>
      </c>
      <c r="D325">
        <f>LOG10(7.26284)</f>
        <v>0.8611064767811808</v>
      </c>
    </row>
    <row r="326" spans="1:4">
      <c r="A326">
        <v>1.049979</v>
      </c>
      <c r="B326">
        <v>5.8659429999999997</v>
      </c>
      <c r="C326">
        <f>LOG10(1.049979)</f>
        <v>2.1180613093439951E-2</v>
      </c>
      <c r="D326">
        <f>LOG10(5.865943)</f>
        <v>0.76833783857877458</v>
      </c>
    </row>
    <row r="327" spans="1:4">
      <c r="A327">
        <v>1.0433539999999999</v>
      </c>
      <c r="B327">
        <v>6.2807719999999998</v>
      </c>
      <c r="C327">
        <f>LOG10(1.043354)</f>
        <v>1.843168537988496E-2</v>
      </c>
      <c r="D327">
        <f>LOG10(6.280772)</f>
        <v>0.79801302824898435</v>
      </c>
    </row>
    <row r="328" spans="1:4">
      <c r="A328">
        <v>1.530627</v>
      </c>
      <c r="B328">
        <v>5.9643629999999996</v>
      </c>
      <c r="C328">
        <f>LOG10(1.530627)</f>
        <v>0.18486936994181263</v>
      </c>
      <c r="D328">
        <f>LOG10(5.964363)</f>
        <v>0.77556406739320716</v>
      </c>
    </row>
    <row r="329" spans="1:4">
      <c r="A329">
        <v>1.4435039999999999</v>
      </c>
      <c r="B329">
        <v>5.4387819999999998</v>
      </c>
      <c r="C329">
        <f>LOG10(1.443504)</f>
        <v>0.15941799166358422</v>
      </c>
      <c r="D329">
        <f>LOG10(5.438782)</f>
        <v>0.73550165155382541</v>
      </c>
    </row>
    <row r="330" spans="1:4">
      <c r="A330">
        <v>1.190917</v>
      </c>
      <c r="B330">
        <v>7.9315990000000003</v>
      </c>
      <c r="C330">
        <f>LOG10(1.190917)</f>
        <v>7.5881494733757646E-2</v>
      </c>
      <c r="D330">
        <f>LOG10(7.931599)</f>
        <v>0.8993607493444733</v>
      </c>
    </row>
    <row r="331" spans="1:4">
      <c r="A331">
        <v>1.1725829999999999</v>
      </c>
      <c r="B331">
        <v>7.8683699999999996</v>
      </c>
      <c r="C331">
        <f>LOG10(1.172583)</f>
        <v>6.9143593533145545E-2</v>
      </c>
      <c r="D331">
        <f>LOG10(7.86837)</f>
        <v>0.89588477386806031</v>
      </c>
    </row>
    <row r="332" spans="1:4">
      <c r="A332">
        <v>1.4697530000000001</v>
      </c>
      <c r="B332">
        <v>7.5455199999999998</v>
      </c>
      <c r="C332">
        <f>LOG10(1.469753)</f>
        <v>0.16724435532624338</v>
      </c>
      <c r="D332">
        <f>LOG10(7.54552)</f>
        <v>0.87768917457532747</v>
      </c>
    </row>
    <row r="333" spans="1:4">
      <c r="A333">
        <v>1.501965</v>
      </c>
      <c r="B333">
        <v>7.7167339999999998</v>
      </c>
      <c r="C333">
        <f>LOG10(1.501965)</f>
        <v>0.17665981250571938</v>
      </c>
      <c r="D333">
        <f>LOG10(7.716734)</f>
        <v>0.88743353014198145</v>
      </c>
    </row>
    <row r="334" spans="1:4">
      <c r="A334">
        <v>1.8677349999999999</v>
      </c>
      <c r="B334">
        <v>2.8138700000000001</v>
      </c>
      <c r="C334">
        <f>LOG10(1.867735)</f>
        <v>0.27131525722499472</v>
      </c>
      <c r="D334">
        <f>LOG10(2.81387)</f>
        <v>0.44930402927967727</v>
      </c>
    </row>
    <row r="335" spans="1:4">
      <c r="A335">
        <v>1.034014</v>
      </c>
      <c r="B335">
        <v>6.0934119999999998</v>
      </c>
      <c r="C335">
        <f>LOG10(1.034014)</f>
        <v>1.4526418914196079E-2</v>
      </c>
      <c r="D335">
        <f>LOG10(6.093412)</f>
        <v>0.78486054350725987</v>
      </c>
    </row>
    <row r="336" spans="1:4">
      <c r="A336">
        <v>1.048325</v>
      </c>
      <c r="B336">
        <v>5.4677119999999997</v>
      </c>
      <c r="C336">
        <f>LOG10(1.048325)</f>
        <v>2.0495942786521591E-2</v>
      </c>
      <c r="D336">
        <f>LOG10(5.467712)</f>
        <v>0.73780563096805851</v>
      </c>
    </row>
    <row r="337" spans="1:4">
      <c r="A337">
        <v>1.0408820000000001</v>
      </c>
      <c r="B337">
        <v>7.6691919999999998</v>
      </c>
      <c r="C337">
        <f>LOG10(1.040882)</f>
        <v>1.7401498335167499E-2</v>
      </c>
      <c r="D337">
        <f>LOG10(7.669192)</f>
        <v>0.88474961056878954</v>
      </c>
    </row>
    <row r="338" spans="1:4">
      <c r="A338">
        <v>1.0522830000000001</v>
      </c>
      <c r="B338">
        <v>7.5106060000000001</v>
      </c>
      <c r="C338">
        <f>LOG10(1.052283)</f>
        <v>2.2132554275775235E-2</v>
      </c>
      <c r="D338">
        <f>LOG10(7.510606)</f>
        <v>0.87567497985878773</v>
      </c>
    </row>
    <row r="339" spans="1:4">
      <c r="A339">
        <v>1.0362480000000001</v>
      </c>
      <c r="B339">
        <v>6.5310189999999997</v>
      </c>
      <c r="C339">
        <f>LOG10(1.036248)</f>
        <v>1.5463705353454709E-2</v>
      </c>
      <c r="D339">
        <f>LOG10(6.531019)</f>
        <v>0.81498094720940983</v>
      </c>
    </row>
    <row r="340" spans="1:4">
      <c r="A340">
        <v>1.27528</v>
      </c>
      <c r="B340">
        <v>5.9812139999999996</v>
      </c>
      <c r="C340">
        <f>LOG10(1.27528)</f>
        <v>0.10560554877347281</v>
      </c>
      <c r="D340">
        <f>LOG10(5.981214)</f>
        <v>0.77678934117761267</v>
      </c>
    </row>
    <row r="341" spans="1:4">
      <c r="A341">
        <v>1.240057</v>
      </c>
      <c r="B341">
        <v>5.5196529999999999</v>
      </c>
      <c r="C341">
        <f>LOG10(1.240057)</f>
        <v>9.3441648240077904E-2</v>
      </c>
      <c r="D341">
        <f>LOG10(5.519653)</f>
        <v>0.7419117761128764</v>
      </c>
    </row>
    <row r="342" spans="1:4">
      <c r="A342">
        <v>1.0536479999999999</v>
      </c>
      <c r="B342">
        <v>7.7903370000000001</v>
      </c>
      <c r="C342">
        <f>LOG10(1.053648)</f>
        <v>2.2695547128642662E-2</v>
      </c>
      <c r="D342">
        <f>LOG10(7.790337)</f>
        <v>0.8915562451019281</v>
      </c>
    </row>
    <row r="343" spans="1:4">
      <c r="A343">
        <v>1.01929</v>
      </c>
      <c r="B343">
        <v>7.5510590000000004</v>
      </c>
      <c r="C343">
        <f>LOG10(1.01929)</f>
        <v>8.2977634780440467E-3</v>
      </c>
      <c r="D343">
        <f>LOG10(7.551059)</f>
        <v>0.87800786362974259</v>
      </c>
    </row>
    <row r="344" spans="1:4">
      <c r="A344">
        <v>1.0090300000000001</v>
      </c>
      <c r="B344">
        <v>5.654223</v>
      </c>
      <c r="C344">
        <f>LOG10(1.00903)</f>
        <v>3.9040786658219827E-3</v>
      </c>
      <c r="D344">
        <f>LOG10(5.654223)</f>
        <v>0.75237293286938778</v>
      </c>
    </row>
    <row r="345" spans="1:4">
      <c r="A345">
        <v>1.009946</v>
      </c>
      <c r="B345">
        <v>5.8959239999999999</v>
      </c>
      <c r="C345">
        <f>LOG10(1.009946)</f>
        <v>4.2981534569226211E-3</v>
      </c>
      <c r="D345">
        <f>LOG10(5.895924)</f>
        <v>0.7705518767177939</v>
      </c>
    </row>
    <row r="346" spans="1:4">
      <c r="A346">
        <v>1.0360549999999999</v>
      </c>
      <c r="B346">
        <v>6.2278580000000003</v>
      </c>
      <c r="C346">
        <f>LOG10(1.036055)</f>
        <v>1.5382810971455824E-2</v>
      </c>
      <c r="D346">
        <f>LOG10(6.227858)</f>
        <v>0.79433870175743715</v>
      </c>
    </row>
    <row r="347" spans="1:4">
      <c r="A347">
        <v>1.0369660000000001</v>
      </c>
      <c r="B347">
        <v>5.6180580000000004</v>
      </c>
      <c r="C347">
        <f>LOG10(1.036966)</f>
        <v>1.5764516992265887E-2</v>
      </c>
      <c r="D347">
        <f>LOG10(5.618058)</f>
        <v>0.74958621848071161</v>
      </c>
    </row>
    <row r="348" spans="1:4">
      <c r="A348">
        <v>1.037874</v>
      </c>
      <c r="B348">
        <v>7.5808850000000003</v>
      </c>
      <c r="C348">
        <f>LOG10(1.037874)</f>
        <v>1.6144632485260109E-2</v>
      </c>
      <c r="D348">
        <f>LOG10(7.580885)</f>
        <v>0.87971990855829052</v>
      </c>
    </row>
    <row r="349" spans="1:4">
      <c r="A349">
        <v>1.0448299999999999</v>
      </c>
      <c r="B349">
        <v>7.3314500000000002</v>
      </c>
      <c r="C349">
        <f>LOG10(1.04483)</f>
        <v>1.9045633922775199E-2</v>
      </c>
      <c r="D349">
        <f>LOG10(7.33145)</f>
        <v>0.86518987705880324</v>
      </c>
    </row>
    <row r="350" spans="1:4">
      <c r="A350">
        <v>1.0325979999999999</v>
      </c>
      <c r="B350">
        <v>8.8330789999999997</v>
      </c>
      <c r="C350">
        <f>LOG10(1.032598)</f>
        <v>1.3931279543467096E-2</v>
      </c>
      <c r="D350">
        <f>LOG10(8.833079)</f>
        <v>0.94611211463374112</v>
      </c>
    </row>
    <row r="351" spans="1:4">
      <c r="A351">
        <v>1.0113989999999999</v>
      </c>
      <c r="B351">
        <v>6.3985640000000004</v>
      </c>
      <c r="C351">
        <f>LOG10(1.011399)</f>
        <v>4.9225198969838476E-3</v>
      </c>
      <c r="D351">
        <f>LOG10(6.398564)</f>
        <v>0.80608251822578336</v>
      </c>
    </row>
    <row r="352" spans="1:4">
      <c r="A352">
        <v>1.008921</v>
      </c>
      <c r="B352">
        <v>5.4417600000000004</v>
      </c>
      <c r="C352">
        <f>LOG10(1.008921)</f>
        <v>3.8571616707378086E-3</v>
      </c>
      <c r="D352">
        <f>LOG10(5.44176)</f>
        <v>0.73573938401226424</v>
      </c>
    </row>
    <row r="353" spans="1:4">
      <c r="A353">
        <v>1.0112080000000001</v>
      </c>
      <c r="B353">
        <v>5.2785489999999999</v>
      </c>
      <c r="C353">
        <f>LOG10(1.011208)</f>
        <v>4.8404967987843283E-3</v>
      </c>
      <c r="D353">
        <f>LOG10(5.278549)</f>
        <v>0.7225145574018782</v>
      </c>
    </row>
    <row r="354" spans="1:4">
      <c r="A354">
        <v>1.0135000000000001</v>
      </c>
      <c r="B354">
        <v>5.3700169999999998</v>
      </c>
      <c r="C354">
        <f>LOG10(1.0135)</f>
        <v>5.8237530290275435E-3</v>
      </c>
      <c r="D354">
        <f>LOG10(5.370017)</f>
        <v>0.72997566055886776</v>
      </c>
    </row>
    <row r="355" spans="1:4">
      <c r="A355">
        <v>1.015066</v>
      </c>
      <c r="B355">
        <v>5.8563450000000001</v>
      </c>
      <c r="C355">
        <f>LOG10(1.015066)</f>
        <v>6.4942811693611407E-3</v>
      </c>
      <c r="D355">
        <f>LOG10(5.856345)</f>
        <v>0.7676266532933077</v>
      </c>
    </row>
    <row r="356" spans="1:4">
      <c r="A356">
        <v>1.0147809999999999</v>
      </c>
      <c r="B356">
        <v>4.04488</v>
      </c>
      <c r="C356">
        <f>LOG10(1.014781)</f>
        <v>6.3723272209543855E-3</v>
      </c>
      <c r="D356">
        <f>LOG10(4.04488)</f>
        <v>0.6069056418664921</v>
      </c>
    </row>
    <row r="357" spans="1:4">
      <c r="A357">
        <v>1.0189779999999999</v>
      </c>
      <c r="B357">
        <v>3.536289</v>
      </c>
      <c r="C357">
        <f>LOG10(1.018978)</f>
        <v>8.1648075768454391E-3</v>
      </c>
      <c r="D357">
        <f>LOG10(3.536289)</f>
        <v>0.54854775011266721</v>
      </c>
    </row>
    <row r="358" spans="1:4">
      <c r="A358">
        <v>1.032054</v>
      </c>
      <c r="B358">
        <v>13.455660999999999</v>
      </c>
      <c r="C358">
        <f>LOG10(1.032054)</f>
        <v>1.3702421407933815E-2</v>
      </c>
      <c r="D358">
        <f>LOG10(13.455661)</f>
        <v>1.1289050370385618</v>
      </c>
    </row>
    <row r="359" spans="1:4">
      <c r="A359">
        <v>1.0305660000000001</v>
      </c>
      <c r="B359">
        <v>12.551914</v>
      </c>
      <c r="C359">
        <f>LOG10(1.030566)</f>
        <v>1.3075810300527489E-2</v>
      </c>
      <c r="D359">
        <f>LOG10(12.551914)</f>
        <v>1.0987099550010127</v>
      </c>
    </row>
    <row r="360" spans="1:4">
      <c r="A360">
        <v>1.226021</v>
      </c>
      <c r="B360">
        <v>10.767847</v>
      </c>
      <c r="C360">
        <f>LOG10(1.226021)</f>
        <v>8.8497909094314361E-2</v>
      </c>
      <c r="D360">
        <f>LOG10(10.767847)</f>
        <v>1.0321288760470821</v>
      </c>
    </row>
    <row r="361" spans="1:4">
      <c r="A361">
        <v>1.0344880000000001</v>
      </c>
      <c r="B361">
        <v>9.8668499999999995</v>
      </c>
      <c r="C361">
        <f>LOG10(1.034488)</f>
        <v>1.4725457240506966E-2</v>
      </c>
      <c r="D361">
        <f>LOG10(9.86685)</f>
        <v>0.99417852592528688</v>
      </c>
    </row>
    <row r="362" spans="1:4">
      <c r="A362">
        <v>1.0333140000000001</v>
      </c>
      <c r="B362">
        <v>11.067674999999999</v>
      </c>
      <c r="C362">
        <f>LOG10(1.033314)</f>
        <v>1.4232313528935074E-2</v>
      </c>
      <c r="D362">
        <f>LOG10(11.067675)</f>
        <v>1.0440563976880184</v>
      </c>
    </row>
    <row r="363" spans="1:4">
      <c r="A363">
        <v>1.016483</v>
      </c>
      <c r="B363">
        <v>6.2855319999999999</v>
      </c>
      <c r="C363">
        <f>LOG10(1.016483)</f>
        <v>7.1001197493353943E-3</v>
      </c>
      <c r="D363">
        <f>LOG10(6.285532)</f>
        <v>0.79834204174933099</v>
      </c>
    </row>
    <row r="364" spans="1:4">
      <c r="A364">
        <v>1.013001</v>
      </c>
      <c r="B364">
        <v>5.7146730000000003</v>
      </c>
      <c r="C364">
        <f>LOG10(1.013001)</f>
        <v>5.6098740811763416E-3</v>
      </c>
      <c r="D364">
        <f>LOG10(5.714673)</f>
        <v>0.75699138462480653</v>
      </c>
    </row>
    <row r="365" spans="1:4">
      <c r="A365">
        <v>1.0107200000000001</v>
      </c>
      <c r="B365">
        <v>5.2020189999999999</v>
      </c>
      <c r="C365">
        <f>LOG10(1.01072)</f>
        <v>4.630859550292782E-3</v>
      </c>
      <c r="D365">
        <f>LOG10(5.202019)</f>
        <v>0.71617193409208901</v>
      </c>
    </row>
    <row r="366" spans="1:4">
      <c r="A366">
        <v>1.0111939999999999</v>
      </c>
      <c r="B366">
        <v>5.4053279999999999</v>
      </c>
      <c r="C366">
        <f>LOG10(1.011194)</f>
        <v>4.8344840251153733E-3</v>
      </c>
      <c r="D366">
        <f>LOG10(5.405328)</f>
        <v>0.73282205245547616</v>
      </c>
    </row>
    <row r="367" spans="1:4">
      <c r="A367">
        <v>1.0134179999999999</v>
      </c>
      <c r="B367">
        <v>5.4660989999999998</v>
      </c>
      <c r="C367">
        <f>LOG10(1.013418)</f>
        <v>5.7886138201048787E-3</v>
      </c>
      <c r="D367">
        <f>LOG10(5.466099)</f>
        <v>0.73767749321181009</v>
      </c>
    </row>
    <row r="368" spans="1:4">
      <c r="A368">
        <v>1.0130859999999999</v>
      </c>
      <c r="B368">
        <v>5.7163849999999998</v>
      </c>
      <c r="C368">
        <f>LOG10(1.013086)</f>
        <v>5.6463138105496474E-3</v>
      </c>
      <c r="D368">
        <f>LOG10(5.716385)</f>
        <v>0.75712147094902549</v>
      </c>
    </row>
    <row r="369" spans="1:4">
      <c r="A369">
        <v>1.0312239999999999</v>
      </c>
      <c r="B369">
        <v>14.412812000000001</v>
      </c>
      <c r="C369">
        <f>LOG10(1.031224)</f>
        <v>1.3353011934829774E-2</v>
      </c>
      <c r="D369">
        <f>LOG10(14.412812)</f>
        <v>1.1587487217536996</v>
      </c>
    </row>
    <row r="370" spans="1:4">
      <c r="A370">
        <v>1.0296099999999999</v>
      </c>
      <c r="B370">
        <v>13.298387999999999</v>
      </c>
      <c r="C370">
        <f>LOG10(1.02961)</f>
        <v>1.2672751965219824E-2</v>
      </c>
      <c r="D370">
        <f>LOG10(13.298388)</f>
        <v>1.1237989999795428</v>
      </c>
    </row>
    <row r="371" spans="1:4">
      <c r="A371">
        <v>1.2144999999999999</v>
      </c>
      <c r="B371">
        <v>8.1110989999999994</v>
      </c>
      <c r="C371">
        <f>LOG10(1.2145)</f>
        <v>8.4397519141149319E-2</v>
      </c>
      <c r="D371">
        <f>LOG10(8.111099)</f>
        <v>0.90907970221354373</v>
      </c>
    </row>
    <row r="372" spans="1:4">
      <c r="A372">
        <v>1.030899</v>
      </c>
      <c r="B372">
        <v>5.3244090000000002</v>
      </c>
      <c r="C372">
        <f>LOG10(1.030899)</f>
        <v>1.3216118347214326E-2</v>
      </c>
      <c r="D372">
        <f>LOG10(5.324409)</f>
        <v>0.72627140886511765</v>
      </c>
    </row>
    <row r="373" spans="1:4">
      <c r="A373">
        <v>1.0312730000000001</v>
      </c>
      <c r="B373">
        <v>5.3819090000000003</v>
      </c>
      <c r="C373">
        <f>LOG10(1.031273)</f>
        <v>1.3373647532958978E-2</v>
      </c>
      <c r="D373">
        <f>LOG10(5.381909)</f>
        <v>0.73093635022224146</v>
      </c>
    </row>
    <row r="374" spans="1:4">
      <c r="A374">
        <v>1.0117719999999999</v>
      </c>
      <c r="B374">
        <v>5.3452849999999996</v>
      </c>
      <c r="C374">
        <f>LOG10(1.011772)</f>
        <v>5.0826564782073501E-3</v>
      </c>
      <c r="D374">
        <f>LOG10(5.345285)</f>
        <v>0.72797086588298077</v>
      </c>
    </row>
    <row r="375" spans="1:4">
      <c r="A375">
        <v>1.0112209999999999</v>
      </c>
      <c r="B375">
        <v>5.0439689999999997</v>
      </c>
      <c r="C375">
        <f>LOG10(1.011221)</f>
        <v>4.8460800140811234E-3</v>
      </c>
      <c r="D375">
        <f>LOG10(5.043969)</f>
        <v>0.70277240875546299</v>
      </c>
    </row>
    <row r="376" spans="1:4">
      <c r="A376">
        <v>1.0079009999999999</v>
      </c>
      <c r="B376">
        <v>5.5708840000000004</v>
      </c>
      <c r="C376">
        <f>LOG10(1.007901)</f>
        <v>3.4178760924272601E-3</v>
      </c>
      <c r="D376">
        <f>LOG10(5.570884)</f>
        <v>0.74592411543585679</v>
      </c>
    </row>
    <row r="377" spans="1:4">
      <c r="A377">
        <v>1.0061439999999999</v>
      </c>
      <c r="B377">
        <v>5.8642159999999999</v>
      </c>
      <c r="C377">
        <f>LOG10(1.006144)</f>
        <v>2.6601416840352182E-3</v>
      </c>
      <c r="D377">
        <f>LOG10(5.864216)</f>
        <v>0.76820995854310481</v>
      </c>
    </row>
    <row r="378" spans="1:4">
      <c r="A378">
        <v>1.0065649999999999</v>
      </c>
      <c r="B378">
        <v>5.659497</v>
      </c>
      <c r="C378">
        <f>LOG10(1.006565)</f>
        <v>2.8418251559606741E-3</v>
      </c>
      <c r="D378">
        <f>LOG10(5.659497)</f>
        <v>0.75277783404485754</v>
      </c>
    </row>
    <row r="379" spans="1:4">
      <c r="A379">
        <v>1.0064759999999999</v>
      </c>
      <c r="B379">
        <v>6.2787870000000003</v>
      </c>
      <c r="C379">
        <f>LOG10(1.006476)</f>
        <v>2.8034233460476361E-3</v>
      </c>
      <c r="D379">
        <f>LOG10(6.278787)</f>
        <v>0.79787575041084435</v>
      </c>
    </row>
    <row r="380" spans="1:4">
      <c r="A380">
        <v>1.0091300000000001</v>
      </c>
      <c r="B380">
        <v>4.0159130000000003</v>
      </c>
      <c r="C380">
        <f>LOG10(1.00913)</f>
        <v>3.9471173230403037E-3</v>
      </c>
      <c r="D380">
        <f>LOG10(4.015913)</f>
        <v>0.60378429576316028</v>
      </c>
    </row>
    <row r="381" spans="1:4">
      <c r="A381">
        <v>1.0298309999999999</v>
      </c>
      <c r="B381">
        <v>5.6276979999999996</v>
      </c>
      <c r="C381">
        <f>LOG10(1.029831)</f>
        <v>1.276596083196478E-2</v>
      </c>
      <c r="D381">
        <f>LOG10(5.627698)</f>
        <v>0.75033078377823426</v>
      </c>
    </row>
    <row r="382" spans="1:4">
      <c r="A382">
        <v>1.032041</v>
      </c>
      <c r="B382">
        <v>5.1993530000000003</v>
      </c>
      <c r="C382">
        <f>LOG10(1.032041)</f>
        <v>1.3696950895903278E-2</v>
      </c>
      <c r="D382">
        <f>LOG10(5.199353)</f>
        <v>0.71594930401711254</v>
      </c>
    </row>
    <row r="383" spans="1:4">
      <c r="A383">
        <v>1.049045</v>
      </c>
      <c r="B383">
        <v>5.3538420000000002</v>
      </c>
      <c r="C383">
        <f>LOG10(1.049045)</f>
        <v>2.0794118157823303E-2</v>
      </c>
      <c r="D383">
        <f>LOG10(5.353842)</f>
        <v>0.72866555035097935</v>
      </c>
    </row>
    <row r="384" spans="1:4">
      <c r="A384">
        <v>1.0454969999999999</v>
      </c>
      <c r="B384">
        <v>5.5025779999999997</v>
      </c>
      <c r="C384">
        <f>LOG10(1.045497)</f>
        <v>1.9322790969745155E-2</v>
      </c>
      <c r="D384">
        <f>LOG10(5.502578)</f>
        <v>0.74056620746881952</v>
      </c>
    </row>
    <row r="385" spans="1:4">
      <c r="A385">
        <v>1.033005</v>
      </c>
      <c r="B385">
        <v>5.3371969999999997</v>
      </c>
      <c r="C385">
        <f>LOG10(1.033005)</f>
        <v>1.410242361754338E-2</v>
      </c>
      <c r="D385">
        <f>LOG10(5.337197)</f>
        <v>0.72731323323902808</v>
      </c>
    </row>
    <row r="386" spans="1:4">
      <c r="A386">
        <v>1.0442929999999999</v>
      </c>
      <c r="B386">
        <v>6.4760999999999997</v>
      </c>
      <c r="C386">
        <f>LOG10(1.044293)</f>
        <v>1.8822366894535657E-2</v>
      </c>
      <c r="D386">
        <f>LOG10(6.4761)</f>
        <v>0.81131354624453611</v>
      </c>
    </row>
    <row r="387" spans="1:4">
      <c r="A387">
        <v>1.00465</v>
      </c>
      <c r="B387">
        <v>5.8657310000000003</v>
      </c>
      <c r="C387">
        <f>LOG10(1.00465)</f>
        <v>2.0147885793843452E-3</v>
      </c>
      <c r="D387">
        <f>LOG10(5.865731)</f>
        <v>0.76832214253570807</v>
      </c>
    </row>
    <row r="388" spans="1:4">
      <c r="A388">
        <v>1.0053780000000001</v>
      </c>
      <c r="B388">
        <v>5.1112209999999996</v>
      </c>
      <c r="C388">
        <f>LOG10(1.005378)</f>
        <v>2.3293776265520543E-3</v>
      </c>
      <c r="D388">
        <f>LOG10(5.111221)</f>
        <v>0.70852465947323517</v>
      </c>
    </row>
    <row r="389" spans="1:4">
      <c r="A389">
        <v>1.004308</v>
      </c>
      <c r="B389">
        <v>4.7541929999999999</v>
      </c>
      <c r="C389">
        <f>LOG10(1.004308)</f>
        <v>1.8669221588362127E-3</v>
      </c>
      <c r="D389">
        <f>LOG10(4.754193)</f>
        <v>0.6770768082574623</v>
      </c>
    </row>
    <row r="390" spans="1:4">
      <c r="A390">
        <v>1.012937</v>
      </c>
      <c r="B390">
        <v>5.7359289999999996</v>
      </c>
      <c r="C390">
        <f>LOG10(1.012937)</f>
        <v>5.5824350905941209E-3</v>
      </c>
      <c r="D390">
        <f>LOG10(5.735929)</f>
        <v>0.75860376694512488</v>
      </c>
    </row>
    <row r="391" spans="1:4">
      <c r="A391">
        <v>1.00644</v>
      </c>
      <c r="B391">
        <v>5.4824859999999997</v>
      </c>
      <c r="C391">
        <f>LOG10(1.00644)</f>
        <v>2.7878890650839482E-3</v>
      </c>
      <c r="D391">
        <f>LOG10(5.482486)</f>
        <v>0.73897753134262756</v>
      </c>
    </row>
    <row r="392" spans="1:4">
      <c r="A392">
        <v>1.008508</v>
      </c>
      <c r="B392">
        <v>5.6470440000000002</v>
      </c>
      <c r="C392">
        <f>LOG10(1.008508)</f>
        <v>3.6793476078571122E-3</v>
      </c>
      <c r="D392">
        <f>LOG10(5.647044)</f>
        <v>0.75182117163678319</v>
      </c>
    </row>
    <row r="393" spans="1:4">
      <c r="A393">
        <v>1.035523</v>
      </c>
      <c r="B393">
        <v>6.040006</v>
      </c>
      <c r="C393">
        <f>LOG10(1.035523)</f>
        <v>1.5159749450767999E-2</v>
      </c>
      <c r="D393">
        <f>LOG10(6.040006)</f>
        <v>0.78103737003927709</v>
      </c>
    </row>
    <row r="394" spans="1:4">
      <c r="A394">
        <v>1.033933</v>
      </c>
      <c r="B394">
        <v>5.1997499999999999</v>
      </c>
      <c r="C394">
        <f>LOG10(1.033933)</f>
        <v>1.4492396907778938E-2</v>
      </c>
      <c r="D394">
        <f>LOG10(5.19975)</f>
        <v>0.7159824635904718</v>
      </c>
    </row>
    <row r="395" spans="1:4">
      <c r="A395">
        <v>1.0421419999999999</v>
      </c>
      <c r="B395">
        <v>4.5517640000000004</v>
      </c>
      <c r="C395">
        <f>LOG10(1.042142)</f>
        <v>1.7926899016041099E-2</v>
      </c>
      <c r="D395">
        <f>LOG10(4.551764)</f>
        <v>0.65817973665706619</v>
      </c>
    </row>
    <row r="396" spans="1:4">
      <c r="A396">
        <v>1.0577209999999999</v>
      </c>
      <c r="B396">
        <v>5.4550099999999997</v>
      </c>
      <c r="C396">
        <f>LOG10(1.057721)</f>
        <v>2.4371126924505829E-2</v>
      </c>
      <c r="D396">
        <f>LOG10(5.45501)</f>
        <v>0.7367955510638361</v>
      </c>
    </row>
    <row r="397" spans="1:4">
      <c r="A397">
        <v>1.0379780000000001</v>
      </c>
      <c r="B397">
        <v>5.2615660000000002</v>
      </c>
      <c r="C397">
        <f>LOG10(1.037978)</f>
        <v>1.6188148714890903E-2</v>
      </c>
      <c r="D397">
        <f>LOG10(5.261566)</f>
        <v>0.72111502246909298</v>
      </c>
    </row>
    <row r="398" spans="1:4">
      <c r="A398">
        <v>1.03748</v>
      </c>
      <c r="B398">
        <v>5.9369269999999998</v>
      </c>
      <c r="C398">
        <f>LOG10(1.03748)</f>
        <v>1.5979733361616028E-2</v>
      </c>
      <c r="D398">
        <f>LOG10(5.936927)</f>
        <v>0.77356170890717879</v>
      </c>
    </row>
    <row r="399" spans="1:4">
      <c r="A399">
        <v>1.0083519999999999</v>
      </c>
      <c r="B399">
        <v>5.331048</v>
      </c>
      <c r="C399">
        <f>LOG10(1.008352)</f>
        <v>3.6121640261389601E-3</v>
      </c>
      <c r="D399">
        <f>LOG10(5.331048)</f>
        <v>0.72681259286847988</v>
      </c>
    </row>
    <row r="400" spans="1:4">
      <c r="A400">
        <v>1.007325</v>
      </c>
      <c r="B400">
        <v>4.7661600000000002</v>
      </c>
      <c r="C400">
        <f>LOG10(1.007325)</f>
        <v>3.1696124948075739E-3</v>
      </c>
      <c r="D400">
        <f>LOG10(4.76616)</f>
        <v>0.6781686175217152</v>
      </c>
    </row>
    <row r="401" spans="1:4">
      <c r="A401">
        <v>1.0124979999999999</v>
      </c>
      <c r="B401">
        <v>5.4557989999999998</v>
      </c>
      <c r="C401">
        <f>LOG10(1.012498)</f>
        <v>5.3941740202155782E-3</v>
      </c>
      <c r="D401">
        <f>LOG10(5.455799)</f>
        <v>0.73685836186857456</v>
      </c>
    </row>
    <row r="402" spans="1:4">
      <c r="A402">
        <v>1.005986</v>
      </c>
      <c r="B402">
        <v>5.5996430000000004</v>
      </c>
      <c r="C402">
        <f>LOG10(1.005986)</f>
        <v>2.5919368182644223E-3</v>
      </c>
      <c r="D402">
        <f>LOG10(5.599643)</f>
        <v>0.74816033985044161</v>
      </c>
    </row>
    <row r="403" spans="1:4">
      <c r="A403">
        <v>1.0120990000000001</v>
      </c>
      <c r="B403">
        <v>5.4457870000000002</v>
      </c>
      <c r="C403">
        <f>LOG10(1.012099)</f>
        <v>5.2229957555804864E-3</v>
      </c>
      <c r="D403">
        <f>LOG10(5.445787)</f>
        <v>0.73606065086114714</v>
      </c>
    </row>
    <row r="404" spans="1:4">
      <c r="A404">
        <v>1.007198</v>
      </c>
      <c r="B404">
        <v>5.4006769999999999</v>
      </c>
      <c r="C404">
        <f>LOG10(1.007198)</f>
        <v>3.1148547191209458E-3</v>
      </c>
      <c r="D404">
        <f>LOG10(5.400677)</f>
        <v>0.73244820407023814</v>
      </c>
    </row>
    <row r="405" spans="1:4">
      <c r="A405">
        <v>1</v>
      </c>
      <c r="B405">
        <v>1.903114</v>
      </c>
      <c r="C405">
        <f>LOG10(1)</f>
        <v>0</v>
      </c>
      <c r="D405">
        <f>LOG10(1.903114)</f>
        <v>0.27946480409787205</v>
      </c>
    </row>
    <row r="406" spans="1:4">
      <c r="A406">
        <v>1.0278970000000001</v>
      </c>
      <c r="B406">
        <v>5.4110189999999996</v>
      </c>
      <c r="C406">
        <f>LOG10(1.027897)</f>
        <v>1.1949598537901203E-2</v>
      </c>
      <c r="D406">
        <f>LOG10(5.411019)</f>
        <v>0.73327905889666767</v>
      </c>
    </row>
    <row r="407" spans="1:4">
      <c r="A407">
        <v>1.0312669999999999</v>
      </c>
      <c r="B407">
        <v>4.7384519999999997</v>
      </c>
      <c r="C407">
        <f>LOG10(1.031267)</f>
        <v>1.337112077770429E-2</v>
      </c>
      <c r="D407">
        <f>LOG10(4.738452)</f>
        <v>0.67563648562755685</v>
      </c>
    </row>
    <row r="408" spans="1:4">
      <c r="A408">
        <v>1.041183</v>
      </c>
      <c r="B408">
        <v>5.2434000000000003</v>
      </c>
      <c r="C408">
        <f>LOG10(1.041183)</f>
        <v>1.7527068516658976E-2</v>
      </c>
      <c r="D408">
        <f>LOG10(5.2434)</f>
        <v>0.71961298973097343</v>
      </c>
    </row>
    <row r="409" spans="1:4">
      <c r="A409">
        <v>1.0423849999999999</v>
      </c>
      <c r="B409">
        <v>5.321752</v>
      </c>
      <c r="C409">
        <f>LOG10(1.042385)</f>
        <v>1.802815321863049E-2</v>
      </c>
      <c r="D409">
        <f>LOG10(5.321752)</f>
        <v>0.72605463204530907</v>
      </c>
    </row>
    <row r="410" spans="1:4">
      <c r="A410">
        <v>1.036754</v>
      </c>
      <c r="B410">
        <v>5.2916160000000003</v>
      </c>
      <c r="C410">
        <f>LOG10(1.036754)</f>
        <v>1.5675719632463902E-2</v>
      </c>
      <c r="D410">
        <f>LOG10(5.291616)</f>
        <v>0.72358832094027015</v>
      </c>
    </row>
    <row r="411" spans="1:4">
      <c r="A411">
        <v>1.0097229999999999</v>
      </c>
      <c r="B411">
        <v>5.2231719999999999</v>
      </c>
      <c r="C411">
        <f>LOG10(1.009723)</f>
        <v>4.2022489598411419E-3</v>
      </c>
      <c r="D411">
        <f>LOG10(5.223172)</f>
        <v>0.71793432746842267</v>
      </c>
    </row>
    <row r="412" spans="1:4">
      <c r="A412">
        <v>1.0062960000000001</v>
      </c>
      <c r="B412">
        <v>4.6846439999999996</v>
      </c>
      <c r="C412">
        <f>LOG10(1.006296)</f>
        <v>2.7257463841752374E-3</v>
      </c>
      <c r="D412">
        <f>LOG10(4.684644)</f>
        <v>0.67067659315122485</v>
      </c>
    </row>
    <row r="413" spans="1:4">
      <c r="A413">
        <v>1.005409</v>
      </c>
      <c r="B413">
        <v>5.1599560000000002</v>
      </c>
      <c r="C413">
        <f>LOG10(1.005409)</f>
        <v>2.3427685316454536E-3</v>
      </c>
      <c r="D413">
        <f>LOG10(5.159956)</f>
        <v>0.7126459983251423</v>
      </c>
    </row>
    <row r="414" spans="1:4">
      <c r="A414">
        <v>1.008184</v>
      </c>
      <c r="B414">
        <v>5.44862</v>
      </c>
      <c r="C414">
        <f>LOG10(1.008184)</f>
        <v>3.539800851736395E-3</v>
      </c>
      <c r="D414">
        <f>LOG10(5.44862)</f>
        <v>0.73628652020767782</v>
      </c>
    </row>
    <row r="415" spans="1:4">
      <c r="A415">
        <v>1.007943</v>
      </c>
      <c r="B415">
        <v>5.3739420000000004</v>
      </c>
      <c r="C415">
        <f>LOG10(1.007943)</f>
        <v>3.435973096205944E-3</v>
      </c>
      <c r="D415">
        <f>LOG10(5.373942)</f>
        <v>0.73029297485936018</v>
      </c>
    </row>
    <row r="416" spans="1:4">
      <c r="A416">
        <v>1.0074920000000001</v>
      </c>
      <c r="B416">
        <v>5.8460270000000003</v>
      </c>
      <c r="C416">
        <f>LOG10(1.007492)</f>
        <v>3.2416063072917291E-3</v>
      </c>
      <c r="D416">
        <f>LOG10(5.846027)</f>
        <v>0.76686081682434837</v>
      </c>
    </row>
    <row r="417" spans="1:4">
      <c r="A417">
        <v>1.010219</v>
      </c>
      <c r="B417">
        <v>3.8084539999999998</v>
      </c>
      <c r="C417">
        <f>LOG10(1.010219)</f>
        <v>4.4155323782298491E-3</v>
      </c>
      <c r="D417">
        <f>LOG10(3.808454)</f>
        <v>0.58074871438212361</v>
      </c>
    </row>
    <row r="418" spans="1:4">
      <c r="A418">
        <v>1.027325</v>
      </c>
      <c r="B418">
        <v>5.2932490000000003</v>
      </c>
      <c r="C418">
        <f>LOG10(1.027325)</f>
        <v>1.170785681845412E-2</v>
      </c>
      <c r="D418">
        <f>LOG10(5.293249)</f>
        <v>0.72372232414098647</v>
      </c>
    </row>
    <row r="419" spans="1:4">
      <c r="A419">
        <v>1.030308</v>
      </c>
      <c r="B419">
        <v>4.8689609999999997</v>
      </c>
      <c r="C419">
        <f>LOG10(1.030308)</f>
        <v>1.2967071991522248E-2</v>
      </c>
      <c r="D419">
        <f>LOG10(4.868961)</f>
        <v>0.68743629589470756</v>
      </c>
    </row>
    <row r="420" spans="1:4">
      <c r="A420">
        <v>1.0386310000000001</v>
      </c>
      <c r="B420">
        <v>5.0471570000000003</v>
      </c>
      <c r="C420">
        <f>LOG10(1.038631)</f>
        <v>1.646128083175092E-2</v>
      </c>
      <c r="D420">
        <f>LOG10(5.047157)</f>
        <v>0.70304681437766392</v>
      </c>
    </row>
    <row r="421" spans="1:4">
      <c r="A421">
        <v>1.03579</v>
      </c>
      <c r="B421">
        <v>5.1414920000000004</v>
      </c>
      <c r="C421">
        <f>LOG10(1.03579)</f>
        <v>1.5271713820528077E-2</v>
      </c>
      <c r="D421">
        <f>LOG10(5.141492)</f>
        <v>0.71108916439249015</v>
      </c>
    </row>
    <row r="422" spans="1:4">
      <c r="A422">
        <v>1.0323640000000001</v>
      </c>
      <c r="B422">
        <v>5.2145440000000001</v>
      </c>
      <c r="C422">
        <f>LOG10(1.032364)</f>
        <v>1.3832851670024106E-2</v>
      </c>
      <c r="D422">
        <f>LOG10(5.214544)</f>
        <v>0.71721633635938686</v>
      </c>
    </row>
    <row r="423" spans="1:4">
      <c r="A423">
        <v>1.0085660000000001</v>
      </c>
      <c r="B423">
        <v>5.3713059999999997</v>
      </c>
      <c r="C423">
        <f>LOG10(1.008566)</f>
        <v>3.7043234688888642E-3</v>
      </c>
      <c r="D423">
        <f>LOG10(5.371306)</f>
        <v>0.73007989456986622</v>
      </c>
    </row>
    <row r="424" spans="1:4">
      <c r="A424">
        <v>1.0075700000000001</v>
      </c>
      <c r="B424">
        <v>5.1458890000000004</v>
      </c>
      <c r="C424">
        <f>LOG10(1.00757)</f>
        <v>3.2752280713916749E-3</v>
      </c>
      <c r="D424">
        <f>LOG10(5.145889)</f>
        <v>0.71146041397549153</v>
      </c>
    </row>
    <row r="425" spans="1:4">
      <c r="A425">
        <v>1.006707</v>
      </c>
      <c r="B425">
        <v>5.0604230000000001</v>
      </c>
      <c r="C425">
        <f>LOG10(1.006707)</f>
        <v>2.9030884294106237E-3</v>
      </c>
      <c r="D425">
        <f>LOG10(5.060423)</f>
        <v>0.70418682096778906</v>
      </c>
    </row>
    <row r="426" spans="1:4">
      <c r="A426">
        <v>1.010068</v>
      </c>
      <c r="B426">
        <v>5.4525319999999997</v>
      </c>
      <c r="C426">
        <f>LOG10(1.010068)</f>
        <v>4.3506124268669873E-3</v>
      </c>
      <c r="D426">
        <f>LOG10(5.452532)</f>
        <v>0.73659822306002531</v>
      </c>
    </row>
    <row r="427" spans="1:4">
      <c r="A427">
        <v>1.0156890000000001</v>
      </c>
      <c r="B427">
        <v>5.3900090000000001</v>
      </c>
      <c r="C427">
        <f>LOG10(1.015689)</f>
        <v>6.7607490305397434E-3</v>
      </c>
      <c r="D427">
        <f>LOG10(5.390009)</f>
        <v>0.73158949035317167</v>
      </c>
    </row>
    <row r="428" spans="1:4">
      <c r="A428">
        <v>1.028559</v>
      </c>
      <c r="B428">
        <v>5.7553809999999999</v>
      </c>
      <c r="C428">
        <f>LOG10(1.028559)</f>
        <v>1.2229208660316706E-2</v>
      </c>
      <c r="D428">
        <f>LOG10(5.755381)</f>
        <v>0.7600740787426381</v>
      </c>
    </row>
    <row r="429" spans="1:4">
      <c r="A429">
        <v>1.029852</v>
      </c>
      <c r="B429">
        <v>5.5477429999999996</v>
      </c>
      <c r="C429">
        <f>LOG10(1.029852)</f>
        <v>1.2774816742432853E-2</v>
      </c>
      <c r="D429">
        <f>LOG10(5.547743)</f>
        <v>0.74411633411230182</v>
      </c>
    </row>
    <row r="430" spans="1:4">
      <c r="A430">
        <v>1.023976</v>
      </c>
      <c r="B430">
        <v>5.1331920000000002</v>
      </c>
      <c r="C430">
        <f>LOG10(1.023976)</f>
        <v>1.0289777743607937E-2</v>
      </c>
      <c r="D430">
        <f>LOG10(5.133192)</f>
        <v>0.71038750875346945</v>
      </c>
    </row>
    <row r="431" spans="1:4">
      <c r="A431">
        <v>1.030797</v>
      </c>
      <c r="B431">
        <v>5.0379269999999998</v>
      </c>
      <c r="C431">
        <f>LOG10(1.030797)</f>
        <v>1.3173145923355237E-2</v>
      </c>
      <c r="D431">
        <f>LOG10(5.037927)</f>
        <v>0.70225187024290581</v>
      </c>
    </row>
    <row r="432" spans="1:4">
      <c r="A432">
        <v>1.0247219999999999</v>
      </c>
      <c r="B432">
        <v>5.2353759999999996</v>
      </c>
      <c r="C432">
        <f>LOG10(1.024722)</f>
        <v>1.0606060277997244E-2</v>
      </c>
      <c r="D432">
        <f>LOG10(5.235376)</f>
        <v>0.7189478777744055</v>
      </c>
    </row>
    <row r="433" spans="1:4">
      <c r="A433">
        <v>1.0253920000000001</v>
      </c>
      <c r="B433">
        <v>5.0894339999999998</v>
      </c>
      <c r="C433">
        <f>LOG10(1.025392)</f>
        <v>1.0889924797955234E-2</v>
      </c>
      <c r="D433">
        <f>LOG10(5.089434)</f>
        <v>0.70666948678771135</v>
      </c>
    </row>
    <row r="434" spans="1:4">
      <c r="A434">
        <v>1.2392650000000001</v>
      </c>
      <c r="B434">
        <v>5.7704469999999999</v>
      </c>
      <c r="C434">
        <f>LOG10(1.239265)</f>
        <v>9.3164184287136756E-2</v>
      </c>
      <c r="D434">
        <f>LOG10(5.770447)</f>
        <v>0.76120945650308314</v>
      </c>
    </row>
    <row r="435" spans="1:4">
      <c r="A435">
        <v>1.019679</v>
      </c>
      <c r="B435">
        <v>5.7143689999999996</v>
      </c>
      <c r="C435">
        <f>LOG10(1.019679)</f>
        <v>8.4634752230583702E-3</v>
      </c>
      <c r="D435">
        <f>LOG10(5.714369)</f>
        <v>0.75696828110965098</v>
      </c>
    </row>
    <row r="436" spans="1:4">
      <c r="A436">
        <v>1.010343</v>
      </c>
      <c r="B436">
        <v>5.3967640000000001</v>
      </c>
      <c r="C436">
        <f>LOG10(1.010343)</f>
        <v>4.468836870567738E-3</v>
      </c>
      <c r="D436">
        <f>LOG10(5.396764)</f>
        <v>0.73213342682216909</v>
      </c>
    </row>
    <row r="437" spans="1:4">
      <c r="A437">
        <v>1.0092369999999999</v>
      </c>
      <c r="B437">
        <v>5.4282729999999999</v>
      </c>
      <c r="C437">
        <f>LOG10(1.009237)</f>
        <v>3.9931639633263554E-3</v>
      </c>
      <c r="D437">
        <f>LOG10(5.428273)</f>
        <v>0.73466168117858477</v>
      </c>
    </row>
    <row r="438" spans="1:4">
      <c r="A438">
        <v>1.0116860000000001</v>
      </c>
      <c r="B438">
        <v>5.4542570000000001</v>
      </c>
      <c r="C438">
        <f>LOG10(1.011686)</f>
        <v>5.0457401444202535E-3</v>
      </c>
      <c r="D438">
        <f>LOG10(5.454257)</f>
        <v>0.73673559767826169</v>
      </c>
    </row>
    <row r="439" spans="1:4">
      <c r="A439">
        <v>1.0159130000000001</v>
      </c>
      <c r="B439">
        <v>5.4776210000000001</v>
      </c>
      <c r="C439">
        <f>LOG10(1.015913)</f>
        <v>6.8565177532920749E-3</v>
      </c>
      <c r="D439">
        <f>LOG10(5.477621)</f>
        <v>0.7385919798524414</v>
      </c>
    </row>
    <row r="440" spans="1:4">
      <c r="A440">
        <v>1.008731</v>
      </c>
      <c r="B440">
        <v>5.9106649999999998</v>
      </c>
      <c r="C440">
        <f>LOG10(1.008731)</f>
        <v>3.7753676331084346E-3</v>
      </c>
      <c r="D440">
        <f>LOG10(5.910665)</f>
        <v>0.77163634544695792</v>
      </c>
    </row>
    <row r="441" spans="1:4">
      <c r="A441">
        <v>1.0158419999999999</v>
      </c>
      <c r="B441">
        <v>3.469703</v>
      </c>
      <c r="C441">
        <f>LOG10(1.015842)</f>
        <v>6.8261647744853292E-3</v>
      </c>
      <c r="D441">
        <f>LOG10(3.469703)</f>
        <v>0.54029230159737995</v>
      </c>
    </row>
    <row r="442" spans="1:4">
      <c r="A442">
        <v>1.023571</v>
      </c>
      <c r="B442">
        <v>5.7872719999999997</v>
      </c>
      <c r="C442">
        <f>LOG10(1.023571)</f>
        <v>1.011797287908992E-2</v>
      </c>
      <c r="D442">
        <f>LOG10(5.787272)</f>
        <v>0.76247389455000658</v>
      </c>
    </row>
    <row r="443" spans="1:4">
      <c r="A443">
        <v>1.02128</v>
      </c>
      <c r="B443">
        <v>5.5076219999999996</v>
      </c>
      <c r="C443">
        <f>LOG10(1.02128)</f>
        <v>9.1448270857300076E-3</v>
      </c>
      <c r="D443">
        <f>LOG10(5.507622)</f>
        <v>0.74096412603886719</v>
      </c>
    </row>
    <row r="444" spans="1:4">
      <c r="A444">
        <v>1.020737</v>
      </c>
      <c r="B444">
        <v>5.4120540000000004</v>
      </c>
      <c r="C444">
        <f>LOG10(1.020737)</f>
        <v>8.913857501018644E-3</v>
      </c>
      <c r="D444">
        <f>LOG10(5.412054)</f>
        <v>0.73336212121919664</v>
      </c>
    </row>
    <row r="445" spans="1:4">
      <c r="A445">
        <v>1.022424</v>
      </c>
      <c r="B445">
        <v>5.2283629999999999</v>
      </c>
      <c r="C445">
        <f>LOG10(1.022424)</f>
        <v>9.6310354008186019E-3</v>
      </c>
      <c r="D445">
        <f>LOG10(5.228363)</f>
        <v>0.71836573258564929</v>
      </c>
    </row>
    <row r="446" spans="1:4">
      <c r="A446">
        <v>1.0205310000000001</v>
      </c>
      <c r="B446">
        <v>5.3112690000000002</v>
      </c>
      <c r="C446">
        <f>LOG10(1.020531)</f>
        <v>8.8262015307337509E-3</v>
      </c>
      <c r="D446">
        <f>LOG10(5.311269)</f>
        <v>0.72519829770178768</v>
      </c>
    </row>
    <row r="447" spans="1:4">
      <c r="A447">
        <v>1.011172</v>
      </c>
      <c r="B447">
        <v>6.1205299999999996</v>
      </c>
      <c r="C447">
        <f>LOG10(1.011172)</f>
        <v>4.8250352125836816E-3</v>
      </c>
      <c r="D447">
        <f>LOG10(6.12053)</f>
        <v>0.78678903098693531</v>
      </c>
    </row>
    <row r="448" spans="1:4">
      <c r="A448">
        <v>1.009358</v>
      </c>
      <c r="B448">
        <v>5.5580119999999997</v>
      </c>
      <c r="C448">
        <f>LOG10(1.009358)</f>
        <v>4.0452295162215612E-3</v>
      </c>
      <c r="D448">
        <f>LOG10(5.558012)</f>
        <v>0.74491948010384978</v>
      </c>
    </row>
    <row r="449" spans="1:4">
      <c r="A449">
        <v>1.006929</v>
      </c>
      <c r="B449">
        <v>5.4451910000000003</v>
      </c>
      <c r="C449">
        <f>LOG10(1.006929)</f>
        <v>2.9988489098282593E-3</v>
      </c>
      <c r="D449">
        <f>LOG10(5.445191)</f>
        <v>0.73601311802957359</v>
      </c>
    </row>
    <row r="450" spans="1:4">
      <c r="A450">
        <v>1.0097590000000001</v>
      </c>
      <c r="B450">
        <v>5.4647620000000003</v>
      </c>
      <c r="C450">
        <f>LOG10(1.009759)</f>
        <v>4.2177327337497355E-3</v>
      </c>
      <c r="D450">
        <f>LOG10(5.464762)</f>
        <v>0.73757125240878463</v>
      </c>
    </row>
    <row r="451" spans="1:4">
      <c r="A451">
        <v>1.0138590000000001</v>
      </c>
      <c r="B451">
        <v>5.6000069999999997</v>
      </c>
      <c r="C451">
        <f>LOG10(1.013859)</f>
        <v>5.9775607371176072E-3</v>
      </c>
      <c r="D451">
        <f>LOG10(5.600007)</f>
        <v>0.74818856987396343</v>
      </c>
    </row>
    <row r="452" spans="1:4">
      <c r="A452">
        <v>1.026697</v>
      </c>
      <c r="B452">
        <v>5.8020240000000003</v>
      </c>
      <c r="C452">
        <f>LOG10(1.026697)</f>
        <v>1.1442293019104776E-2</v>
      </c>
      <c r="D452">
        <f>LOG10(5.802024)</f>
        <v>0.76357952092407522</v>
      </c>
    </row>
    <row r="453" spans="1:4">
      <c r="A453">
        <v>1.024575</v>
      </c>
      <c r="B453">
        <v>6.1934760000000004</v>
      </c>
      <c r="C453">
        <f>LOG10(1.024575)</f>
        <v>1.0543754727411621E-2</v>
      </c>
      <c r="D453">
        <f>LOG10(6.193476)</f>
        <v>0.79193445902285764</v>
      </c>
    </row>
    <row r="454" spans="1:4">
      <c r="A454">
        <v>1.227967</v>
      </c>
      <c r="B454">
        <v>5.6343940000000003</v>
      </c>
      <c r="C454">
        <f>LOG10(1.227967)</f>
        <v>8.9186695868280708E-2</v>
      </c>
      <c r="D454">
        <f>LOG10(5.634394)</f>
        <v>0.75084721290942769</v>
      </c>
    </row>
    <row r="455" spans="1:4">
      <c r="A455">
        <v>1.043777</v>
      </c>
      <c r="B455">
        <v>5.4409520000000002</v>
      </c>
      <c r="C455">
        <f>LOG10(1.043777)</f>
        <v>1.8607722790435974E-2</v>
      </c>
      <c r="D455">
        <f>LOG10(5.440952)</f>
        <v>0.73567489458315449</v>
      </c>
    </row>
    <row r="456" spans="1:4">
      <c r="A456">
        <v>1.0210170000000001</v>
      </c>
      <c r="B456">
        <v>5.2324099999999998</v>
      </c>
      <c r="C456">
        <f>LOG10(1.021017)</f>
        <v>9.0329731787107109E-3</v>
      </c>
      <c r="D456">
        <f>LOG10(5.23241)</f>
        <v>0.71870176699839294</v>
      </c>
    </row>
    <row r="457" spans="1:4">
      <c r="A457">
        <v>1.0212680000000001</v>
      </c>
      <c r="B457">
        <v>5.3682189999999999</v>
      </c>
      <c r="C457">
        <f>LOG10(1.021268)</f>
        <v>9.139724112597572E-3</v>
      </c>
      <c r="D457">
        <f>LOG10(5.368219)</f>
        <v>0.72983022484936022</v>
      </c>
    </row>
    <row r="458" spans="1:4">
      <c r="A458">
        <v>1.030017</v>
      </c>
      <c r="B458">
        <v>5.7434529999999997</v>
      </c>
      <c r="C458">
        <f>LOG10(1.030017)</f>
        <v>1.2844392613196757E-2</v>
      </c>
      <c r="D458">
        <f>LOG10(5.743453)</f>
        <v>0.75917307148604196</v>
      </c>
    </row>
    <row r="459" spans="1:4">
      <c r="A459">
        <v>1.008343</v>
      </c>
      <c r="B459">
        <v>5.6118309999999996</v>
      </c>
      <c r="C459">
        <f>LOG10(1.008343)</f>
        <v>3.6082877331574999E-3</v>
      </c>
      <c r="D459">
        <f>LOG10(5.611831)</f>
        <v>0.7491045837974154</v>
      </c>
    </row>
    <row r="460" spans="1:4">
      <c r="A460">
        <v>1.008424</v>
      </c>
      <c r="B460">
        <v>5.2396399999999996</v>
      </c>
      <c r="C460">
        <f>LOG10(1.008424)</f>
        <v>3.6431731245319893E-3</v>
      </c>
      <c r="D460">
        <f>LOG10(5.23964)</f>
        <v>0.71930144893326942</v>
      </c>
    </row>
    <row r="461" spans="1:4">
      <c r="A461">
        <v>1.0156799999999999</v>
      </c>
      <c r="B461">
        <v>7.5986219999999998</v>
      </c>
      <c r="C461">
        <f>LOG10(1.01568)</f>
        <v>6.7569007387353304E-3</v>
      </c>
      <c r="D461">
        <f>LOG10(7.598622)</f>
        <v>0.88073484069427221</v>
      </c>
    </row>
    <row r="462" spans="1:4">
      <c r="A462">
        <v>1.026867</v>
      </c>
      <c r="B462">
        <v>7.6381069999999998</v>
      </c>
      <c r="C462">
        <f>LOG10(1.026867)</f>
        <v>1.1514197339683251E-2</v>
      </c>
      <c r="D462">
        <f>LOG10(7.638107)</f>
        <v>0.88298573798389146</v>
      </c>
    </row>
    <row r="463" spans="1:4">
      <c r="A463">
        <v>1.0135479999999999</v>
      </c>
      <c r="B463">
        <v>5.9912109999999998</v>
      </c>
      <c r="C463">
        <f>LOG10(1.013548)</f>
        <v>5.8443210028842818E-3</v>
      </c>
      <c r="D463">
        <f>LOG10(5.991211)</f>
        <v>0.77751461495374841</v>
      </c>
    </row>
    <row r="464" spans="1:4">
      <c r="A464">
        <v>1.006815</v>
      </c>
      <c r="B464">
        <v>5.8574770000000003</v>
      </c>
      <c r="C464">
        <f>LOG10(1.006815)</f>
        <v>2.9496772465087535E-3</v>
      </c>
      <c r="D464">
        <f>LOG10(5.857477)</f>
        <v>0.76771059196935132</v>
      </c>
    </row>
    <row r="465" spans="1:4">
      <c r="A465">
        <v>1.0356730000000001</v>
      </c>
      <c r="B465">
        <v>5.7250540000000001</v>
      </c>
      <c r="C465">
        <f>LOG10(1.035673)</f>
        <v>1.5222654335095143E-2</v>
      </c>
      <c r="D465">
        <f>LOG10(5.725054)</f>
        <v>0.75777958739470652</v>
      </c>
    </row>
    <row r="466" spans="1:4">
      <c r="A466">
        <v>1.023827</v>
      </c>
      <c r="B466">
        <v>5.1036330000000003</v>
      </c>
      <c r="C466">
        <f>LOG10(1.023827)</f>
        <v>1.022657842422247E-2</v>
      </c>
      <c r="D466">
        <f>LOG10(5.103633)</f>
        <v>0.70787943691110511</v>
      </c>
    </row>
    <row r="467" spans="1:4">
      <c r="A467">
        <v>1.0349360000000001</v>
      </c>
      <c r="B467">
        <v>7.2223389999999998</v>
      </c>
      <c r="C467">
        <f>LOG10(1.034936)</f>
        <v>1.4913494038120341E-2</v>
      </c>
      <c r="D467">
        <f>LOG10(7.222339)</f>
        <v>0.85867786935445911</v>
      </c>
    </row>
    <row r="468" spans="1:4">
      <c r="A468">
        <v>1.030354</v>
      </c>
      <c r="B468">
        <v>7.326657</v>
      </c>
      <c r="C468">
        <f>LOG10(1.030354)</f>
        <v>1.2986461436439332E-2</v>
      </c>
      <c r="D468">
        <f>LOG10(7.326657)</f>
        <v>0.86490586036743244</v>
      </c>
    </row>
    <row r="469" spans="1:4">
      <c r="A469">
        <v>1.2126539999999999</v>
      </c>
      <c r="B469">
        <v>5.5845419999999999</v>
      </c>
      <c r="C469">
        <f>LOG10(1.212654)</f>
        <v>8.3736903648125735E-2</v>
      </c>
      <c r="D469">
        <f>LOG10(5.584542)</f>
        <v>0.74698756151091639</v>
      </c>
    </row>
    <row r="470" spans="1:4">
      <c r="A470">
        <v>1.057355</v>
      </c>
      <c r="B470">
        <v>5.8465299999999996</v>
      </c>
      <c r="C470">
        <f>LOG10(1.057355)</f>
        <v>2.4220823311810035E-2</v>
      </c>
      <c r="D470">
        <f>LOG10(5.84653)</f>
        <v>0.76689818249629371</v>
      </c>
    </row>
    <row r="471" spans="1:4">
      <c r="A471">
        <v>1.0066109999999999</v>
      </c>
      <c r="B471">
        <v>5.5513640000000004</v>
      </c>
      <c r="C471">
        <f>LOG10(1.006611)</f>
        <v>2.8616719514430585E-3</v>
      </c>
      <c r="D471">
        <f>LOG10(5.551364)</f>
        <v>0.74439970472486805</v>
      </c>
    </row>
    <row r="472" spans="1:4">
      <c r="A472">
        <v>1.010524</v>
      </c>
      <c r="B472">
        <v>5.2764600000000002</v>
      </c>
      <c r="C472">
        <f>LOG10(1.010524)</f>
        <v>4.5466324913925405E-3</v>
      </c>
      <c r="D472">
        <f>LOG10(5.27646)</f>
        <v>0.72234265017100019</v>
      </c>
    </row>
    <row r="473" spans="1:4">
      <c r="A473">
        <v>1.0155780000000001</v>
      </c>
      <c r="B473">
        <v>7.4831459999999996</v>
      </c>
      <c r="C473">
        <f>LOG10(1.015578)</f>
        <v>6.7132843815898681E-3</v>
      </c>
      <c r="D473">
        <f>LOG10(7.483146)</f>
        <v>0.87408421861282537</v>
      </c>
    </row>
    <row r="474" spans="1:4">
      <c r="A474">
        <v>1.015029</v>
      </c>
      <c r="B474">
        <v>7.6265390000000002</v>
      </c>
      <c r="C474">
        <f>LOG10(1.015029)</f>
        <v>6.4784504857406918E-3</v>
      </c>
      <c r="D474">
        <f>LOG10(7.626539)</f>
        <v>0.88232749546344102</v>
      </c>
    </row>
    <row r="475" spans="1:4">
      <c r="A475">
        <v>1.0104820000000001</v>
      </c>
      <c r="B475">
        <v>5.9405060000000001</v>
      </c>
      <c r="C475">
        <f>LOG10(1.010482)</f>
        <v>4.5285817105017289E-3</v>
      </c>
      <c r="D475">
        <f>LOG10(5.940506)</f>
        <v>0.77382343886141647</v>
      </c>
    </row>
    <row r="476" spans="1:4">
      <c r="A476">
        <v>1.011765</v>
      </c>
      <c r="B476">
        <v>5.9455790000000004</v>
      </c>
      <c r="C476">
        <f>LOG10(1.011765)</f>
        <v>5.079651777652551E-3</v>
      </c>
      <c r="D476">
        <f>LOG10(5.945579)</f>
        <v>0.77419415403642522</v>
      </c>
    </row>
    <row r="477" spans="1:4">
      <c r="A477">
        <v>1.0091330000000001</v>
      </c>
      <c r="B477">
        <v>3.3847550000000002</v>
      </c>
      <c r="C477">
        <f>LOG10(1.009133)</f>
        <v>3.9484084168627635E-3</v>
      </c>
      <c r="D477">
        <f>LOG10(3.384755)</f>
        <v>0.5295272384572498</v>
      </c>
    </row>
    <row r="478" spans="1:4">
      <c r="A478">
        <v>1.035291</v>
      </c>
      <c r="B478">
        <v>5.4953560000000001</v>
      </c>
      <c r="C478">
        <f>LOG10(1.035291)</f>
        <v>1.5062438615296438E-2</v>
      </c>
      <c r="D478">
        <f>LOG10(5.495356)</f>
        <v>0.7399958321239346</v>
      </c>
    </row>
    <row r="479" spans="1:4">
      <c r="A479">
        <v>1.0474289999999999</v>
      </c>
      <c r="B479">
        <v>5.1978970000000002</v>
      </c>
      <c r="C479">
        <f>LOG10(1.047429)</f>
        <v>2.0124593974119039E-2</v>
      </c>
      <c r="D479">
        <f>LOG10(5.197897)</f>
        <v>0.7158276693983846</v>
      </c>
    </row>
    <row r="480" spans="1:4">
      <c r="A480">
        <v>1.032351</v>
      </c>
      <c r="B480">
        <v>7.2588379999999999</v>
      </c>
      <c r="C480">
        <f>LOG10(1.032351)</f>
        <v>1.3827382800698475E-2</v>
      </c>
      <c r="D480">
        <f>LOG10(7.258838)</f>
        <v>0.86086710409152645</v>
      </c>
    </row>
    <row r="481" spans="1:4">
      <c r="A481">
        <v>1.062168</v>
      </c>
      <c r="B481">
        <v>7.2211059999999998</v>
      </c>
      <c r="C481">
        <f>LOG10(1.062168)</f>
        <v>2.6193213263910078E-2</v>
      </c>
      <c r="D481">
        <f>LOG10(7.221106)</f>
        <v>0.85860372013348207</v>
      </c>
    </row>
    <row r="482" spans="1:4">
      <c r="A482">
        <v>1.15523</v>
      </c>
      <c r="B482">
        <v>5.5115059999999998</v>
      </c>
      <c r="C482">
        <f>LOG10(1.15523)</f>
        <v>6.266845850229838E-2</v>
      </c>
      <c r="D482">
        <f>LOG10(5.511506)</f>
        <v>0.74127028453663013</v>
      </c>
    </row>
    <row r="483" spans="1:4">
      <c r="A483">
        <v>1.0094129999999999</v>
      </c>
      <c r="B483">
        <v>5.4781639999999996</v>
      </c>
      <c r="C483">
        <f>LOG10(1.009413)</f>
        <v>4.0688936133485279E-3</v>
      </c>
      <c r="D483">
        <f>LOG10(5.478164)</f>
        <v>0.73863502960266314</v>
      </c>
    </row>
    <row r="484" spans="1:4">
      <c r="A484">
        <v>1.0101249999999999</v>
      </c>
      <c r="B484">
        <v>5.3891920000000004</v>
      </c>
      <c r="C484">
        <f>LOG10(1.010125)</f>
        <v>4.3751197739125844E-3</v>
      </c>
      <c r="D484">
        <f>LOG10(5.389192)</f>
        <v>0.7315236564212515</v>
      </c>
    </row>
    <row r="485" spans="1:4">
      <c r="A485">
        <v>1.039723</v>
      </c>
      <c r="B485">
        <v>7.8973779999999998</v>
      </c>
      <c r="C485">
        <f>LOG10(1.039723)</f>
        <v>1.6917651226668266E-2</v>
      </c>
      <c r="D485">
        <f>LOG10(7.897378)</f>
        <v>0.89748292557610487</v>
      </c>
    </row>
    <row r="486" spans="1:4">
      <c r="A486">
        <v>1.0196540000000001</v>
      </c>
      <c r="B486">
        <v>7.6319039999999996</v>
      </c>
      <c r="C486">
        <f>LOG10(1.019654)</f>
        <v>8.4528272689987829E-3</v>
      </c>
      <c r="D486">
        <f>LOG10(7.631904)</f>
        <v>0.88263289883800922</v>
      </c>
    </row>
    <row r="487" spans="1:4">
      <c r="A487">
        <v>1.015863</v>
      </c>
      <c r="B487">
        <v>6.1080930000000002</v>
      </c>
      <c r="C487">
        <f>LOG10(1.015863)</f>
        <v>6.8351426370395034E-3</v>
      </c>
      <c r="D487">
        <f>LOG10(6.108093)</f>
        <v>0.78590564087281467</v>
      </c>
    </row>
    <row r="488" spans="1:4">
      <c r="A488">
        <v>1.0096670000000001</v>
      </c>
      <c r="B488">
        <v>6.1314849999999996</v>
      </c>
      <c r="C488">
        <f>LOG10(1.009667)</f>
        <v>4.1781619920016021E-3</v>
      </c>
      <c r="D488">
        <f>LOG10(6.131485)</f>
        <v>0.78756567014664103</v>
      </c>
    </row>
    <row r="489" spans="1:4">
      <c r="A489">
        <v>1.0254049999999999</v>
      </c>
      <c r="B489">
        <v>5.4296110000000004</v>
      </c>
      <c r="C489">
        <f>LOG10(1.025405)</f>
        <v>1.0895430782472218E-2</v>
      </c>
      <c r="D489">
        <f>LOG10(5.429611)</f>
        <v>0.73476871603357641</v>
      </c>
    </row>
    <row r="490" spans="1:4">
      <c r="A490">
        <v>1.4920329999999999</v>
      </c>
      <c r="B490">
        <v>5.2927520000000001</v>
      </c>
      <c r="C490">
        <f>LOG10(1.492033)</f>
        <v>0.17377842873947233</v>
      </c>
      <c r="D490">
        <f>LOG10(5.292752)</f>
        <v>0.72368154493500214</v>
      </c>
    </row>
    <row r="491" spans="1:4">
      <c r="A491">
        <v>1.103448</v>
      </c>
      <c r="B491">
        <v>7.5242440000000004</v>
      </c>
      <c r="C491">
        <f>LOG10(1.103448)</f>
        <v>4.2751871847315832E-2</v>
      </c>
      <c r="D491">
        <f>LOG10(7.524244)</f>
        <v>0.87646287062839123</v>
      </c>
    </row>
    <row r="492" spans="1:4">
      <c r="A492">
        <v>1.032133</v>
      </c>
      <c r="B492">
        <v>7.3090679999999999</v>
      </c>
      <c r="C492">
        <f>LOG10(1.032133)</f>
        <v>1.3735663807083777E-2</v>
      </c>
      <c r="D492">
        <f>LOG10(7.309068)</f>
        <v>0.8638620023665825</v>
      </c>
    </row>
    <row r="493" spans="1:4">
      <c r="A493">
        <v>1.0359640000000001</v>
      </c>
      <c r="B493">
        <v>5.8888439999999997</v>
      </c>
      <c r="C493">
        <f>LOG10(1.035964)</f>
        <v>1.534466383296092E-2</v>
      </c>
      <c r="D493">
        <f>LOG10(5.888844)</f>
        <v>0.77003004967770172</v>
      </c>
    </row>
    <row r="494" spans="1:4">
      <c r="A494">
        <v>1.0121690000000001</v>
      </c>
      <c r="B494">
        <v>5.7779090000000002</v>
      </c>
      <c r="C494">
        <f>LOG10(1.012169)</f>
        <v>5.2530319106205816E-3</v>
      </c>
      <c r="D494">
        <f>LOG10(5.777909)</f>
        <v>0.76177069757929783</v>
      </c>
    </row>
    <row r="495" spans="1:4">
      <c r="A495">
        <v>1.009987</v>
      </c>
      <c r="B495">
        <v>5.203322</v>
      </c>
      <c r="C495">
        <f>LOG10(1.009987)</f>
        <v>4.3157838176924694E-3</v>
      </c>
      <c r="D495">
        <f>LOG10(5.203322)</f>
        <v>0.71628070240883668</v>
      </c>
    </row>
    <row r="496" spans="1:4">
      <c r="A496">
        <v>1.0313140000000001</v>
      </c>
      <c r="B496">
        <v>7.7647060000000003</v>
      </c>
      <c r="C496">
        <f>LOG10(1.031314)</f>
        <v>1.3390913300425137E-2</v>
      </c>
      <c r="D496">
        <f>LOG10(7.764706)</f>
        <v>0.89012501640779529</v>
      </c>
    </row>
    <row r="497" spans="1:4">
      <c r="A497">
        <v>1.0229710000000001</v>
      </c>
      <c r="B497">
        <v>7.8335049999999997</v>
      </c>
      <c r="C497">
        <f>LOG10(1.022971)</f>
        <v>9.8633221593805685E-3</v>
      </c>
      <c r="D497">
        <f>LOG10(7.833505)</f>
        <v>0.89395612496515697</v>
      </c>
    </row>
    <row r="498" spans="1:4">
      <c r="A498">
        <v>1.0101089999999999</v>
      </c>
      <c r="B498">
        <v>6.07606</v>
      </c>
      <c r="C498">
        <f>LOG10(1.010109)</f>
        <v>4.368240658215488E-3</v>
      </c>
      <c r="D498">
        <f>LOG10(6.07606)</f>
        <v>0.78362205379184424</v>
      </c>
    </row>
    <row r="499" spans="1:4">
      <c r="A499">
        <v>1.013377</v>
      </c>
      <c r="B499">
        <v>6.4498389999999999</v>
      </c>
      <c r="C499">
        <f>LOG10(1.013377)</f>
        <v>5.771043149405135E-3</v>
      </c>
      <c r="D499">
        <f>LOG10(6.449839)</f>
        <v>0.80954887397104081</v>
      </c>
    </row>
    <row r="500" spans="1:4">
      <c r="A500">
        <v>1.002993</v>
      </c>
      <c r="B500">
        <v>3.589496</v>
      </c>
      <c r="C500">
        <f>LOG10(1.002993)</f>
        <v>1.2979020413735011E-3</v>
      </c>
      <c r="D500">
        <f>LOG10(3.589496)</f>
        <v>0.55503347370787171</v>
      </c>
    </row>
    <row r="501" spans="1:4">
      <c r="A501">
        <v>1.024346</v>
      </c>
      <c r="B501">
        <v>5.7164260000000002</v>
      </c>
      <c r="C501">
        <f>LOG10(1.024346)</f>
        <v>1.0446675887602792E-2</v>
      </c>
      <c r="D501">
        <f>LOG10(5.716426)</f>
        <v>0.7571245858564194</v>
      </c>
    </row>
    <row r="502" spans="1:4">
      <c r="A502">
        <v>1.02589</v>
      </c>
      <c r="B502">
        <v>5.1299020000000004</v>
      </c>
      <c r="C502">
        <f>LOG10(1.02589)</f>
        <v>1.1100796493058007E-2</v>
      </c>
      <c r="D502">
        <f>LOG10(5.129902)</f>
        <v>0.71010906856878353</v>
      </c>
    </row>
    <row r="503" spans="1:4">
      <c r="A503">
        <v>1.0337289999999999</v>
      </c>
      <c r="B503">
        <v>7.4666189999999997</v>
      </c>
      <c r="C503">
        <f>LOG10(1.033729)</f>
        <v>1.4406700043788814E-2</v>
      </c>
      <c r="D503">
        <f>LOG10(7.466619)</f>
        <v>0.87312399110069916</v>
      </c>
    </row>
    <row r="504" spans="1:4">
      <c r="A504">
        <v>1.1094409999999999</v>
      </c>
      <c r="B504">
        <v>7.4631069999999999</v>
      </c>
      <c r="C504">
        <f>LOG10(1.109441)</f>
        <v>4.51042114299064E-2</v>
      </c>
      <c r="D504">
        <f>LOG10(7.463107)</f>
        <v>0.87291966822852085</v>
      </c>
    </row>
    <row r="505" spans="1:4">
      <c r="A505">
        <v>1.053901</v>
      </c>
      <c r="B505">
        <v>5.6410799999999997</v>
      </c>
      <c r="C505">
        <f>LOG10(1.053901)</f>
        <v>2.2799816594690048E-2</v>
      </c>
      <c r="D505">
        <f>LOG10(5.64108)</f>
        <v>0.75136225879509588</v>
      </c>
    </row>
    <row r="506" spans="1:4">
      <c r="A506">
        <v>1.029992</v>
      </c>
      <c r="B506">
        <v>6.0031949999999998</v>
      </c>
      <c r="C506">
        <f>LOG10(1.029992)</f>
        <v>1.2833851531047999E-2</v>
      </c>
      <c r="D506">
        <f>LOG10(6.003195)</f>
        <v>0.77838245064364964</v>
      </c>
    </row>
    <row r="507" spans="1:4">
      <c r="A507">
        <v>1.0214099999999999</v>
      </c>
      <c r="B507">
        <v>5.5460370000000001</v>
      </c>
      <c r="C507">
        <f>LOG10(1.02141)</f>
        <v>9.2001054517313399E-3</v>
      </c>
      <c r="D507">
        <f>LOG10(5.546037)</f>
        <v>0.74398276261692919</v>
      </c>
    </row>
    <row r="508" spans="1:4">
      <c r="A508">
        <v>1.0197609999999999</v>
      </c>
      <c r="B508">
        <v>5.12575</v>
      </c>
      <c r="C508">
        <f>LOG10(1.019761)</f>
        <v>8.4983986800222632E-3</v>
      </c>
      <c r="D508">
        <f>LOG10(5.12575)</f>
        <v>0.70975742036789313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stat.14400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Himbeault</dc:creator>
  <cp:lastModifiedBy>Michael Himbeault</cp:lastModifiedBy>
  <dcterms:created xsi:type="dcterms:W3CDTF">2010-06-02T14:48:47Z</dcterms:created>
  <dcterms:modified xsi:type="dcterms:W3CDTF">2010-06-02T14:48:47Z</dcterms:modified>
</cp:coreProperties>
</file>