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230" windowWidth="14190" windowHeight="6555"/>
  </bookViews>
  <sheets>
    <sheet name="stat.28800" sheetId="1" r:id="rId1"/>
  </sheets>
  <calcPr calcId="0"/>
</workbook>
</file>

<file path=xl/calcChain.xml><?xml version="1.0" encoding="utf-8"?>
<calcChain xmlns="http://schemas.openxmlformats.org/spreadsheetml/2006/main">
  <c r="C2" i="1"/>
  <c r="D2"/>
  <c r="C3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102"/>
  <c r="D102"/>
  <c r="C103"/>
  <c r="D103"/>
  <c r="C104"/>
  <c r="D104"/>
  <c r="C105"/>
  <c r="D105"/>
  <c r="C106"/>
  <c r="D106"/>
  <c r="C107"/>
  <c r="D107"/>
  <c r="C108"/>
  <c r="D108"/>
  <c r="C109"/>
  <c r="D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210"/>
  <c r="D210"/>
  <c r="C211"/>
  <c r="D211"/>
  <c r="C212"/>
  <c r="D212"/>
  <c r="C213"/>
  <c r="D213"/>
  <c r="C214"/>
  <c r="D214"/>
  <c r="C215"/>
  <c r="D215"/>
  <c r="C216"/>
  <c r="D216"/>
  <c r="C217"/>
  <c r="D217"/>
  <c r="C218"/>
  <c r="D218"/>
  <c r="C219"/>
  <c r="D219"/>
  <c r="C220"/>
  <c r="D220"/>
  <c r="C221"/>
  <c r="D221"/>
  <c r="C222"/>
  <c r="D222"/>
  <c r="C223"/>
  <c r="D223"/>
  <c r="C224"/>
  <c r="D224"/>
  <c r="C225"/>
  <c r="D225"/>
  <c r="C226"/>
  <c r="D226"/>
  <c r="C227"/>
  <c r="D227"/>
  <c r="C228"/>
  <c r="D228"/>
  <c r="C229"/>
  <c r="D229"/>
  <c r="C230"/>
  <c r="D230"/>
  <c r="C231"/>
  <c r="D231"/>
  <c r="C232"/>
  <c r="D232"/>
  <c r="C233"/>
  <c r="D233"/>
  <c r="C234"/>
  <c r="D234"/>
  <c r="C235"/>
  <c r="D235"/>
  <c r="C236"/>
  <c r="D236"/>
  <c r="C237"/>
  <c r="D237"/>
  <c r="C238"/>
  <c r="D238"/>
  <c r="C239"/>
  <c r="D239"/>
  <c r="C240"/>
  <c r="D240"/>
  <c r="C241"/>
  <c r="D241"/>
  <c r="C242"/>
  <c r="D242"/>
  <c r="C243"/>
  <c r="D243"/>
  <c r="C244"/>
  <c r="D244"/>
  <c r="C245"/>
  <c r="D245"/>
  <c r="C246"/>
  <c r="D246"/>
  <c r="C247"/>
  <c r="D247"/>
  <c r="C248"/>
  <c r="D248"/>
  <c r="C249"/>
  <c r="D249"/>
  <c r="C250"/>
  <c r="D250"/>
  <c r="C251"/>
  <c r="D251"/>
  <c r="C252"/>
  <c r="D252"/>
  <c r="C253"/>
  <c r="D253"/>
  <c r="C254"/>
  <c r="D254"/>
  <c r="C255"/>
  <c r="D255"/>
  <c r="C256"/>
  <c r="D256"/>
  <c r="C257"/>
  <c r="D257"/>
  <c r="C258"/>
  <c r="D258"/>
  <c r="C259"/>
  <c r="D259"/>
</calcChain>
</file>

<file path=xl/sharedStrings.xml><?xml version="1.0" encoding="utf-8"?>
<sst xmlns="http://schemas.openxmlformats.org/spreadsheetml/2006/main" count="4" uniqueCount="4">
  <si>
    <t>Invalid</t>
  </si>
  <si>
    <t>Valid</t>
  </si>
  <si>
    <t>Invalid (log10)</t>
  </si>
  <si>
    <t>Valid (log10)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</si>
</sst>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strRef>
              <c:f>stat.28800!$C$1</c:f>
              <c:strCache>
                <c:ptCount val="1"/>
                <c:pt idx="0">
                  <c:v>Invalid (log10)</c:v>
                </c:pt>
              </c:strCache>
            </c:strRef>
          </c:tx>
          <c:marker>
            <c:symbol val="none"/>
          </c:marker>
          <c:val>
            <c:numRef>
              <c:f>stat.28800!$C$2:$C$259</c:f>
              <c:numCache>
                <c:formatCode>General</c:formatCode>
                <c:ptCount val="258"/>
                <c:pt idx="0">
                  <c:v>2.1665934124973075E-2</c:v>
                </c:pt>
                <c:pt idx="1">
                  <c:v>2.3500204386341879E-2</c:v>
                </c:pt>
                <c:pt idx="2">
                  <c:v>5.4611522651251597E-2</c:v>
                </c:pt>
                <c:pt idx="3">
                  <c:v>4.5380489653219933E-2</c:v>
                </c:pt>
                <c:pt idx="4">
                  <c:v>4.2225731095046265E-2</c:v>
                </c:pt>
                <c:pt idx="5">
                  <c:v>1.9470231251167813E-2</c:v>
                </c:pt>
                <c:pt idx="6">
                  <c:v>5.128607159219957E-2</c:v>
                </c:pt>
                <c:pt idx="7">
                  <c:v>2.6171951216967713E-2</c:v>
                </c:pt>
                <c:pt idx="8">
                  <c:v>7.5800857757588134E-3</c:v>
                </c:pt>
                <c:pt idx="9">
                  <c:v>8.5358743880558953E-3</c:v>
                </c:pt>
                <c:pt idx="10">
                  <c:v>1.4974684985790997E-3</c:v>
                </c:pt>
                <c:pt idx="11">
                  <c:v>9.4402720268297029E-3</c:v>
                </c:pt>
                <c:pt idx="12">
                  <c:v>4.0168308975251209E-3</c:v>
                </c:pt>
                <c:pt idx="13">
                  <c:v>8.0850997509399006E-3</c:v>
                </c:pt>
                <c:pt idx="14">
                  <c:v>6.0229642979036007E-3</c:v>
                </c:pt>
                <c:pt idx="15">
                  <c:v>3.0502976446199277E-2</c:v>
                </c:pt>
                <c:pt idx="16">
                  <c:v>3.0136443373438761E-2</c:v>
                </c:pt>
                <c:pt idx="17">
                  <c:v>4.1853976678390789E-2</c:v>
                </c:pt>
                <c:pt idx="18">
                  <c:v>5.2895847688336294E-2</c:v>
                </c:pt>
                <c:pt idx="19">
                  <c:v>2.5689595621700003E-2</c:v>
                </c:pt>
                <c:pt idx="20">
                  <c:v>2.3277158143631817E-2</c:v>
                </c:pt>
                <c:pt idx="21">
                  <c:v>5.7209512507790355E-2</c:v>
                </c:pt>
                <c:pt idx="22">
                  <c:v>2.3683247162208359E-2</c:v>
                </c:pt>
                <c:pt idx="23">
                  <c:v>3.4159823489739193E-2</c:v>
                </c:pt>
                <c:pt idx="24">
                  <c:v>6.2491355750890404E-2</c:v>
                </c:pt>
                <c:pt idx="25">
                  <c:v>2.5015692410226019E-2</c:v>
                </c:pt>
                <c:pt idx="26">
                  <c:v>3.1254514924475639E-2</c:v>
                </c:pt>
                <c:pt idx="27">
                  <c:v>2.2903649048660296E-2</c:v>
                </c:pt>
                <c:pt idx="28">
                  <c:v>5.4451025600009188E-2</c:v>
                </c:pt>
                <c:pt idx="29">
                  <c:v>4.5494315239682344E-2</c:v>
                </c:pt>
                <c:pt idx="30">
                  <c:v>1.9799403088103996E-2</c:v>
                </c:pt>
                <c:pt idx="31">
                  <c:v>2.880460294262006E-2</c:v>
                </c:pt>
                <c:pt idx="32">
                  <c:v>5.8300729130299919E-2</c:v>
                </c:pt>
                <c:pt idx="33">
                  <c:v>6.1720060771575033E-2</c:v>
                </c:pt>
                <c:pt idx="34">
                  <c:v>7.9672806254920972E-2</c:v>
                </c:pt>
                <c:pt idx="35">
                  <c:v>6.8579517850678506E-2</c:v>
                </c:pt>
                <c:pt idx="36">
                  <c:v>2.0517484534527338E-2</c:v>
                </c:pt>
                <c:pt idx="37">
                  <c:v>2.1004374339441717E-2</c:v>
                </c:pt>
                <c:pt idx="38">
                  <c:v>1.5956290839945132E-2</c:v>
                </c:pt>
                <c:pt idx="39">
                  <c:v>6.687059528654575E-2</c:v>
                </c:pt>
                <c:pt idx="40">
                  <c:v>6.1406106627791252E-2</c:v>
                </c:pt>
                <c:pt idx="41">
                  <c:v>7.6145072830780439E-2</c:v>
                </c:pt>
                <c:pt idx="42">
                  <c:v>1.6302776370528536E-2</c:v>
                </c:pt>
                <c:pt idx="43">
                  <c:v>1.6041263961191491E-2</c:v>
                </c:pt>
                <c:pt idx="44">
                  <c:v>6.6975948424078127E-2</c:v>
                </c:pt>
                <c:pt idx="45">
                  <c:v>3.3138957966089636E-2</c:v>
                </c:pt>
                <c:pt idx="46">
                  <c:v>2.8952109924756258E-2</c:v>
                </c:pt>
                <c:pt idx="47">
                  <c:v>2.5439410768825853E-2</c:v>
                </c:pt>
                <c:pt idx="48">
                  <c:v>1.4461312744889713E-2</c:v>
                </c:pt>
                <c:pt idx="49">
                  <c:v>2.2016152644978314E-2</c:v>
                </c:pt>
                <c:pt idx="50">
                  <c:v>1.9616791267043854E-2</c:v>
                </c:pt>
                <c:pt idx="51">
                  <c:v>3.4299503381537526E-2</c:v>
                </c:pt>
                <c:pt idx="52">
                  <c:v>3.4129714179555314E-2</c:v>
                </c:pt>
                <c:pt idx="53">
                  <c:v>3.2460806863925676E-2</c:v>
                </c:pt>
                <c:pt idx="54">
                  <c:v>1.2522985426273857E-2</c:v>
                </c:pt>
                <c:pt idx="55">
                  <c:v>2.2727283964144949E-2</c:v>
                </c:pt>
                <c:pt idx="56">
                  <c:v>2.2425071689709447E-2</c:v>
                </c:pt>
                <c:pt idx="57">
                  <c:v>1.1249361438117137E-2</c:v>
                </c:pt>
                <c:pt idx="58">
                  <c:v>3.7572699085993894E-2</c:v>
                </c:pt>
                <c:pt idx="59">
                  <c:v>2.9759056988087906E-2</c:v>
                </c:pt>
                <c:pt idx="60">
                  <c:v>3.2550267451818729E-2</c:v>
                </c:pt>
                <c:pt idx="61">
                  <c:v>2.2295959236874309E-2</c:v>
                </c:pt>
                <c:pt idx="62">
                  <c:v>5.551823118141426E-2</c:v>
                </c:pt>
                <c:pt idx="63">
                  <c:v>4.3374854692799308E-2</c:v>
                </c:pt>
                <c:pt idx="64">
                  <c:v>3.3777079176659848E-2</c:v>
                </c:pt>
                <c:pt idx="65">
                  <c:v>3.3414506524498559E-2</c:v>
                </c:pt>
                <c:pt idx="66">
                  <c:v>1.5073764704395878E-2</c:v>
                </c:pt>
                <c:pt idx="67">
                  <c:v>1.6999513122807224E-2</c:v>
                </c:pt>
                <c:pt idx="68">
                  <c:v>3.902407057952309E-2</c:v>
                </c:pt>
                <c:pt idx="69">
                  <c:v>4.2310051016422337E-2</c:v>
                </c:pt>
                <c:pt idx="70">
                  <c:v>5.124400418249779E-2</c:v>
                </c:pt>
                <c:pt idx="71">
                  <c:v>4.8346621253156197E-2</c:v>
                </c:pt>
                <c:pt idx="72">
                  <c:v>1.4788005301078867E-2</c:v>
                </c:pt>
                <c:pt idx="73">
                  <c:v>1.3797513145319615E-2</c:v>
                </c:pt>
                <c:pt idx="74">
                  <c:v>1.0570458200763092E-2</c:v>
                </c:pt>
                <c:pt idx="75">
                  <c:v>4.3894110375408996E-2</c:v>
                </c:pt>
                <c:pt idx="76">
                  <c:v>4.7476193131676517E-2</c:v>
                </c:pt>
                <c:pt idx="77">
                  <c:v>3.6959280535778967E-2</c:v>
                </c:pt>
                <c:pt idx="78">
                  <c:v>2.4851257052824267E-2</c:v>
                </c:pt>
                <c:pt idx="79">
                  <c:v>1.6244629625544217E-2</c:v>
                </c:pt>
                <c:pt idx="80">
                  <c:v>1.7067162840317399E-2</c:v>
                </c:pt>
                <c:pt idx="81">
                  <c:v>1.2288317656427378E-2</c:v>
                </c:pt>
                <c:pt idx="82">
                  <c:v>4.2503058359836178E-2</c:v>
                </c:pt>
                <c:pt idx="83">
                  <c:v>3.8864458374462778E-2</c:v>
                </c:pt>
                <c:pt idx="84">
                  <c:v>4.9268816643564577E-2</c:v>
                </c:pt>
                <c:pt idx="85">
                  <c:v>4.9242451047747E-2</c:v>
                </c:pt>
                <c:pt idx="86">
                  <c:v>1.3551325784797553E-2</c:v>
                </c:pt>
                <c:pt idx="87">
                  <c:v>1.3114999992913682E-2</c:v>
                </c:pt>
                <c:pt idx="88">
                  <c:v>4.1767990267691818E-2</c:v>
                </c:pt>
                <c:pt idx="89">
                  <c:v>2.8416700941884501E-2</c:v>
                </c:pt>
                <c:pt idx="90">
                  <c:v>4.1596360984049043E-2</c:v>
                </c:pt>
                <c:pt idx="91">
                  <c:v>1.3368594007748775E-2</c:v>
                </c:pt>
                <c:pt idx="92">
                  <c:v>2.2829897597777617E-2</c:v>
                </c:pt>
                <c:pt idx="93">
                  <c:v>1.6914727302116232E-2</c:v>
                </c:pt>
                <c:pt idx="94">
                  <c:v>4.003239976731103E-2</c:v>
                </c:pt>
                <c:pt idx="95">
                  <c:v>3.3424961858835048E-2</c:v>
                </c:pt>
                <c:pt idx="96">
                  <c:v>4.3704469413850061E-2</c:v>
                </c:pt>
                <c:pt idx="97">
                  <c:v>1.7762675349812254E-2</c:v>
                </c:pt>
                <c:pt idx="98">
                  <c:v>2.3009104224190842E-2</c:v>
                </c:pt>
                <c:pt idx="99">
                  <c:v>4.8370710173472706E-2</c:v>
                </c:pt>
                <c:pt idx="100">
                  <c:v>2.7159536865536727E-2</c:v>
                </c:pt>
                <c:pt idx="101">
                  <c:v>4.9431239933661164E-2</c:v>
                </c:pt>
                <c:pt idx="102">
                  <c:v>6.2125641347664198E-2</c:v>
                </c:pt>
                <c:pt idx="103">
                  <c:v>2.669134672221192E-2</c:v>
                </c:pt>
                <c:pt idx="104">
                  <c:v>2.7364695677766702E-2</c:v>
                </c:pt>
                <c:pt idx="105">
                  <c:v>5.1875744066477207E-2</c:v>
                </c:pt>
                <c:pt idx="106">
                  <c:v>3.0183441696018692E-2</c:v>
                </c:pt>
                <c:pt idx="107">
                  <c:v>3.8492199071195943E-2</c:v>
                </c:pt>
                <c:pt idx="108">
                  <c:v>2.277756355302861E-2</c:v>
                </c:pt>
                <c:pt idx="109">
                  <c:v>2.810376863122448E-2</c:v>
                </c:pt>
                <c:pt idx="110">
                  <c:v>3.9543793235432785E-2</c:v>
                </c:pt>
                <c:pt idx="111">
                  <c:v>2.5450879020041464E-2</c:v>
                </c:pt>
                <c:pt idx="112">
                  <c:v>3.5594618703724698E-2</c:v>
                </c:pt>
                <c:pt idx="113">
                  <c:v>1.6032474409251731E-2</c:v>
                </c:pt>
                <c:pt idx="114">
                  <c:v>2.4108677720129236E-2</c:v>
                </c:pt>
                <c:pt idx="115">
                  <c:v>2.7892442326303443E-2</c:v>
                </c:pt>
                <c:pt idx="116">
                  <c:v>2.6699514781401746E-2</c:v>
                </c:pt>
                <c:pt idx="117">
                  <c:v>3.7056592491358023E-2</c:v>
                </c:pt>
                <c:pt idx="118">
                  <c:v>2.6361228594006754E-2</c:v>
                </c:pt>
                <c:pt idx="119">
                  <c:v>5.980189254029341E-2</c:v>
                </c:pt>
                <c:pt idx="120">
                  <c:v>6.2473679113554559E-2</c:v>
                </c:pt>
                <c:pt idx="121">
                  <c:v>2.4826237738756491E-2</c:v>
                </c:pt>
                <c:pt idx="122">
                  <c:v>2.62287839764722E-2</c:v>
                </c:pt>
                <c:pt idx="123">
                  <c:v>5.2078415701740058E-2</c:v>
                </c:pt>
                <c:pt idx="124">
                  <c:v>4.0285403111602475E-2</c:v>
                </c:pt>
                <c:pt idx="125">
                  <c:v>4.8969007492598943E-2</c:v>
                </c:pt>
                <c:pt idx="126">
                  <c:v>2.4035130639666002E-2</c:v>
                </c:pt>
                <c:pt idx="127">
                  <c:v>2.5485691499129708E-2</c:v>
                </c:pt>
                <c:pt idx="128">
                  <c:v>2.3530648308624075E-2</c:v>
                </c:pt>
                <c:pt idx="129">
                  <c:v>5.0442014854413679E-2</c:v>
                </c:pt>
                <c:pt idx="130">
                  <c:v>4.4212348294833767E-2</c:v>
                </c:pt>
                <c:pt idx="131">
                  <c:v>3.7271080366149421E-2</c:v>
                </c:pt>
                <c:pt idx="132">
                  <c:v>4.1246974659213544E-2</c:v>
                </c:pt>
                <c:pt idx="133">
                  <c:v>2.270379068550683E-2</c:v>
                </c:pt>
                <c:pt idx="134">
                  <c:v>6.3304830460203174E-2</c:v>
                </c:pt>
                <c:pt idx="135">
                  <c:v>4.1072768692390946E-2</c:v>
                </c:pt>
                <c:pt idx="136">
                  <c:v>2.4226573587256585E-2</c:v>
                </c:pt>
                <c:pt idx="137">
                  <c:v>3.6806887686932882E-2</c:v>
                </c:pt>
                <c:pt idx="138">
                  <c:v>2.3436429793884831E-2</c:v>
                </c:pt>
                <c:pt idx="139">
                  <c:v>2.5451698169254539E-2</c:v>
                </c:pt>
                <c:pt idx="140">
                  <c:v>4.2023533008962555E-2</c:v>
                </c:pt>
                <c:pt idx="141">
                  <c:v>2.4429427437766386E-2</c:v>
                </c:pt>
                <c:pt idx="142">
                  <c:v>3.2007175762396055E-2</c:v>
                </c:pt>
                <c:pt idx="143">
                  <c:v>4.7678593015055663E-2</c:v>
                </c:pt>
                <c:pt idx="144">
                  <c:v>2.3708743629217176E-2</c:v>
                </c:pt>
                <c:pt idx="145">
                  <c:v>2.4806549396288704E-2</c:v>
                </c:pt>
                <c:pt idx="146">
                  <c:v>3.8096547400633382E-2</c:v>
                </c:pt>
                <c:pt idx="147">
                  <c:v>2.5141949625193453E-2</c:v>
                </c:pt>
                <c:pt idx="148">
                  <c:v>3.6036525823072173E-2</c:v>
                </c:pt>
                <c:pt idx="149">
                  <c:v>1.6020754729942244E-2</c:v>
                </c:pt>
                <c:pt idx="150">
                  <c:v>2.251621104305147E-2</c:v>
                </c:pt>
                <c:pt idx="151">
                  <c:v>2.6857536488189976E-2</c:v>
                </c:pt>
                <c:pt idx="152">
                  <c:v>4.0534698820916301E-2</c:v>
                </c:pt>
                <c:pt idx="153">
                  <c:v>2.345453450108749E-2</c:v>
                </c:pt>
                <c:pt idx="154">
                  <c:v>3.0106459027505757E-2</c:v>
                </c:pt>
                <c:pt idx="155">
                  <c:v>3.8918066030369659E-2</c:v>
                </c:pt>
                <c:pt idx="156">
                  <c:v>5.3182969044633495E-2</c:v>
                </c:pt>
                <c:pt idx="157">
                  <c:v>2.5530329300841068E-2</c:v>
                </c:pt>
                <c:pt idx="158">
                  <c:v>3.1037438521907254E-2</c:v>
                </c:pt>
                <c:pt idx="159">
                  <c:v>3.6405703263890359E-2</c:v>
                </c:pt>
                <c:pt idx="160">
                  <c:v>4.0496720143667168E-2</c:v>
                </c:pt>
                <c:pt idx="161">
                  <c:v>0.13452421309586576</c:v>
                </c:pt>
                <c:pt idx="162">
                  <c:v>0.19385560196289944</c:v>
                </c:pt>
                <c:pt idx="163">
                  <c:v>7.075174019389846E-2</c:v>
                </c:pt>
                <c:pt idx="164">
                  <c:v>0.142532434354989</c:v>
                </c:pt>
                <c:pt idx="165">
                  <c:v>2.243332038215104E-2</c:v>
                </c:pt>
                <c:pt idx="166">
                  <c:v>7.7209058925464563E-2</c:v>
                </c:pt>
                <c:pt idx="167">
                  <c:v>3.0950496686769573E-2</c:v>
                </c:pt>
                <c:pt idx="168">
                  <c:v>0.17128842890168325</c:v>
                </c:pt>
                <c:pt idx="169">
                  <c:v>7.3014479749465025E-2</c:v>
                </c:pt>
                <c:pt idx="170">
                  <c:v>0.17204891089254323</c:v>
                </c:pt>
                <c:pt idx="171">
                  <c:v>0.27472806378998993</c:v>
                </c:pt>
                <c:pt idx="172">
                  <c:v>2.5023892045116146E-2</c:v>
                </c:pt>
                <c:pt idx="173">
                  <c:v>2.7160760764078109E-2</c:v>
                </c:pt>
                <c:pt idx="174">
                  <c:v>9.9566701538598881E-2</c:v>
                </c:pt>
                <c:pt idx="175">
                  <c:v>1.6683675033891628E-2</c:v>
                </c:pt>
                <c:pt idx="176">
                  <c:v>4.2895530212135177E-3</c:v>
                </c:pt>
                <c:pt idx="177">
                  <c:v>2.2634539944119035E-2</c:v>
                </c:pt>
                <c:pt idx="178">
                  <c:v>2.5602804765786143E-2</c:v>
                </c:pt>
                <c:pt idx="179">
                  <c:v>4.4585203826383582E-3</c:v>
                </c:pt>
                <c:pt idx="180">
                  <c:v>5.5039671599921474E-3</c:v>
                </c:pt>
                <c:pt idx="181">
                  <c:v>6.5960971803998908E-3</c:v>
                </c:pt>
                <c:pt idx="182">
                  <c:v>8.0752951042187548E-3</c:v>
                </c:pt>
                <c:pt idx="183">
                  <c:v>1.9753757330879716E-2</c:v>
                </c:pt>
                <c:pt idx="184">
                  <c:v>6.8091568776893374E-2</c:v>
                </c:pt>
                <c:pt idx="185">
                  <c:v>6.4061354304729683E-3</c:v>
                </c:pt>
                <c:pt idx="186">
                  <c:v>4.8344840251153733E-3</c:v>
                </c:pt>
                <c:pt idx="187">
                  <c:v>5.9377216279673673E-3</c:v>
                </c:pt>
                <c:pt idx="188">
                  <c:v>1.8441675227710314E-2</c:v>
                </c:pt>
                <c:pt idx="189">
                  <c:v>6.3590781360930188E-2</c:v>
                </c:pt>
                <c:pt idx="190">
                  <c:v>5.0749300633509062E-3</c:v>
                </c:pt>
                <c:pt idx="191">
                  <c:v>3.1101115947420651E-3</c:v>
                </c:pt>
                <c:pt idx="192">
                  <c:v>2.9496772465087535E-3</c:v>
                </c:pt>
                <c:pt idx="193">
                  <c:v>3.853718021899254E-3</c:v>
                </c:pt>
                <c:pt idx="194">
                  <c:v>1.9482273457296438E-2</c:v>
                </c:pt>
                <c:pt idx="195">
                  <c:v>3.2700133083563711E-2</c:v>
                </c:pt>
                <c:pt idx="196">
                  <c:v>2.4246698951765684E-2</c:v>
                </c:pt>
                <c:pt idx="197">
                  <c:v>2.2503196759998635E-3</c:v>
                </c:pt>
                <c:pt idx="198">
                  <c:v>3.858883484917548E-3</c:v>
                </c:pt>
                <c:pt idx="199">
                  <c:v>3.2726418742539142E-3</c:v>
                </c:pt>
                <c:pt idx="200">
                  <c:v>2.4565294736882105E-2</c:v>
                </c:pt>
                <c:pt idx="201">
                  <c:v>3.1219757656991882E-2</c:v>
                </c:pt>
                <c:pt idx="202">
                  <c:v>2.3787690936562845E-2</c:v>
                </c:pt>
                <c:pt idx="203">
                  <c:v>3.4204614248512827E-3</c:v>
                </c:pt>
                <c:pt idx="204">
                  <c:v>4.1329953262683418E-3</c:v>
                </c:pt>
                <c:pt idx="205">
                  <c:v>4.311913799808869E-3</c:v>
                </c:pt>
                <c:pt idx="206">
                  <c:v>0</c:v>
                </c:pt>
                <c:pt idx="207">
                  <c:v>1.9668262369371504E-2</c:v>
                </c:pt>
                <c:pt idx="208">
                  <c:v>2.9068698448309688E-2</c:v>
                </c:pt>
                <c:pt idx="209">
                  <c:v>3.4725956775660963E-3</c:v>
                </c:pt>
                <c:pt idx="210">
                  <c:v>2.9673624331757668E-3</c:v>
                </c:pt>
                <c:pt idx="211">
                  <c:v>3.4407126630597818E-3</c:v>
                </c:pt>
                <c:pt idx="212">
                  <c:v>4.4155323782298491E-3</c:v>
                </c:pt>
                <c:pt idx="213">
                  <c:v>1.9811436170473214E-2</c:v>
                </c:pt>
                <c:pt idx="214">
                  <c:v>2.6359185002406964E-2</c:v>
                </c:pt>
                <c:pt idx="215">
                  <c:v>3.6100105343095509E-3</c:v>
                </c:pt>
                <c:pt idx="216">
                  <c:v>3.5897671891398659E-3</c:v>
                </c:pt>
                <c:pt idx="217">
                  <c:v>1.0152763549319533E-2</c:v>
                </c:pt>
                <c:pt idx="218">
                  <c:v>1.880739516644676E-2</c:v>
                </c:pt>
                <c:pt idx="219">
                  <c:v>1.9182364676598687E-2</c:v>
                </c:pt>
                <c:pt idx="220">
                  <c:v>7.3399017366972519E-2</c:v>
                </c:pt>
                <c:pt idx="221">
                  <c:v>6.4660422492316813E-3</c:v>
                </c:pt>
                <c:pt idx="222">
                  <c:v>4.6665222086134167E-3</c:v>
                </c:pt>
                <c:pt idx="223">
                  <c:v>5.1144191840888174E-3</c:v>
                </c:pt>
                <c:pt idx="224">
                  <c:v>6.8193243736810617E-3</c:v>
                </c:pt>
                <c:pt idx="225">
                  <c:v>1.4363004937719909E-2</c:v>
                </c:pt>
                <c:pt idx="226">
                  <c:v>1.5529080476055956E-2</c:v>
                </c:pt>
                <c:pt idx="227">
                  <c:v>4.5204156345754649E-3</c:v>
                </c:pt>
                <c:pt idx="228">
                  <c:v>3.6315449720959645E-3</c:v>
                </c:pt>
                <c:pt idx="229">
                  <c:v>9.0061749995312326E-3</c:v>
                </c:pt>
                <c:pt idx="230">
                  <c:v>6.8785293928187899E-2</c:v>
                </c:pt>
                <c:pt idx="231">
                  <c:v>2.2090867915863368E-2</c:v>
                </c:pt>
                <c:pt idx="232">
                  <c:v>1.7024987401513675E-2</c:v>
                </c:pt>
                <c:pt idx="233">
                  <c:v>3.7482430510412655E-3</c:v>
                </c:pt>
                <c:pt idx="234">
                  <c:v>9.436447405338947E-3</c:v>
                </c:pt>
                <c:pt idx="235">
                  <c:v>4.4628189490577407E-3</c:v>
                </c:pt>
                <c:pt idx="236">
                  <c:v>1.9038151970675855E-2</c:v>
                </c:pt>
                <c:pt idx="237">
                  <c:v>2.0741538203582852E-2</c:v>
                </c:pt>
                <c:pt idx="238">
                  <c:v>6.9828985419719991E-2</c:v>
                </c:pt>
                <c:pt idx="239">
                  <c:v>3.6371437510220967E-3</c:v>
                </c:pt>
                <c:pt idx="240">
                  <c:v>7.1338713525587356E-3</c:v>
                </c:pt>
                <c:pt idx="241">
                  <c:v>4.8095730759060472E-3</c:v>
                </c:pt>
                <c:pt idx="242">
                  <c:v>3.9432440185432722E-3</c:v>
                </c:pt>
                <c:pt idx="243">
                  <c:v>2.3683658407424094E-2</c:v>
                </c:pt>
                <c:pt idx="244">
                  <c:v>2.6519781982971381E-2</c:v>
                </c:pt>
                <c:pt idx="245">
                  <c:v>4.3751197739125844E-3</c:v>
                </c:pt>
                <c:pt idx="246">
                  <c:v>1.3773952531251955E-2</c:v>
                </c:pt>
                <c:pt idx="247">
                  <c:v>5.6878942372124465E-3</c:v>
                </c:pt>
                <c:pt idx="248">
                  <c:v>0.12591534317991268</c:v>
                </c:pt>
                <c:pt idx="249">
                  <c:v>3.8397196028714622E-2</c:v>
                </c:pt>
                <c:pt idx="250">
                  <c:v>4.9173670693660396E-3</c:v>
                </c:pt>
                <c:pt idx="251">
                  <c:v>1.2363036802496351E-2</c:v>
                </c:pt>
                <c:pt idx="252">
                  <c:v>5.1736461335811397E-3</c:v>
                </c:pt>
                <c:pt idx="253">
                  <c:v>1.2948710411752194E-3</c:v>
                </c:pt>
                <c:pt idx="254">
                  <c:v>1.7948568567460566E-2</c:v>
                </c:pt>
                <c:pt idx="255">
                  <c:v>3.5930189267339256E-2</c:v>
                </c:pt>
                <c:pt idx="256">
                  <c:v>2.6084847735355274E-2</c:v>
                </c:pt>
                <c:pt idx="257">
                  <c:v>8.967889017728178E-3</c:v>
                </c:pt>
              </c:numCache>
            </c:numRef>
          </c:val>
        </c:ser>
        <c:ser>
          <c:idx val="1"/>
          <c:order val="1"/>
          <c:tx>
            <c:strRef>
              <c:f>stat.28800!$D$1</c:f>
              <c:strCache>
                <c:ptCount val="1"/>
                <c:pt idx="0">
                  <c:v>Valid (log10)</c:v>
                </c:pt>
              </c:strCache>
            </c:strRef>
          </c:tx>
          <c:marker>
            <c:symbol val="none"/>
          </c:marker>
          <c:val>
            <c:numRef>
              <c:f>stat.28800!$D$2:$D$259</c:f>
              <c:numCache>
                <c:formatCode>General</c:formatCode>
                <c:ptCount val="258"/>
                <c:pt idx="0">
                  <c:v>0.77393264746764523</c:v>
                </c:pt>
                <c:pt idx="1">
                  <c:v>0.81592325348028594</c:v>
                </c:pt>
                <c:pt idx="2">
                  <c:v>0.45852378454040932</c:v>
                </c:pt>
                <c:pt idx="3">
                  <c:v>0.53692478710834068</c:v>
                </c:pt>
                <c:pt idx="4">
                  <c:v>0.62603954251774707</c:v>
                </c:pt>
                <c:pt idx="5">
                  <c:v>0.43725781881387793</c:v>
                </c:pt>
                <c:pt idx="6">
                  <c:v>0.59770023073110257</c:v>
                </c:pt>
                <c:pt idx="7">
                  <c:v>0.43845041734676243</c:v>
                </c:pt>
                <c:pt idx="8">
                  <c:v>0.6026063157362237</c:v>
                </c:pt>
                <c:pt idx="9">
                  <c:v>0.57492233593289166</c:v>
                </c:pt>
                <c:pt idx="10">
                  <c:v>0.46970231086760361</c:v>
                </c:pt>
                <c:pt idx="11">
                  <c:v>0.64326904954949982</c:v>
                </c:pt>
                <c:pt idx="12">
                  <c:v>0.46809184876428317</c:v>
                </c:pt>
                <c:pt idx="13">
                  <c:v>0.62946352575004849</c:v>
                </c:pt>
                <c:pt idx="14">
                  <c:v>0.56220921009312386</c:v>
                </c:pt>
                <c:pt idx="15">
                  <c:v>0.8135540361234701</c:v>
                </c:pt>
                <c:pt idx="16">
                  <c:v>0.83167906498395328</c:v>
                </c:pt>
                <c:pt idx="17">
                  <c:v>0.75807321254473903</c:v>
                </c:pt>
                <c:pt idx="18">
                  <c:v>0.91078176811093103</c:v>
                </c:pt>
                <c:pt idx="19">
                  <c:v>0.87745721709757607</c:v>
                </c:pt>
                <c:pt idx="20">
                  <c:v>0.83949947874385256</c:v>
                </c:pt>
                <c:pt idx="21">
                  <c:v>0.77425667600741366</c:v>
                </c:pt>
                <c:pt idx="22">
                  <c:v>0.91159615788856707</c:v>
                </c:pt>
                <c:pt idx="23">
                  <c:v>0.86238293475884065</c:v>
                </c:pt>
                <c:pt idx="24">
                  <c:v>0.79658758384631057</c:v>
                </c:pt>
                <c:pt idx="25">
                  <c:v>0.91758632176833599</c:v>
                </c:pt>
                <c:pt idx="26">
                  <c:v>0.85576391489847115</c:v>
                </c:pt>
                <c:pt idx="27">
                  <c:v>0.87723562203816063</c:v>
                </c:pt>
                <c:pt idx="28">
                  <c:v>0.76366581698034897</c:v>
                </c:pt>
                <c:pt idx="29">
                  <c:v>0.40616175363069923</c:v>
                </c:pt>
                <c:pt idx="30">
                  <c:v>0.8730505809053617</c:v>
                </c:pt>
                <c:pt idx="31">
                  <c:v>0.88154829959909042</c:v>
                </c:pt>
                <c:pt idx="32">
                  <c:v>0.73766819718585053</c:v>
                </c:pt>
                <c:pt idx="33">
                  <c:v>0.74806865717281767</c:v>
                </c:pt>
                <c:pt idx="34">
                  <c:v>0.7638171117783964</c:v>
                </c:pt>
                <c:pt idx="35">
                  <c:v>0.50615082299516623</c:v>
                </c:pt>
                <c:pt idx="36">
                  <c:v>0.77528910412938346</c:v>
                </c:pt>
                <c:pt idx="37">
                  <c:v>0.76672157724616252</c:v>
                </c:pt>
                <c:pt idx="38">
                  <c:v>0.7899986604347774</c:v>
                </c:pt>
                <c:pt idx="39">
                  <c:v>0.75701767857757163</c:v>
                </c:pt>
                <c:pt idx="40">
                  <c:v>0.74245583236979018</c:v>
                </c:pt>
                <c:pt idx="41">
                  <c:v>0.75318289473531097</c:v>
                </c:pt>
                <c:pt idx="42">
                  <c:v>0.79234580596393633</c:v>
                </c:pt>
                <c:pt idx="43">
                  <c:v>0.7578883549808193</c:v>
                </c:pt>
                <c:pt idx="44">
                  <c:v>0.7163990394401013</c:v>
                </c:pt>
                <c:pt idx="45">
                  <c:v>0.77802195614861691</c:v>
                </c:pt>
                <c:pt idx="46">
                  <c:v>0.87517954909878848</c:v>
                </c:pt>
                <c:pt idx="47">
                  <c:v>0.62730562478520435</c:v>
                </c:pt>
                <c:pt idx="48">
                  <c:v>0.74185677427373919</c:v>
                </c:pt>
                <c:pt idx="49">
                  <c:v>0.77902085009719135</c:v>
                </c:pt>
                <c:pt idx="50">
                  <c:v>0.88728064792016492</c:v>
                </c:pt>
                <c:pt idx="51">
                  <c:v>0.86359483366335243</c:v>
                </c:pt>
                <c:pt idx="52">
                  <c:v>0.771823743347956</c:v>
                </c:pt>
                <c:pt idx="53">
                  <c:v>0.74348687351347265</c:v>
                </c:pt>
                <c:pt idx="54">
                  <c:v>0.36059890373977715</c:v>
                </c:pt>
                <c:pt idx="55">
                  <c:v>0.78011913357712293</c:v>
                </c:pt>
                <c:pt idx="56">
                  <c:v>0.75193966841120186</c:v>
                </c:pt>
                <c:pt idx="57">
                  <c:v>0.68706043746622525</c:v>
                </c:pt>
                <c:pt idx="58">
                  <c:v>0.7295237445079753</c:v>
                </c:pt>
                <c:pt idx="59">
                  <c:v>0.76128478707531166</c:v>
                </c:pt>
                <c:pt idx="60">
                  <c:v>0.75007805275134387</c:v>
                </c:pt>
                <c:pt idx="61">
                  <c:v>0.74719305173406358</c:v>
                </c:pt>
                <c:pt idx="62">
                  <c:v>0.76209588838666276</c:v>
                </c:pt>
                <c:pt idx="63">
                  <c:v>0.72749424657971651</c:v>
                </c:pt>
                <c:pt idx="64">
                  <c:v>0.74803413541306252</c:v>
                </c:pt>
                <c:pt idx="65">
                  <c:v>0.75697253711268808</c:v>
                </c:pt>
                <c:pt idx="66">
                  <c:v>0.74743325016155671</c:v>
                </c:pt>
                <c:pt idx="67">
                  <c:v>0.75720002057179536</c:v>
                </c:pt>
                <c:pt idx="68">
                  <c:v>0.75522582451554787</c:v>
                </c:pt>
                <c:pt idx="69">
                  <c:v>0.73933765127802509</c:v>
                </c:pt>
                <c:pt idx="70">
                  <c:v>0.77233945961422645</c:v>
                </c:pt>
                <c:pt idx="71">
                  <c:v>0.46982451868491532</c:v>
                </c:pt>
                <c:pt idx="72">
                  <c:v>0.78348730000231581</c:v>
                </c:pt>
                <c:pt idx="73">
                  <c:v>0.756173806412483</c:v>
                </c:pt>
                <c:pt idx="74">
                  <c:v>0.8947782516513213</c:v>
                </c:pt>
                <c:pt idx="75">
                  <c:v>0.74454667783959139</c:v>
                </c:pt>
                <c:pt idx="76">
                  <c:v>0.73741681124065583</c:v>
                </c:pt>
                <c:pt idx="77">
                  <c:v>0.74117965762513338</c:v>
                </c:pt>
                <c:pt idx="78">
                  <c:v>0.6698250889293601</c:v>
                </c:pt>
                <c:pt idx="79">
                  <c:v>1.0673762433706975</c:v>
                </c:pt>
                <c:pt idx="80">
                  <c:v>1.0257177579834427</c:v>
                </c:pt>
                <c:pt idx="81">
                  <c:v>1.1243260688717507</c:v>
                </c:pt>
                <c:pt idx="82">
                  <c:v>0.74608865341446617</c:v>
                </c:pt>
                <c:pt idx="83">
                  <c:v>0.71453956216639403</c:v>
                </c:pt>
                <c:pt idx="84">
                  <c:v>0.75112722836695955</c:v>
                </c:pt>
                <c:pt idx="85">
                  <c:v>0.39510648128085069</c:v>
                </c:pt>
                <c:pt idx="86">
                  <c:v>1.1211389688299791</c:v>
                </c:pt>
                <c:pt idx="87">
                  <c:v>1.0290823457900433</c:v>
                </c:pt>
                <c:pt idx="88">
                  <c:v>0.6956978943054104</c:v>
                </c:pt>
                <c:pt idx="89">
                  <c:v>0.68836508676955321</c:v>
                </c:pt>
                <c:pt idx="90">
                  <c:v>0.73680789103907929</c:v>
                </c:pt>
                <c:pt idx="91">
                  <c:v>1.0496294768278667</c:v>
                </c:pt>
                <c:pt idx="92">
                  <c:v>0.9949590554787543</c:v>
                </c:pt>
                <c:pt idx="93">
                  <c:v>1.1090672160426156</c:v>
                </c:pt>
                <c:pt idx="94">
                  <c:v>0.72111312402385519</c:v>
                </c:pt>
                <c:pt idx="95">
                  <c:v>0.73637235642597321</c:v>
                </c:pt>
                <c:pt idx="96">
                  <c:v>0.6631973795429692</c:v>
                </c:pt>
                <c:pt idx="97">
                  <c:v>1.0908319935738831</c:v>
                </c:pt>
                <c:pt idx="98">
                  <c:v>0.78012187166514435</c:v>
                </c:pt>
                <c:pt idx="99">
                  <c:v>0.72620199005401753</c:v>
                </c:pt>
                <c:pt idx="100">
                  <c:v>0.87453666638264393</c:v>
                </c:pt>
                <c:pt idx="101">
                  <c:v>0.78034676826276972</c:v>
                </c:pt>
                <c:pt idx="102">
                  <c:v>0.57170289369340632</c:v>
                </c:pt>
                <c:pt idx="103">
                  <c:v>0.75017456179590747</c:v>
                </c:pt>
                <c:pt idx="104">
                  <c:v>0.87941846857421468</c:v>
                </c:pt>
                <c:pt idx="105">
                  <c:v>0.77160232453373323</c:v>
                </c:pt>
                <c:pt idx="106">
                  <c:v>0.87923142477382799</c:v>
                </c:pt>
                <c:pt idx="107">
                  <c:v>0.76578437600641414</c:v>
                </c:pt>
                <c:pt idx="108">
                  <c:v>0.78360339806850277</c:v>
                </c:pt>
                <c:pt idx="109">
                  <c:v>0.88239867108043235</c:v>
                </c:pt>
                <c:pt idx="110">
                  <c:v>0.72608784499761969</c:v>
                </c:pt>
                <c:pt idx="111">
                  <c:v>0.90008280489064296</c:v>
                </c:pt>
                <c:pt idx="112">
                  <c:v>0.77077685011043373</c:v>
                </c:pt>
                <c:pt idx="113">
                  <c:v>0.50749101901603055</c:v>
                </c:pt>
                <c:pt idx="114">
                  <c:v>0.75108909709017779</c:v>
                </c:pt>
                <c:pt idx="115">
                  <c:v>0.90719017977130745</c:v>
                </c:pt>
                <c:pt idx="116">
                  <c:v>0.79423129786246405</c:v>
                </c:pt>
                <c:pt idx="117">
                  <c:v>0.73221703035496311</c:v>
                </c:pt>
                <c:pt idx="118">
                  <c:v>0.91205314320252273</c:v>
                </c:pt>
                <c:pt idx="119">
                  <c:v>0.77782265471089718</c:v>
                </c:pt>
                <c:pt idx="120">
                  <c:v>0.4203452828606502</c:v>
                </c:pt>
                <c:pt idx="121">
                  <c:v>0.76647174058986145</c:v>
                </c:pt>
                <c:pt idx="122">
                  <c:v>0.9185871145109803</c:v>
                </c:pt>
                <c:pt idx="123">
                  <c:v>0.77165838781245222</c:v>
                </c:pt>
                <c:pt idx="124">
                  <c:v>0.7702275774689965</c:v>
                </c:pt>
                <c:pt idx="125">
                  <c:v>0.81617638303370277</c:v>
                </c:pt>
                <c:pt idx="126">
                  <c:v>0.80923350096066926</c:v>
                </c:pt>
                <c:pt idx="127">
                  <c:v>0.78376676925047861</c:v>
                </c:pt>
                <c:pt idx="128">
                  <c:v>0.84481286309854053</c:v>
                </c:pt>
                <c:pt idx="129">
                  <c:v>0.7838400019073547</c:v>
                </c:pt>
                <c:pt idx="130">
                  <c:v>0.76400955860707132</c:v>
                </c:pt>
                <c:pt idx="131">
                  <c:v>0.75853410377996655</c:v>
                </c:pt>
                <c:pt idx="132">
                  <c:v>0.4304667441337619</c:v>
                </c:pt>
                <c:pt idx="133">
                  <c:v>0.81005002219198274</c:v>
                </c:pt>
                <c:pt idx="134">
                  <c:v>0.77833925919333724</c:v>
                </c:pt>
                <c:pt idx="135">
                  <c:v>0.72461448725295052</c:v>
                </c:pt>
                <c:pt idx="136">
                  <c:v>0.91847279796339942</c:v>
                </c:pt>
                <c:pt idx="137">
                  <c:v>0.81280757635157064</c:v>
                </c:pt>
                <c:pt idx="138">
                  <c:v>0.75001758855952438</c:v>
                </c:pt>
                <c:pt idx="139">
                  <c:v>0.92232860034289499</c:v>
                </c:pt>
                <c:pt idx="140">
                  <c:v>0.79298486671114476</c:v>
                </c:pt>
                <c:pt idx="141">
                  <c:v>0.90064100289034221</c:v>
                </c:pt>
                <c:pt idx="142">
                  <c:v>0.79025933083789379</c:v>
                </c:pt>
                <c:pt idx="143">
                  <c:v>0.47665471671293108</c:v>
                </c:pt>
                <c:pt idx="144">
                  <c:v>0.8115787590165654</c:v>
                </c:pt>
                <c:pt idx="145">
                  <c:v>0.90412579173338337</c:v>
                </c:pt>
                <c:pt idx="146">
                  <c:v>0.76436378778786507</c:v>
                </c:pt>
                <c:pt idx="147">
                  <c:v>0.90894651976843643</c:v>
                </c:pt>
                <c:pt idx="148">
                  <c:v>0.80691466704033088</c:v>
                </c:pt>
                <c:pt idx="149">
                  <c:v>0.39368994713688948</c:v>
                </c:pt>
                <c:pt idx="150">
                  <c:v>0.79713009639624011</c:v>
                </c:pt>
                <c:pt idx="151">
                  <c:v>0.91625033515855847</c:v>
                </c:pt>
                <c:pt idx="152">
                  <c:v>0.75236210268361692</c:v>
                </c:pt>
                <c:pt idx="153">
                  <c:v>0.88457419682808303</c:v>
                </c:pt>
                <c:pt idx="154">
                  <c:v>0.78636421656209221</c:v>
                </c:pt>
                <c:pt idx="155">
                  <c:v>0.32532659328237196</c:v>
                </c:pt>
                <c:pt idx="156">
                  <c:v>0.7862229219754473</c:v>
                </c:pt>
                <c:pt idx="157">
                  <c:v>0.89527886252136446</c:v>
                </c:pt>
                <c:pt idx="158">
                  <c:v>0.81123789471903685</c:v>
                </c:pt>
                <c:pt idx="159">
                  <c:v>0.73646893177494666</c:v>
                </c:pt>
                <c:pt idx="160">
                  <c:v>0.91456188911424663</c:v>
                </c:pt>
                <c:pt idx="161">
                  <c:v>0.60692486048168148</c:v>
                </c:pt>
                <c:pt idx="162">
                  <c:v>0.77752208121509769</c:v>
                </c:pt>
                <c:pt idx="163">
                  <c:v>0.9455422907636003</c:v>
                </c:pt>
                <c:pt idx="164">
                  <c:v>0.84297312074768438</c:v>
                </c:pt>
                <c:pt idx="165">
                  <c:v>0.81089850793706642</c:v>
                </c:pt>
                <c:pt idx="166">
                  <c:v>0.95166243797900829</c:v>
                </c:pt>
                <c:pt idx="167">
                  <c:v>0.84151063369313728</c:v>
                </c:pt>
                <c:pt idx="168">
                  <c:v>0.7983392779682299</c:v>
                </c:pt>
                <c:pt idx="169">
                  <c:v>0.98229294722081351</c:v>
                </c:pt>
                <c:pt idx="170">
                  <c:v>0.94141611590346719</c:v>
                </c:pt>
                <c:pt idx="171">
                  <c:v>0.45122670983321972</c:v>
                </c:pt>
                <c:pt idx="172">
                  <c:v>0.80224205607617038</c:v>
                </c:pt>
                <c:pt idx="173">
                  <c:v>0.96467401626996574</c:v>
                </c:pt>
                <c:pt idx="174">
                  <c:v>0.80501450234187621</c:v>
                </c:pt>
                <c:pt idx="175">
                  <c:v>0.96871637746678585</c:v>
                </c:pt>
                <c:pt idx="176">
                  <c:v>0.8182501817447102</c:v>
                </c:pt>
                <c:pt idx="177">
                  <c:v>0.81636454257091262</c:v>
                </c:pt>
                <c:pt idx="178">
                  <c:v>0.95627012226536656</c:v>
                </c:pt>
                <c:pt idx="179">
                  <c:v>0.81602827769901309</c:v>
                </c:pt>
                <c:pt idx="180">
                  <c:v>0.7794764304749241</c:v>
                </c:pt>
                <c:pt idx="181">
                  <c:v>0.73176309257991468</c:v>
                </c:pt>
                <c:pt idx="182">
                  <c:v>0.54867741895793032</c:v>
                </c:pt>
                <c:pt idx="183">
                  <c:v>1.1596940644799698</c:v>
                </c:pt>
                <c:pt idx="184">
                  <c:v>1.0664270128783955</c:v>
                </c:pt>
                <c:pt idx="185">
                  <c:v>0.82289955009229154</c:v>
                </c:pt>
                <c:pt idx="186">
                  <c:v>0.7755679993798853</c:v>
                </c:pt>
                <c:pt idx="187">
                  <c:v>0.80673951396571075</c:v>
                </c:pt>
                <c:pt idx="188">
                  <c:v>1.1867192724932483</c:v>
                </c:pt>
                <c:pt idx="189">
                  <c:v>0.87360480599385648</c:v>
                </c:pt>
                <c:pt idx="190">
                  <c:v>0.7567163426339516</c:v>
                </c:pt>
                <c:pt idx="191">
                  <c:v>0.82578100360016782</c:v>
                </c:pt>
                <c:pt idx="192">
                  <c:v>0.83043391167799729</c:v>
                </c:pt>
                <c:pt idx="193">
                  <c:v>0.60387545108142093</c:v>
                </c:pt>
                <c:pt idx="194">
                  <c:v>0.77398943386135199</c:v>
                </c:pt>
                <c:pt idx="195">
                  <c:v>0.80292669311426734</c:v>
                </c:pt>
                <c:pt idx="196">
                  <c:v>0.82206858575736164</c:v>
                </c:pt>
                <c:pt idx="197">
                  <c:v>0.77598793444531755</c:v>
                </c:pt>
                <c:pt idx="198">
                  <c:v>0.77648281986777912</c:v>
                </c:pt>
                <c:pt idx="199">
                  <c:v>0.80245387104725618</c:v>
                </c:pt>
                <c:pt idx="200">
                  <c:v>0.78668953786935125</c:v>
                </c:pt>
                <c:pt idx="201">
                  <c:v>0.75627856184637421</c:v>
                </c:pt>
                <c:pt idx="202">
                  <c:v>0.80267468117851748</c:v>
                </c:pt>
                <c:pt idx="203">
                  <c:v>0.73942082914641549</c:v>
                </c:pt>
                <c:pt idx="204">
                  <c:v>0.80888579992277554</c:v>
                </c:pt>
                <c:pt idx="205">
                  <c:v>0.79066917237649859</c:v>
                </c:pt>
                <c:pt idx="206">
                  <c:v>0.29096634210285927</c:v>
                </c:pt>
                <c:pt idx="207">
                  <c:v>0.74092469757078827</c:v>
                </c:pt>
                <c:pt idx="208">
                  <c:v>0.78924040502589066</c:v>
                </c:pt>
                <c:pt idx="209">
                  <c:v>0.73680406966486889</c:v>
                </c:pt>
                <c:pt idx="210">
                  <c:v>0.78861707527134428</c:v>
                </c:pt>
                <c:pt idx="211">
                  <c:v>0.79929732466130388</c:v>
                </c:pt>
                <c:pt idx="212">
                  <c:v>0.58140471430018215</c:v>
                </c:pt>
                <c:pt idx="213">
                  <c:v>0.7480266876623316</c:v>
                </c:pt>
                <c:pt idx="214">
                  <c:v>0.77120099998327285</c:v>
                </c:pt>
                <c:pt idx="215">
                  <c:v>0.76555210651140049</c:v>
                </c:pt>
                <c:pt idx="216">
                  <c:v>0.76779132685435547</c:v>
                </c:pt>
                <c:pt idx="217">
                  <c:v>0.8006414824739998</c:v>
                </c:pt>
                <c:pt idx="218">
                  <c:v>0.76918495306269785</c:v>
                </c:pt>
                <c:pt idx="219">
                  <c:v>0.75654817562801124</c:v>
                </c:pt>
                <c:pt idx="220">
                  <c:v>0.78774894010237317</c:v>
                </c:pt>
                <c:pt idx="221">
                  <c:v>0.79028213733505759</c:v>
                </c:pt>
                <c:pt idx="222">
                  <c:v>0.78670557753062975</c:v>
                </c:pt>
                <c:pt idx="223">
                  <c:v>0.8091517576012055</c:v>
                </c:pt>
                <c:pt idx="224">
                  <c:v>0.5407467976751793</c:v>
                </c:pt>
                <c:pt idx="225">
                  <c:v>0.79704735936956916</c:v>
                </c:pt>
                <c:pt idx="226">
                  <c:v>0.776201385228521</c:v>
                </c:pt>
                <c:pt idx="227">
                  <c:v>0.81003361129493934</c:v>
                </c:pt>
                <c:pt idx="228">
                  <c:v>0.78669876429555641</c:v>
                </c:pt>
                <c:pt idx="229">
                  <c:v>0.81473137801771922</c:v>
                </c:pt>
                <c:pt idx="230">
                  <c:v>0.81515819257292144</c:v>
                </c:pt>
                <c:pt idx="231">
                  <c:v>0.77494994944021878</c:v>
                </c:pt>
                <c:pt idx="232">
                  <c:v>0.80254454884808901</c:v>
                </c:pt>
                <c:pt idx="233">
                  <c:v>0.77414082795393468</c:v>
                </c:pt>
                <c:pt idx="234">
                  <c:v>0.96511549230861582</c:v>
                </c:pt>
                <c:pt idx="235">
                  <c:v>0.83606092695627765</c:v>
                </c:pt>
                <c:pt idx="236">
                  <c:v>0.77182844378447446</c:v>
                </c:pt>
                <c:pt idx="237">
                  <c:v>0.94477996339012738</c:v>
                </c:pt>
                <c:pt idx="238">
                  <c:v>0.81757720177489224</c:v>
                </c:pt>
                <c:pt idx="239">
                  <c:v>0.77649197505982792</c:v>
                </c:pt>
                <c:pt idx="240">
                  <c:v>0.96200872631445078</c:v>
                </c:pt>
                <c:pt idx="241">
                  <c:v>0.83742895723287736</c:v>
                </c:pt>
                <c:pt idx="242">
                  <c:v>0.53017497217916143</c:v>
                </c:pt>
                <c:pt idx="243">
                  <c:v>0.76944091454123242</c:v>
                </c:pt>
                <c:pt idx="244">
                  <c:v>0.94350485377243687</c:v>
                </c:pt>
                <c:pt idx="245">
                  <c:v>0.78069152280069798</c:v>
                </c:pt>
                <c:pt idx="246">
                  <c:v>0.97508694750596936</c:v>
                </c:pt>
                <c:pt idx="247">
                  <c:v>0.85053522782366442</c:v>
                </c:pt>
                <c:pt idx="248">
                  <c:v>0.77534330934044926</c:v>
                </c:pt>
                <c:pt idx="249">
                  <c:v>0.95494332926778891</c:v>
                </c:pt>
                <c:pt idx="250">
                  <c:v>0.78318246638156719</c:v>
                </c:pt>
                <c:pt idx="251">
                  <c:v>0.97675335987335543</c:v>
                </c:pt>
                <c:pt idx="252">
                  <c:v>0.85653344409539467</c:v>
                </c:pt>
                <c:pt idx="253">
                  <c:v>0.55533403077450405</c:v>
                </c:pt>
                <c:pt idx="254">
                  <c:v>0.77701763884075659</c:v>
                </c:pt>
                <c:pt idx="255">
                  <c:v>0.95720440823317132</c:v>
                </c:pt>
                <c:pt idx="256">
                  <c:v>0.82418091485102385</c:v>
                </c:pt>
                <c:pt idx="257">
                  <c:v>0.76911001977644011</c:v>
                </c:pt>
              </c:numCache>
            </c:numRef>
          </c:val>
        </c:ser>
        <c:marker val="1"/>
        <c:axId val="214725376"/>
        <c:axId val="214726912"/>
      </c:lineChart>
      <c:catAx>
        <c:axId val="214725376"/>
        <c:scaling>
          <c:orientation val="minMax"/>
        </c:scaling>
        <c:axPos val="b"/>
        <c:tickLblPos val="nextTo"/>
        <c:crossAx val="214726912"/>
        <c:crosses val="autoZero"/>
        <c:auto val="1"/>
        <c:lblAlgn val="ctr"/>
        <c:lblOffset val="100"/>
      </c:catAx>
      <c:valAx>
        <c:axId val="214726912"/>
        <c:scaling>
          <c:orientation val="minMax"/>
        </c:scaling>
        <c:axPos val="l"/>
        <c:majorGridlines/>
        <c:numFmt formatCode="General" sourceLinked="1"/>
        <c:tickLblPos val="nextTo"/>
        <c:crossAx val="214725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180975</xdr:rowOff>
    </xdr:from>
    <xdr:to>
      <xdr:col>26</xdr:col>
      <xdr:colOff>0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>
      <selection activeCell="L9" sqref="L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1.051153</v>
      </c>
      <c r="B2">
        <v>5.9420000000000002</v>
      </c>
      <c r="C2">
        <f>LOG10(1.051153)</f>
        <v>2.1665934124973075E-2</v>
      </c>
      <c r="D2">
        <f>LOG10(5.942)</f>
        <v>0.77393264746764523</v>
      </c>
    </row>
    <row r="3" spans="1:4">
      <c r="A3">
        <v>1.0556019999999999</v>
      </c>
      <c r="B3">
        <v>6.5452050000000002</v>
      </c>
      <c r="C3">
        <f>LOG10(1.055602)</f>
        <v>2.3500204386341879E-2</v>
      </c>
      <c r="D3">
        <f>LOG10(6.545205)</f>
        <v>0.81592325348028594</v>
      </c>
    </row>
    <row r="4" spans="1:4">
      <c r="A4">
        <v>1.133996</v>
      </c>
      <c r="B4">
        <v>2.8742450000000002</v>
      </c>
      <c r="C4">
        <f>LOG10(1.133996)</f>
        <v>5.4611522651251597E-2</v>
      </c>
      <c r="D4">
        <f>LOG10(2.874245)</f>
        <v>0.45852378454040932</v>
      </c>
    </row>
    <row r="5" spans="1:4">
      <c r="A5">
        <v>1.110147</v>
      </c>
      <c r="B5">
        <v>3.4429029999999998</v>
      </c>
      <c r="C5">
        <f>LOG10(1.110147)</f>
        <v>4.5380489653219933E-2</v>
      </c>
      <c r="D5">
        <f>LOG10(3.442903)</f>
        <v>0.53692478710834068</v>
      </c>
    </row>
    <row r="6" spans="1:4">
      <c r="A6">
        <v>1.102112</v>
      </c>
      <c r="B6">
        <v>4.2270709999999996</v>
      </c>
      <c r="C6">
        <f>LOG10(1.102112)</f>
        <v>4.2225731095046265E-2</v>
      </c>
      <c r="D6">
        <f>LOG10(4.227071)</f>
        <v>0.62603954251774707</v>
      </c>
    </row>
    <row r="7" spans="1:4">
      <c r="A7">
        <v>1.045852</v>
      </c>
      <c r="B7">
        <v>2.7368929999999998</v>
      </c>
      <c r="C7">
        <f>LOG10(1.045852)</f>
        <v>1.9470231251167813E-2</v>
      </c>
      <c r="D7">
        <f>LOG10(2.736893)</f>
        <v>0.43725781881387793</v>
      </c>
    </row>
    <row r="8" spans="1:4">
      <c r="A8">
        <v>1.125346</v>
      </c>
      <c r="B8">
        <v>3.9600460000000002</v>
      </c>
      <c r="C8">
        <f>LOG10(1.125346)</f>
        <v>5.128607159219957E-2</v>
      </c>
      <c r="D8">
        <f>LOG10(3.960046)</f>
        <v>0.59770023073110257</v>
      </c>
    </row>
    <row r="9" spans="1:4">
      <c r="A9">
        <v>1.0621160000000001</v>
      </c>
      <c r="B9">
        <v>2.7444190000000002</v>
      </c>
      <c r="C9">
        <f>LOG10(1.062116)</f>
        <v>2.6171951216967713E-2</v>
      </c>
      <c r="D9">
        <f>LOG10(2.744419)</f>
        <v>0.43845041734676243</v>
      </c>
    </row>
    <row r="10" spans="1:4">
      <c r="A10">
        <v>1.0176069999999999</v>
      </c>
      <c r="B10">
        <v>4.0050350000000003</v>
      </c>
      <c r="C10">
        <f>LOG10(1.017607)</f>
        <v>7.5800857757588134E-3</v>
      </c>
      <c r="D10">
        <f>LOG10(4.005035)</f>
        <v>0.6026063157362237</v>
      </c>
    </row>
    <row r="11" spans="1:4">
      <c r="A11">
        <v>1.019849</v>
      </c>
      <c r="B11">
        <v>3.7577020000000001</v>
      </c>
      <c r="C11">
        <f>LOG10(1.019849)</f>
        <v>8.5358743880558953E-3</v>
      </c>
      <c r="D11">
        <f>LOG10(3.757702)</f>
        <v>0.57492233593289166</v>
      </c>
    </row>
    <row r="12" spans="1:4">
      <c r="A12">
        <v>1.0034540000000001</v>
      </c>
      <c r="B12">
        <v>2.9491869999999998</v>
      </c>
      <c r="C12">
        <f>LOG10(1.003454)</f>
        <v>1.4974684985790997E-3</v>
      </c>
      <c r="D12">
        <f>LOG10(2.949187)</f>
        <v>0.46970231086760361</v>
      </c>
    </row>
    <row r="13" spans="1:4">
      <c r="A13">
        <v>1.0219750000000001</v>
      </c>
      <c r="B13">
        <v>4.3981399999999997</v>
      </c>
      <c r="C13">
        <f>LOG10(1.021975)</f>
        <v>9.4402720268297029E-3</v>
      </c>
      <c r="D13">
        <f>LOG10(4.39814)</f>
        <v>0.64326904954949982</v>
      </c>
    </row>
    <row r="14" spans="1:4">
      <c r="A14">
        <v>1.0092920000000001</v>
      </c>
      <c r="B14">
        <v>2.9382709999999999</v>
      </c>
      <c r="C14">
        <f>LOG10(1.009292)</f>
        <v>4.0168308975251209E-3</v>
      </c>
      <c r="D14">
        <f>LOG10(2.938271)</f>
        <v>0.46809184876428317</v>
      </c>
    </row>
    <row r="15" spans="1:4">
      <c r="A15">
        <v>1.018791</v>
      </c>
      <c r="B15">
        <v>4.260529</v>
      </c>
      <c r="C15">
        <f>LOG10(1.018791)</f>
        <v>8.0850997509399006E-3</v>
      </c>
      <c r="D15">
        <f>LOG10(4.260529)</f>
        <v>0.62946352575004849</v>
      </c>
    </row>
    <row r="16" spans="1:4">
      <c r="A16">
        <v>1.013965</v>
      </c>
      <c r="B16">
        <v>3.6492969999999998</v>
      </c>
      <c r="C16">
        <f>LOG10(1.013965)</f>
        <v>6.0229642979036007E-3</v>
      </c>
      <c r="D16">
        <f>LOG10(3.649297)</f>
        <v>0.56220921009312386</v>
      </c>
    </row>
    <row r="17" spans="1:4">
      <c r="A17">
        <v>1.0727610000000001</v>
      </c>
      <c r="B17">
        <v>6.5095960000000002</v>
      </c>
      <c r="C17">
        <f>LOG10(1.072761)</f>
        <v>3.0502976446199277E-2</v>
      </c>
      <c r="D17">
        <f>LOG10(6.509596)</f>
        <v>0.8135540361234701</v>
      </c>
    </row>
    <row r="18" spans="1:4">
      <c r="A18">
        <v>1.0718559999999999</v>
      </c>
      <c r="B18">
        <v>6.7870189999999999</v>
      </c>
      <c r="C18">
        <f>LOG10(1.071856)</f>
        <v>3.0136443373438761E-2</v>
      </c>
      <c r="D18">
        <f>LOG10(6.787019)</f>
        <v>0.83167906498395328</v>
      </c>
    </row>
    <row r="19" spans="1:4">
      <c r="A19">
        <v>1.1011690000000001</v>
      </c>
      <c r="B19">
        <v>5.7289260000000004</v>
      </c>
      <c r="C19">
        <f>LOG10(1.101169)</f>
        <v>4.1853976678390789E-2</v>
      </c>
      <c r="D19">
        <f>LOG10(5.728926)</f>
        <v>0.75807321254473903</v>
      </c>
    </row>
    <row r="20" spans="1:4">
      <c r="A20">
        <v>1.1295249999999999</v>
      </c>
      <c r="B20">
        <v>8.1429500000000008</v>
      </c>
      <c r="C20">
        <f>LOG10(1.129525)</f>
        <v>5.2895847688336294E-2</v>
      </c>
      <c r="D20">
        <f>LOG10(8.14295)</f>
        <v>0.91078176811093103</v>
      </c>
    </row>
    <row r="21" spans="1:4">
      <c r="A21">
        <v>1.060937</v>
      </c>
      <c r="B21">
        <v>7.5414909999999997</v>
      </c>
      <c r="C21">
        <f>LOG10(1.060937)</f>
        <v>2.5689595621700003E-2</v>
      </c>
      <c r="D21">
        <f>LOG10(7.541491)</f>
        <v>0.87745721709757607</v>
      </c>
    </row>
    <row r="22" spans="1:4">
      <c r="A22">
        <v>1.0550600000000001</v>
      </c>
      <c r="B22">
        <v>6.9103409999999998</v>
      </c>
      <c r="C22">
        <f>LOG10(1.05506)</f>
        <v>2.3277158143631817E-2</v>
      </c>
      <c r="D22">
        <f>LOG10(6.910341)</f>
        <v>0.83949947874385256</v>
      </c>
    </row>
    <row r="23" spans="1:4">
      <c r="A23">
        <v>1.1408</v>
      </c>
      <c r="B23">
        <v>5.9464350000000001</v>
      </c>
      <c r="C23">
        <f>LOG10(1.1408)</f>
        <v>5.7209512507790355E-2</v>
      </c>
      <c r="D23">
        <f>LOG10(5.946435)</f>
        <v>0.77425667600741366</v>
      </c>
    </row>
    <row r="24" spans="1:4">
      <c r="A24">
        <v>1.056047</v>
      </c>
      <c r="B24">
        <v>8.1582340000000002</v>
      </c>
      <c r="C24">
        <f>LOG10(1.056047)</f>
        <v>2.3683247162208359E-2</v>
      </c>
      <c r="D24">
        <f>LOG10(8.158234)</f>
        <v>0.91159615788856707</v>
      </c>
    </row>
    <row r="25" spans="1:4">
      <c r="A25">
        <v>1.0818319999999999</v>
      </c>
      <c r="B25">
        <v>7.2842180000000001</v>
      </c>
      <c r="C25">
        <f>LOG10(1.081832)</f>
        <v>3.4159823489739193E-2</v>
      </c>
      <c r="D25">
        <f>LOG10(7.284218)</f>
        <v>0.86238293475884065</v>
      </c>
    </row>
    <row r="26" spans="1:4">
      <c r="A26">
        <v>1.1547590000000001</v>
      </c>
      <c r="B26">
        <v>6.2601909999999998</v>
      </c>
      <c r="C26">
        <f>LOG10(1.154759)</f>
        <v>6.2491355750890404E-2</v>
      </c>
      <c r="D26">
        <f>LOG10(6.260191)</f>
        <v>0.79658758384631057</v>
      </c>
    </row>
    <row r="27" spans="1:4">
      <c r="A27">
        <v>1.0592919999999999</v>
      </c>
      <c r="B27">
        <v>8.2715390000000006</v>
      </c>
      <c r="C27">
        <f>LOG10(1.059292)</f>
        <v>2.5015692410226019E-2</v>
      </c>
      <c r="D27">
        <f>LOG10(8.271539)</f>
        <v>0.91758632176833599</v>
      </c>
    </row>
    <row r="28" spans="1:4">
      <c r="A28">
        <v>1.074619</v>
      </c>
      <c r="B28">
        <v>7.174042</v>
      </c>
      <c r="C28">
        <f>LOG10(1.074619)</f>
        <v>3.1254514924475639E-2</v>
      </c>
      <c r="D28">
        <f>LOG10(7.174042)</f>
        <v>0.85576391489847115</v>
      </c>
    </row>
    <row r="29" spans="1:4">
      <c r="A29">
        <v>1.0541529999999999</v>
      </c>
      <c r="B29">
        <v>7.5376440000000002</v>
      </c>
      <c r="C29">
        <f>LOG10(1.054153)</f>
        <v>2.2903649048660296E-2</v>
      </c>
      <c r="D29">
        <f>LOG10(7.537644)</f>
        <v>0.87723562203816063</v>
      </c>
    </row>
    <row r="30" spans="1:4">
      <c r="A30">
        <v>1.1335770000000001</v>
      </c>
      <c r="B30">
        <v>5.8031769999999998</v>
      </c>
      <c r="C30">
        <f>LOG10(1.133577)</f>
        <v>5.4451025600009188E-2</v>
      </c>
      <c r="D30">
        <f>LOG10(5.803177)</f>
        <v>0.76366581698034897</v>
      </c>
    </row>
    <row r="31" spans="1:4">
      <c r="A31">
        <v>1.110438</v>
      </c>
      <c r="B31">
        <v>2.5477789999999998</v>
      </c>
      <c r="C31">
        <f>LOG10(1.110438)</f>
        <v>4.5494315239682344E-2</v>
      </c>
      <c r="D31">
        <f>LOG10(2.547779)</f>
        <v>0.40616175363069923</v>
      </c>
    </row>
    <row r="32" spans="1:4">
      <c r="A32">
        <v>1.046645</v>
      </c>
      <c r="B32">
        <v>7.465357</v>
      </c>
      <c r="C32">
        <f>LOG10(1.046645)</f>
        <v>1.9799403088103996E-2</v>
      </c>
      <c r="D32">
        <f>LOG10(7.465357)</f>
        <v>0.8730505809053617</v>
      </c>
    </row>
    <row r="33" spans="1:4">
      <c r="A33">
        <v>1.0685739999999999</v>
      </c>
      <c r="B33">
        <v>7.6128679999999997</v>
      </c>
      <c r="C33">
        <f>LOG10(1.068574)</f>
        <v>2.880460294262006E-2</v>
      </c>
      <c r="D33">
        <f>LOG10(7.612868)</f>
        <v>0.88154829959909042</v>
      </c>
    </row>
    <row r="34" spans="1:4">
      <c r="A34">
        <v>1.14367</v>
      </c>
      <c r="B34">
        <v>5.4659820000000003</v>
      </c>
      <c r="C34">
        <f>LOG10(1.14367)</f>
        <v>5.8300729130299919E-2</v>
      </c>
      <c r="D34">
        <f>LOG10(5.465982)</f>
        <v>0.73766819718585053</v>
      </c>
    </row>
    <row r="35" spans="1:4">
      <c r="A35">
        <v>1.1527099999999999</v>
      </c>
      <c r="B35">
        <v>5.5984610000000004</v>
      </c>
      <c r="C35">
        <f>LOG10(1.15271)</f>
        <v>6.1720060771575033E-2</v>
      </c>
      <c r="D35">
        <f>LOG10(5.598461)</f>
        <v>0.74806865717281767</v>
      </c>
    </row>
    <row r="36" spans="1:4">
      <c r="A36">
        <v>1.2013590000000001</v>
      </c>
      <c r="B36">
        <v>5.805199</v>
      </c>
      <c r="C36">
        <f>LOG10(1.201359)</f>
        <v>7.9672806254920972E-2</v>
      </c>
      <c r="D36">
        <f>LOG10(5.805199)</f>
        <v>0.7638171117783964</v>
      </c>
    </row>
    <row r="37" spans="1:4">
      <c r="A37">
        <v>1.1710609999999999</v>
      </c>
      <c r="B37">
        <v>3.2073830000000001</v>
      </c>
      <c r="C37">
        <f>LOG10(1.171061)</f>
        <v>6.8579517850678506E-2</v>
      </c>
      <c r="D37">
        <f>LOG10(3.207383)</f>
        <v>0.50615082299516623</v>
      </c>
    </row>
    <row r="38" spans="1:4">
      <c r="A38">
        <v>1.0483769999999999</v>
      </c>
      <c r="B38">
        <v>5.9605880000000004</v>
      </c>
      <c r="C38">
        <f>LOG10(1.048377)</f>
        <v>2.0517484534527338E-2</v>
      </c>
      <c r="D38">
        <f>LOG10(5.960588)</f>
        <v>0.77528910412938346</v>
      </c>
    </row>
    <row r="39" spans="1:4">
      <c r="A39">
        <v>1.049553</v>
      </c>
      <c r="B39">
        <v>5.8441530000000004</v>
      </c>
      <c r="C39">
        <f>LOG10(1.049553)</f>
        <v>2.1004374339441717E-2</v>
      </c>
      <c r="D39">
        <f>LOG10(5.844153)</f>
        <v>0.76672157724616252</v>
      </c>
    </row>
    <row r="40" spans="1:4">
      <c r="A40">
        <v>1.0374239999999999</v>
      </c>
      <c r="B40">
        <v>6.1659309999999996</v>
      </c>
      <c r="C40">
        <f>LOG10(1.037424)</f>
        <v>1.5956290839945132E-2</v>
      </c>
      <c r="D40">
        <f>LOG10(6.165931)</f>
        <v>0.7899986604347774</v>
      </c>
    </row>
    <row r="41" spans="1:4">
      <c r="A41">
        <v>1.1664620000000001</v>
      </c>
      <c r="B41">
        <v>5.7150189999999998</v>
      </c>
      <c r="C41">
        <f>LOG10(1.166462)</f>
        <v>6.687059528654575E-2</v>
      </c>
      <c r="D41">
        <f>LOG10(5.715019)</f>
        <v>0.75701767857757163</v>
      </c>
    </row>
    <row r="42" spans="1:4">
      <c r="A42">
        <v>1.151877</v>
      </c>
      <c r="B42">
        <v>5.5265719999999998</v>
      </c>
      <c r="C42">
        <f>LOG10(1.151877)</f>
        <v>6.1406106627791252E-2</v>
      </c>
      <c r="D42">
        <f>LOG10(5.526572)</f>
        <v>0.74245583236979018</v>
      </c>
    </row>
    <row r="43" spans="1:4">
      <c r="A43">
        <v>1.19164</v>
      </c>
      <c r="B43">
        <v>5.6647780000000001</v>
      </c>
      <c r="C43">
        <f>LOG10(1.19164)</f>
        <v>7.6145072830780439E-2</v>
      </c>
      <c r="D43">
        <f>LOG10(5.664778)</f>
        <v>0.75318289473531097</v>
      </c>
    </row>
    <row r="44" spans="1:4">
      <c r="A44">
        <v>1.038252</v>
      </c>
      <c r="B44">
        <v>6.1993450000000001</v>
      </c>
      <c r="C44">
        <f>LOG10(1.038252)</f>
        <v>1.6302776370528536E-2</v>
      </c>
      <c r="D44">
        <f>LOG10(6.199345)</f>
        <v>0.79234580596393633</v>
      </c>
    </row>
    <row r="45" spans="1:4">
      <c r="A45">
        <v>1.0376270000000001</v>
      </c>
      <c r="B45">
        <v>5.7264879999999998</v>
      </c>
      <c r="C45">
        <f>LOG10(1.037627)</f>
        <v>1.6041263961191491E-2</v>
      </c>
      <c r="D45">
        <f>LOG10(5.726488)</f>
        <v>0.7578883549808193</v>
      </c>
    </row>
    <row r="46" spans="1:4">
      <c r="A46">
        <v>1.1667449999999999</v>
      </c>
      <c r="B46">
        <v>5.2047400000000001</v>
      </c>
      <c r="C46">
        <f>LOG10(1.166745)</f>
        <v>6.6975948424078127E-2</v>
      </c>
      <c r="D46">
        <f>LOG10(5.20474)</f>
        <v>0.7163990394401013</v>
      </c>
    </row>
    <row r="47" spans="1:4">
      <c r="A47">
        <v>1.0792919999999999</v>
      </c>
      <c r="B47">
        <v>5.9982139999999999</v>
      </c>
      <c r="C47">
        <f>LOG10(1.079292)</f>
        <v>3.3138957966089636E-2</v>
      </c>
      <c r="D47">
        <f>LOG10(5.998214)</f>
        <v>0.77802195614861691</v>
      </c>
    </row>
    <row r="48" spans="1:4">
      <c r="A48">
        <v>1.068937</v>
      </c>
      <c r="B48">
        <v>7.5020429999999996</v>
      </c>
      <c r="C48">
        <f>LOG10(1.068937)</f>
        <v>2.8952109924756258E-2</v>
      </c>
      <c r="D48">
        <f>LOG10(7.502043)</f>
        <v>0.87517954909878848</v>
      </c>
    </row>
    <row r="49" spans="1:4">
      <c r="A49">
        <v>1.0603260000000001</v>
      </c>
      <c r="B49">
        <v>4.2394119999999997</v>
      </c>
      <c r="C49">
        <f>LOG10(1.060326)</f>
        <v>2.5439410768825853E-2</v>
      </c>
      <c r="D49">
        <f>LOG10(4.239412)</f>
        <v>0.62730562478520435</v>
      </c>
    </row>
    <row r="50" spans="1:4">
      <c r="A50">
        <v>1.0338590000000001</v>
      </c>
      <c r="B50">
        <v>5.5189539999999999</v>
      </c>
      <c r="C50">
        <f>LOG10(1.033859)</f>
        <v>1.4461312744889713E-2</v>
      </c>
      <c r="D50">
        <f>LOG10(5.518954)</f>
        <v>0.74185677427373919</v>
      </c>
    </row>
    <row r="51" spans="1:4">
      <c r="A51">
        <v>1.052001</v>
      </c>
      <c r="B51">
        <v>6.0120259999999996</v>
      </c>
      <c r="C51">
        <f>LOG10(1.052001)</f>
        <v>2.2016152644978314E-2</v>
      </c>
      <c r="D51">
        <f>LOG10(6.012026)</f>
        <v>0.77902085009719135</v>
      </c>
    </row>
    <row r="52" spans="1:4">
      <c r="A52">
        <v>1.0462050000000001</v>
      </c>
      <c r="B52">
        <v>7.7140180000000003</v>
      </c>
      <c r="C52">
        <f>LOG10(1.046205)</f>
        <v>1.9616791267043854E-2</v>
      </c>
      <c r="D52">
        <f>LOG10(7.714018)</f>
        <v>0.88728064792016492</v>
      </c>
    </row>
    <row r="53" spans="1:4">
      <c r="A53">
        <v>1.0821799999999999</v>
      </c>
      <c r="B53">
        <v>7.3045730000000004</v>
      </c>
      <c r="C53">
        <f>LOG10(1.08218)</f>
        <v>3.4299503381537526E-2</v>
      </c>
      <c r="D53">
        <f>LOG10(7.304573)</f>
        <v>0.86359483366335243</v>
      </c>
    </row>
    <row r="54" spans="1:4">
      <c r="A54">
        <v>1.0817570000000001</v>
      </c>
      <c r="B54">
        <v>5.9132160000000002</v>
      </c>
      <c r="C54">
        <f>LOG10(1.081757)</f>
        <v>3.4129714179555314E-2</v>
      </c>
      <c r="D54">
        <f>LOG10(5.913216)</f>
        <v>0.771823743347956</v>
      </c>
    </row>
    <row r="55" spans="1:4">
      <c r="A55">
        <v>1.0776079999999999</v>
      </c>
      <c r="B55">
        <v>5.5397080000000001</v>
      </c>
      <c r="C55">
        <f>LOG10(1.077608)</f>
        <v>3.2460806863925676E-2</v>
      </c>
      <c r="D55">
        <f>LOG10(5.539708)</f>
        <v>0.74348687351347265</v>
      </c>
    </row>
    <row r="56" spans="1:4">
      <c r="A56">
        <v>1.029255</v>
      </c>
      <c r="B56">
        <v>2.2940290000000001</v>
      </c>
      <c r="C56">
        <f>LOG10(1.029255)</f>
        <v>1.2522985426273857E-2</v>
      </c>
      <c r="D56">
        <f>LOG10(2.294029)</f>
        <v>0.36059890373977715</v>
      </c>
    </row>
    <row r="57" spans="1:4">
      <c r="A57">
        <v>1.053725</v>
      </c>
      <c r="B57">
        <v>6.0272490000000003</v>
      </c>
      <c r="C57">
        <f>LOG10(1.053725)</f>
        <v>2.2727283964144949E-2</v>
      </c>
      <c r="D57">
        <f>LOG10(6.027249)</f>
        <v>0.78011913357712293</v>
      </c>
    </row>
    <row r="58" spans="1:4">
      <c r="A58">
        <v>1.0529919999999999</v>
      </c>
      <c r="B58">
        <v>5.6485849999999997</v>
      </c>
      <c r="C58">
        <f>LOG10(1.052992)</f>
        <v>2.2425071689709447E-2</v>
      </c>
      <c r="D58">
        <f>LOG10(5.648585)</f>
        <v>0.75193966841120186</v>
      </c>
    </row>
    <row r="59" spans="1:4">
      <c r="A59">
        <v>1.026241</v>
      </c>
      <c r="B59">
        <v>4.8647489999999998</v>
      </c>
      <c r="C59">
        <f>LOG10(1.026241)</f>
        <v>1.1249361438117137E-2</v>
      </c>
      <c r="D59">
        <f>LOG10(4.864749)</f>
        <v>0.68706043746622525</v>
      </c>
    </row>
    <row r="60" spans="1:4">
      <c r="A60">
        <v>1.0903670000000001</v>
      </c>
      <c r="B60">
        <v>5.3644319999999999</v>
      </c>
      <c r="C60">
        <f>LOG10(1.090367)</f>
        <v>3.7572699085993894E-2</v>
      </c>
      <c r="D60">
        <f>LOG10(5.364432)</f>
        <v>0.7295237445079753</v>
      </c>
    </row>
    <row r="61" spans="1:4">
      <c r="A61">
        <v>1.0709249999999999</v>
      </c>
      <c r="B61">
        <v>5.7714480000000004</v>
      </c>
      <c r="C61">
        <f>LOG10(1.070925)</f>
        <v>2.9759056988087906E-2</v>
      </c>
      <c r="D61">
        <f>LOG10(5.771448)</f>
        <v>0.76128478707531166</v>
      </c>
    </row>
    <row r="62" spans="1:4">
      <c r="A62">
        <v>1.0778300000000001</v>
      </c>
      <c r="B62">
        <v>5.6244240000000003</v>
      </c>
      <c r="C62">
        <f>LOG10(1.07783)</f>
        <v>3.2550267451818729E-2</v>
      </c>
      <c r="D62">
        <f>LOG10(5.624424)</f>
        <v>0.75007805275134387</v>
      </c>
    </row>
    <row r="63" spans="1:4">
      <c r="A63">
        <v>1.0526789999999999</v>
      </c>
      <c r="B63">
        <v>5.5871849999999998</v>
      </c>
      <c r="C63">
        <f>LOG10(1.052679)</f>
        <v>2.2295959236874309E-2</v>
      </c>
      <c r="D63">
        <f>LOG10(5.587185)</f>
        <v>0.74719305173406358</v>
      </c>
    </row>
    <row r="64" spans="1:4">
      <c r="A64">
        <v>1.136366</v>
      </c>
      <c r="B64">
        <v>5.7822370000000003</v>
      </c>
      <c r="C64">
        <f>LOG10(1.136366)</f>
        <v>5.551823118141426E-2</v>
      </c>
      <c r="D64">
        <f>LOG10(5.782237)</f>
        <v>0.76209588838666276</v>
      </c>
    </row>
    <row r="65" spans="1:4">
      <c r="A65">
        <v>1.105032</v>
      </c>
      <c r="B65">
        <v>5.3394219999999999</v>
      </c>
      <c r="C65">
        <f>LOG10(1.105032)</f>
        <v>4.3374854692799308E-2</v>
      </c>
      <c r="D65">
        <f>LOG10(5.339422)</f>
        <v>0.72749424657971651</v>
      </c>
    </row>
    <row r="66" spans="1:4">
      <c r="A66">
        <v>1.0808789999999999</v>
      </c>
      <c r="B66">
        <v>5.5980160000000003</v>
      </c>
      <c r="C66">
        <f>LOG10(1.080879)</f>
        <v>3.3777079176659848E-2</v>
      </c>
      <c r="D66">
        <f>LOG10(5.598016)</f>
        <v>0.74803413541306252</v>
      </c>
    </row>
    <row r="67" spans="1:4">
      <c r="A67">
        <v>1.079977</v>
      </c>
      <c r="B67">
        <v>5.7144250000000003</v>
      </c>
      <c r="C67">
        <f>LOG10(1.079977)</f>
        <v>3.3414506524498559E-2</v>
      </c>
      <c r="D67">
        <f>LOG10(5.714425)</f>
        <v>0.75697253711268808</v>
      </c>
    </row>
    <row r="68" spans="1:4">
      <c r="A68">
        <v>1.035318</v>
      </c>
      <c r="B68">
        <v>5.5902760000000002</v>
      </c>
      <c r="C68">
        <f>LOG10(1.035318)</f>
        <v>1.5073764704395878E-2</v>
      </c>
      <c r="D68">
        <f>LOG10(5.590276)</f>
        <v>0.74743325016155671</v>
      </c>
    </row>
    <row r="69" spans="1:4">
      <c r="A69">
        <v>1.039919</v>
      </c>
      <c r="B69">
        <v>5.7174189999999996</v>
      </c>
      <c r="C69">
        <f>LOG10(1.039919)</f>
        <v>1.6999513122807224E-2</v>
      </c>
      <c r="D69">
        <f>LOG10(5.717419)</f>
        <v>0.75720002057179536</v>
      </c>
    </row>
    <row r="70" spans="1:4">
      <c r="A70">
        <v>1.094017</v>
      </c>
      <c r="B70">
        <v>5.6914879999999997</v>
      </c>
      <c r="C70">
        <f>LOG10(1.094017)</f>
        <v>3.902407057952309E-2</v>
      </c>
      <c r="D70">
        <f>LOG10(5.691488)</f>
        <v>0.75522582451554787</v>
      </c>
    </row>
    <row r="71" spans="1:4">
      <c r="A71">
        <v>1.1023259999999999</v>
      </c>
      <c r="B71">
        <v>5.4870340000000004</v>
      </c>
      <c r="C71">
        <f>LOG10(1.102326)</f>
        <v>4.2310051016422337E-2</v>
      </c>
      <c r="D71">
        <f>LOG10(5.487034)</f>
        <v>0.73933765127802509</v>
      </c>
    </row>
    <row r="72" spans="1:4">
      <c r="A72">
        <v>1.125237</v>
      </c>
      <c r="B72">
        <v>5.920242</v>
      </c>
      <c r="C72">
        <f>LOG10(1.125237)</f>
        <v>5.124400418249779E-2</v>
      </c>
      <c r="D72">
        <f>LOG10(5.920242)</f>
        <v>0.77233945961422645</v>
      </c>
    </row>
    <row r="73" spans="1:4">
      <c r="A73">
        <v>1.1177550000000001</v>
      </c>
      <c r="B73">
        <v>2.9500169999999999</v>
      </c>
      <c r="C73">
        <f>LOG10(1.117755)</f>
        <v>4.8346621253156197E-2</v>
      </c>
      <c r="D73">
        <f>LOG10(2.950017)</f>
        <v>0.46982451868491532</v>
      </c>
    </row>
    <row r="74" spans="1:4">
      <c r="A74">
        <v>1.034637</v>
      </c>
      <c r="B74">
        <v>6.0741750000000003</v>
      </c>
      <c r="C74">
        <f>LOG10(1.034637)</f>
        <v>1.4788005301078867E-2</v>
      </c>
      <c r="D74">
        <f>LOG10(6.074175)</f>
        <v>0.78348730000231581</v>
      </c>
    </row>
    <row r="75" spans="1:4">
      <c r="A75">
        <v>1.0322800000000001</v>
      </c>
      <c r="B75">
        <v>5.7039249999999999</v>
      </c>
      <c r="C75">
        <f>LOG10(1.03228)</f>
        <v>1.3797513145319615E-2</v>
      </c>
      <c r="D75">
        <f>LOG10(5.703925)</f>
        <v>0.756173806412483</v>
      </c>
    </row>
    <row r="76" spans="1:4">
      <c r="A76">
        <v>1.0246379999999999</v>
      </c>
      <c r="B76">
        <v>7.8483479999999997</v>
      </c>
      <c r="C76">
        <f>LOG10(1.024638)</f>
        <v>1.0570458200763092E-2</v>
      </c>
      <c r="D76">
        <f>LOG10(7.848348)</f>
        <v>0.8947782516513213</v>
      </c>
    </row>
    <row r="77" spans="1:4">
      <c r="A77">
        <v>1.1063540000000001</v>
      </c>
      <c r="B77">
        <v>5.5532430000000002</v>
      </c>
      <c r="C77">
        <f>LOG10(1.106354)</f>
        <v>4.3894110375408996E-2</v>
      </c>
      <c r="D77">
        <f>LOG10(5.553243)</f>
        <v>0.74454667783959139</v>
      </c>
    </row>
    <row r="78" spans="1:4">
      <c r="A78">
        <v>1.1155170000000001</v>
      </c>
      <c r="B78">
        <v>5.4628189999999996</v>
      </c>
      <c r="C78">
        <f>LOG10(1.115517)</f>
        <v>4.7476193131676517E-2</v>
      </c>
      <c r="D78">
        <f>LOG10(5.462819)</f>
        <v>0.73741681124065583</v>
      </c>
    </row>
    <row r="79" spans="1:4">
      <c r="A79">
        <v>1.0888279999999999</v>
      </c>
      <c r="B79">
        <v>5.5103559999999998</v>
      </c>
      <c r="C79">
        <f>LOG10(1.088828)</f>
        <v>3.6959280535778967E-2</v>
      </c>
      <c r="D79">
        <f>LOG10(5.510356)</f>
        <v>0.74117965762513338</v>
      </c>
    </row>
    <row r="80" spans="1:4">
      <c r="A80">
        <v>1.058891</v>
      </c>
      <c r="B80">
        <v>4.6754680000000004</v>
      </c>
      <c r="C80">
        <f>LOG10(1.058891)</f>
        <v>2.4851257052824267E-2</v>
      </c>
      <c r="D80">
        <f>LOG10(4.675468)</f>
        <v>0.6698250889293601</v>
      </c>
    </row>
    <row r="81" spans="1:4">
      <c r="A81">
        <v>1.0381130000000001</v>
      </c>
      <c r="B81">
        <v>11.678209000000001</v>
      </c>
      <c r="C81">
        <f>LOG10(1.038113)</f>
        <v>1.6244629625544217E-2</v>
      </c>
      <c r="D81">
        <f>LOG10(11.678209)</f>
        <v>1.0673762433706975</v>
      </c>
    </row>
    <row r="82" spans="1:4">
      <c r="A82">
        <v>1.040081</v>
      </c>
      <c r="B82">
        <v>10.610058</v>
      </c>
      <c r="C82">
        <f>LOG10(1.040081)</f>
        <v>1.7067162840317399E-2</v>
      </c>
      <c r="D82">
        <f>LOG10(10.610058)</f>
        <v>1.0257177579834427</v>
      </c>
    </row>
    <row r="83" spans="1:4">
      <c r="A83">
        <v>1.028699</v>
      </c>
      <c r="B83">
        <v>13.314537</v>
      </c>
      <c r="C83">
        <f>LOG10(1.028699)</f>
        <v>1.2288317656427378E-2</v>
      </c>
      <c r="D83">
        <f>LOG10(13.314537)</f>
        <v>1.1243260688717507</v>
      </c>
    </row>
    <row r="84" spans="1:4">
      <c r="A84">
        <v>1.102816</v>
      </c>
      <c r="B84">
        <v>5.5729949999999997</v>
      </c>
      <c r="C84">
        <f>LOG10(1.102816)</f>
        <v>4.2503058359836178E-2</v>
      </c>
      <c r="D84">
        <f>LOG10(5.572995)</f>
        <v>0.74608865341446617</v>
      </c>
    </row>
    <row r="85" spans="1:4">
      <c r="A85">
        <v>1.093615</v>
      </c>
      <c r="B85">
        <v>5.1825029999999996</v>
      </c>
      <c r="C85">
        <f>LOG10(1.093615)</f>
        <v>3.8864458374462778E-2</v>
      </c>
      <c r="D85">
        <f>LOG10(5.182503)</f>
        <v>0.71453956216639403</v>
      </c>
    </row>
    <row r="86" spans="1:4">
      <c r="A86">
        <v>1.120131</v>
      </c>
      <c r="B86">
        <v>5.6380280000000003</v>
      </c>
      <c r="C86">
        <f>LOG10(1.120131)</f>
        <v>4.9268816643564577E-2</v>
      </c>
      <c r="D86">
        <f>LOG10(5.638028)</f>
        <v>0.75112722836695955</v>
      </c>
    </row>
    <row r="87" spans="1:4">
      <c r="A87">
        <v>1.120063</v>
      </c>
      <c r="B87">
        <v>2.4837419999999999</v>
      </c>
      <c r="C87">
        <f>LOG10(1.120063)</f>
        <v>4.9242451047747E-2</v>
      </c>
      <c r="D87">
        <f>LOG10(2.483742)</f>
        <v>0.39510648128085069</v>
      </c>
    </row>
    <row r="88" spans="1:4">
      <c r="A88">
        <v>1.031695</v>
      </c>
      <c r="B88">
        <v>13.217185000000001</v>
      </c>
      <c r="C88">
        <f>LOG10(1.031695)</f>
        <v>1.3551325784797553E-2</v>
      </c>
      <c r="D88">
        <f>LOG10(13.217185)</f>
        <v>1.1211389688299791</v>
      </c>
    </row>
    <row r="89" spans="1:4">
      <c r="A89">
        <v>1.030659</v>
      </c>
      <c r="B89">
        <v>10.692576000000001</v>
      </c>
      <c r="C89">
        <f>LOG10(1.030659)</f>
        <v>1.3114999992913682E-2</v>
      </c>
      <c r="D89">
        <f>LOG10(10.692576)</f>
        <v>1.0290823457900433</v>
      </c>
    </row>
    <row r="90" spans="1:4">
      <c r="A90">
        <v>1.100951</v>
      </c>
      <c r="B90">
        <v>4.9624699999999997</v>
      </c>
      <c r="C90">
        <f>LOG10(1.100951)</f>
        <v>4.1767990267691818E-2</v>
      </c>
      <c r="D90">
        <f>LOG10(4.96247)</f>
        <v>0.6956978943054104</v>
      </c>
    </row>
    <row r="91" spans="1:4">
      <c r="A91">
        <v>1.06762</v>
      </c>
      <c r="B91">
        <v>4.8793850000000001</v>
      </c>
      <c r="C91">
        <f>LOG10(1.06762)</f>
        <v>2.8416700941884501E-2</v>
      </c>
      <c r="D91">
        <f>LOG10(4.879385)</f>
        <v>0.68836508676955321</v>
      </c>
    </row>
    <row r="92" spans="1:4">
      <c r="A92">
        <v>1.100516</v>
      </c>
      <c r="B92">
        <v>5.455165</v>
      </c>
      <c r="C92">
        <f>LOG10(1.100516)</f>
        <v>4.1596360984049043E-2</v>
      </c>
      <c r="D92">
        <f>LOG10(5.455165)</f>
        <v>0.73680789103907929</v>
      </c>
    </row>
    <row r="93" spans="1:4">
      <c r="A93">
        <v>1.031261</v>
      </c>
      <c r="B93">
        <v>11.210616</v>
      </c>
      <c r="C93">
        <f>LOG10(1.031261)</f>
        <v>1.3368594007748775E-2</v>
      </c>
      <c r="D93">
        <f>LOG10(11.210616)</f>
        <v>1.0496294768278667</v>
      </c>
    </row>
    <row r="94" spans="1:4">
      <c r="A94">
        <v>1.053974</v>
      </c>
      <c r="B94">
        <v>9.8845989999999997</v>
      </c>
      <c r="C94">
        <f>LOG10(1.053974)</f>
        <v>2.2829897597777617E-2</v>
      </c>
      <c r="D94">
        <f>LOG10(9.884599)</f>
        <v>0.9949590554787543</v>
      </c>
    </row>
    <row r="95" spans="1:4">
      <c r="A95">
        <v>1.0397160000000001</v>
      </c>
      <c r="B95">
        <v>12.854856</v>
      </c>
      <c r="C95">
        <f>LOG10(1.039716)</f>
        <v>1.6914727302116232E-2</v>
      </c>
      <c r="D95">
        <f>LOG10(12.854856)</f>
        <v>1.1090672160426156</v>
      </c>
    </row>
    <row r="96" spans="1:4">
      <c r="A96">
        <v>1.09656</v>
      </c>
      <c r="B96">
        <v>5.2615429999999996</v>
      </c>
      <c r="C96">
        <f>LOG10(1.09656)</f>
        <v>4.003239976731103E-2</v>
      </c>
      <c r="D96">
        <f>LOG10(5.261543)</f>
        <v>0.72111312402385519</v>
      </c>
    </row>
    <row r="97" spans="1:4">
      <c r="A97">
        <v>1.080003</v>
      </c>
      <c r="B97">
        <v>5.4496969999999996</v>
      </c>
      <c r="C97">
        <f>LOG10(1.080003)</f>
        <v>3.3424961858835048E-2</v>
      </c>
      <c r="D97">
        <f>LOG10(5.449697)</f>
        <v>0.73637235642597321</v>
      </c>
    </row>
    <row r="98" spans="1:4">
      <c r="A98">
        <v>1.105871</v>
      </c>
      <c r="B98">
        <v>4.6046579999999997</v>
      </c>
      <c r="C98">
        <f>LOG10(1.105871)</f>
        <v>4.3704469413850061E-2</v>
      </c>
      <c r="D98">
        <f>LOG10(4.604658)</f>
        <v>0.6631973795429692</v>
      </c>
    </row>
    <row r="99" spans="1:4">
      <c r="A99">
        <v>1.0417479999999999</v>
      </c>
      <c r="B99">
        <v>12.326279</v>
      </c>
      <c r="C99">
        <f>LOG10(1.041748)</f>
        <v>1.7762675349812254E-2</v>
      </c>
      <c r="D99">
        <f>LOG10(12.326279)</f>
        <v>1.0908319935738831</v>
      </c>
    </row>
    <row r="100" spans="1:4">
      <c r="A100">
        <v>1.0544089999999999</v>
      </c>
      <c r="B100">
        <v>6.0272870000000003</v>
      </c>
      <c r="C100">
        <f>LOG10(1.054409)</f>
        <v>2.3009104224190842E-2</v>
      </c>
      <c r="D100">
        <f>LOG10(6.027287)</f>
        <v>0.78012187166514435</v>
      </c>
    </row>
    <row r="101" spans="1:4">
      <c r="A101">
        <v>1.1178170000000001</v>
      </c>
      <c r="B101">
        <v>5.3235580000000002</v>
      </c>
      <c r="C101">
        <f>LOG10(1.117817)</f>
        <v>4.8370710173472706E-2</v>
      </c>
      <c r="D101">
        <f>LOG10(5.323558)</f>
        <v>0.72620199005401753</v>
      </c>
    </row>
    <row r="102" spans="1:4">
      <c r="A102">
        <v>1.0645340000000001</v>
      </c>
      <c r="B102">
        <v>7.4909460000000001</v>
      </c>
      <c r="C102">
        <f>LOG10(1.064534)</f>
        <v>2.7159536865536727E-2</v>
      </c>
      <c r="D102">
        <f>LOG10(7.490946)</f>
        <v>0.87453666638264393</v>
      </c>
    </row>
    <row r="103" spans="1:4">
      <c r="A103">
        <v>1.1205499999999999</v>
      </c>
      <c r="B103">
        <v>6.0304089999999997</v>
      </c>
      <c r="C103">
        <f>LOG10(1.12055)</f>
        <v>4.9431239933661164E-2</v>
      </c>
      <c r="D103">
        <f>LOG10(6.030409)</f>
        <v>0.78034676826276972</v>
      </c>
    </row>
    <row r="104" spans="1:4">
      <c r="A104">
        <v>1.1537869999999999</v>
      </c>
      <c r="B104">
        <v>3.729949</v>
      </c>
      <c r="C104">
        <f>LOG10(1.153787)</f>
        <v>6.2125641347664198E-2</v>
      </c>
      <c r="D104">
        <f>LOG10(3.729949)</f>
        <v>0.57170289369340632</v>
      </c>
    </row>
    <row r="105" spans="1:4">
      <c r="A105">
        <v>1.0633870000000001</v>
      </c>
      <c r="B105">
        <v>5.6256740000000001</v>
      </c>
      <c r="C105">
        <f>LOG10(1.063387)</f>
        <v>2.669134672221192E-2</v>
      </c>
      <c r="D105">
        <f>LOG10(5.625674)</f>
        <v>0.75017456179590747</v>
      </c>
    </row>
    <row r="106" spans="1:4">
      <c r="A106">
        <v>1.065037</v>
      </c>
      <c r="B106">
        <v>7.5756249999999996</v>
      </c>
      <c r="C106">
        <f>LOG10(1.065037)</f>
        <v>2.7364695677766702E-2</v>
      </c>
      <c r="D106">
        <f>LOG10(7.575625)</f>
        <v>0.87941846857421468</v>
      </c>
    </row>
    <row r="107" spans="1:4">
      <c r="A107">
        <v>1.1268750000000001</v>
      </c>
      <c r="B107">
        <v>5.910202</v>
      </c>
      <c r="C107">
        <f>LOG10(1.126875)</f>
        <v>5.1875744066477207E-2</v>
      </c>
      <c r="D107">
        <f>LOG10(5.910202)</f>
        <v>0.77160232453373323</v>
      </c>
    </row>
    <row r="108" spans="1:4">
      <c r="A108">
        <v>1.0719719999999999</v>
      </c>
      <c r="B108">
        <v>7.5723630000000002</v>
      </c>
      <c r="C108">
        <f>LOG10(1.071972)</f>
        <v>3.0183441696018692E-2</v>
      </c>
      <c r="D108">
        <f>LOG10(7.572363)</f>
        <v>0.87923142477382799</v>
      </c>
    </row>
    <row r="109" spans="1:4">
      <c r="A109">
        <v>1.092678</v>
      </c>
      <c r="B109">
        <v>5.8315549999999998</v>
      </c>
      <c r="C109">
        <f>LOG10(1.092678)</f>
        <v>3.8492199071195943E-2</v>
      </c>
      <c r="D109">
        <f>LOG10(5.831555)</f>
        <v>0.76578437600641414</v>
      </c>
    </row>
    <row r="110" spans="1:4">
      <c r="A110">
        <v>1.053847</v>
      </c>
      <c r="B110">
        <v>6.0757989999999999</v>
      </c>
      <c r="C110">
        <f>LOG10(1.053847)</f>
        <v>2.277756355302861E-2</v>
      </c>
      <c r="D110">
        <f>LOG10(6.075799)</f>
        <v>0.78360339806850277</v>
      </c>
    </row>
    <row r="111" spans="1:4">
      <c r="A111">
        <v>1.066851</v>
      </c>
      <c r="B111">
        <v>7.6277889999999999</v>
      </c>
      <c r="C111">
        <f>LOG10(1.066851)</f>
        <v>2.810376863122448E-2</v>
      </c>
      <c r="D111">
        <f>LOG10(7.627789)</f>
        <v>0.88239867108043235</v>
      </c>
    </row>
    <row r="112" spans="1:4">
      <c r="A112">
        <v>1.0953269999999999</v>
      </c>
      <c r="B112">
        <v>5.3221590000000001</v>
      </c>
      <c r="C112">
        <f>LOG10(1.095327)</f>
        <v>3.9543793235432785E-2</v>
      </c>
      <c r="D112">
        <f>LOG10(5.322159)</f>
        <v>0.72608784499761969</v>
      </c>
    </row>
    <row r="113" spans="1:4">
      <c r="A113">
        <v>1.060354</v>
      </c>
      <c r="B113">
        <v>7.9447970000000003</v>
      </c>
      <c r="C113">
        <f>LOG10(1.060354)</f>
        <v>2.5450879020041464E-2</v>
      </c>
      <c r="D113">
        <f>LOG10(7.944797)</f>
        <v>0.90008280489064296</v>
      </c>
    </row>
    <row r="114" spans="1:4">
      <c r="A114">
        <v>1.085412</v>
      </c>
      <c r="B114">
        <v>5.8989789999999998</v>
      </c>
      <c r="C114">
        <f>LOG10(1.085412)</f>
        <v>3.5594618703724698E-2</v>
      </c>
      <c r="D114">
        <f>LOG10(5.898979)</f>
        <v>0.77077685011043373</v>
      </c>
    </row>
    <row r="115" spans="1:4">
      <c r="A115">
        <v>1.037606</v>
      </c>
      <c r="B115">
        <v>3.2172960000000002</v>
      </c>
      <c r="C115">
        <f>LOG10(1.037606)</f>
        <v>1.6032474409251731E-2</v>
      </c>
      <c r="D115">
        <f>LOG10(3.217296)</f>
        <v>0.50749101901603055</v>
      </c>
    </row>
    <row r="116" spans="1:4">
      <c r="A116">
        <v>1.0570820000000001</v>
      </c>
      <c r="B116">
        <v>5.6375330000000003</v>
      </c>
      <c r="C116">
        <f>LOG10(1.057082)</f>
        <v>2.4108677720129236E-2</v>
      </c>
      <c r="D116">
        <f>LOG10(5.637533)</f>
        <v>0.75108909709017779</v>
      </c>
    </row>
    <row r="117" spans="1:4">
      <c r="A117">
        <v>1.0663320000000001</v>
      </c>
      <c r="B117">
        <v>8.0758860000000006</v>
      </c>
      <c r="C117">
        <f>LOG10(1.066332)</f>
        <v>2.7892442326303443E-2</v>
      </c>
      <c r="D117">
        <f>LOG10(8.075886)</f>
        <v>0.90719017977130745</v>
      </c>
    </row>
    <row r="118" spans="1:4">
      <c r="A118">
        <v>1.063407</v>
      </c>
      <c r="B118">
        <v>6.226318</v>
      </c>
      <c r="C118">
        <f>LOG10(1.063407)</f>
        <v>2.6699514781401746E-2</v>
      </c>
      <c r="D118">
        <f>LOG10(6.226318)</f>
        <v>0.79423129786246405</v>
      </c>
    </row>
    <row r="119" spans="1:4">
      <c r="A119">
        <v>1.089072</v>
      </c>
      <c r="B119">
        <v>5.3978029999999997</v>
      </c>
      <c r="C119">
        <f>LOG10(1.089072)</f>
        <v>3.7056592491358023E-2</v>
      </c>
      <c r="D119">
        <f>LOG10(5.397803)</f>
        <v>0.73221703035496311</v>
      </c>
    </row>
    <row r="120" spans="1:4">
      <c r="A120">
        <v>1.0625789999999999</v>
      </c>
      <c r="B120">
        <v>8.1668230000000008</v>
      </c>
      <c r="C120">
        <f>LOG10(1.062579)</f>
        <v>2.6361228594006754E-2</v>
      </c>
      <c r="D120">
        <f>LOG10(8.166823)</f>
        <v>0.91205314320252273</v>
      </c>
    </row>
    <row r="121" spans="1:4">
      <c r="A121">
        <v>1.1476299999999999</v>
      </c>
      <c r="B121">
        <v>5.9954619999999998</v>
      </c>
      <c r="C121">
        <f>LOG10(1.14763)</f>
        <v>5.980189254029341E-2</v>
      </c>
      <c r="D121">
        <f>LOG10(5.995462)</f>
        <v>0.77782265471089718</v>
      </c>
    </row>
    <row r="122" spans="1:4">
      <c r="A122">
        <v>1.154712</v>
      </c>
      <c r="B122">
        <v>2.6323599999999998</v>
      </c>
      <c r="C122">
        <f>LOG10(1.154712)</f>
        <v>6.2473679113554559E-2</v>
      </c>
      <c r="D122">
        <f>LOG10(2.63236)</f>
        <v>0.4203452828606502</v>
      </c>
    </row>
    <row r="123" spans="1:4">
      <c r="A123">
        <v>1.0588299999999999</v>
      </c>
      <c r="B123">
        <v>5.8407920000000004</v>
      </c>
      <c r="C123">
        <f>LOG10(1.05883)</f>
        <v>2.4826237738756491E-2</v>
      </c>
      <c r="D123">
        <f>LOG10(5.840792)</f>
        <v>0.76647174058986145</v>
      </c>
    </row>
    <row r="124" spans="1:4">
      <c r="A124">
        <v>1.0622549999999999</v>
      </c>
      <c r="B124">
        <v>8.2906220000000008</v>
      </c>
      <c r="C124">
        <f>LOG10(1.062255)</f>
        <v>2.62287839764722E-2</v>
      </c>
      <c r="D124">
        <f>LOG10(8.290622)</f>
        <v>0.9185871145109803</v>
      </c>
    </row>
    <row r="125" spans="1:4">
      <c r="A125">
        <v>1.1274010000000001</v>
      </c>
      <c r="B125">
        <v>5.910965</v>
      </c>
      <c r="C125">
        <f>LOG10(1.127401)</f>
        <v>5.2078415701740058E-2</v>
      </c>
      <c r="D125">
        <f>LOG10(5.910965)</f>
        <v>0.77165838781245222</v>
      </c>
    </row>
    <row r="126" spans="1:4">
      <c r="A126">
        <v>1.097199</v>
      </c>
      <c r="B126">
        <v>5.8915230000000003</v>
      </c>
      <c r="C126">
        <f>LOG10(1.097199)</f>
        <v>4.0285403111602475E-2</v>
      </c>
      <c r="D126">
        <f>LOG10(5.891523)</f>
        <v>0.7702275774689965</v>
      </c>
    </row>
    <row r="127" spans="1:4">
      <c r="A127">
        <v>1.1193580000000001</v>
      </c>
      <c r="B127">
        <v>6.5490209999999998</v>
      </c>
      <c r="C127">
        <f>LOG10(1.119358)</f>
        <v>4.8969007492598943E-2</v>
      </c>
      <c r="D127">
        <f>LOG10(6.549021)</f>
        <v>0.81617638303370277</v>
      </c>
    </row>
    <row r="128" spans="1:4">
      <c r="A128">
        <v>1.0569029999999999</v>
      </c>
      <c r="B128">
        <v>6.445157</v>
      </c>
      <c r="C128">
        <f>LOG10(1.056903)</f>
        <v>2.4035130639666002E-2</v>
      </c>
      <c r="D128">
        <f>LOG10(6.445157)</f>
        <v>0.80923350096066926</v>
      </c>
    </row>
    <row r="129" spans="1:4">
      <c r="A129">
        <v>1.0604389999999999</v>
      </c>
      <c r="B129">
        <v>6.0780849999999997</v>
      </c>
      <c r="C129">
        <f>LOG10(1.060439)</f>
        <v>2.5485691499129708E-2</v>
      </c>
      <c r="D129">
        <f>LOG10(6.078085)</f>
        <v>0.78376676925047861</v>
      </c>
    </row>
    <row r="130" spans="1:4">
      <c r="A130">
        <v>1.0556760000000001</v>
      </c>
      <c r="B130">
        <v>6.9954049999999999</v>
      </c>
      <c r="C130">
        <f>LOG10(1.055676)</f>
        <v>2.3530648308624075E-2</v>
      </c>
      <c r="D130">
        <f>LOG10(6.995405)</f>
        <v>0.84481286309854053</v>
      </c>
    </row>
    <row r="131" spans="1:4">
      <c r="A131">
        <v>1.1231610000000001</v>
      </c>
      <c r="B131">
        <v>6.07911</v>
      </c>
      <c r="C131">
        <f>LOG10(1.123161)</f>
        <v>5.0442014854413679E-2</v>
      </c>
      <c r="D131">
        <f>LOG10(6.07911)</f>
        <v>0.7838400019073547</v>
      </c>
    </row>
    <row r="132" spans="1:4">
      <c r="A132">
        <v>1.107165</v>
      </c>
      <c r="B132">
        <v>5.8077719999999999</v>
      </c>
      <c r="C132">
        <f>LOG10(1.107165)</f>
        <v>4.4212348294833767E-2</v>
      </c>
      <c r="D132">
        <f>LOG10(5.807772)</f>
        <v>0.76400955860707132</v>
      </c>
    </row>
    <row r="133" spans="1:4">
      <c r="A133">
        <v>1.08961</v>
      </c>
      <c r="B133">
        <v>5.7350089999999998</v>
      </c>
      <c r="C133">
        <f>LOG10(1.08961)</f>
        <v>3.7271080366149421E-2</v>
      </c>
      <c r="D133">
        <f>LOG10(5.735009)</f>
        <v>0.75853410377996655</v>
      </c>
    </row>
    <row r="134" spans="1:4">
      <c r="A134">
        <v>1.099631</v>
      </c>
      <c r="B134">
        <v>2.694429</v>
      </c>
      <c r="C134">
        <f>LOG10(1.099631)</f>
        <v>4.1246974659213544E-2</v>
      </c>
      <c r="D134">
        <f>LOG10(2.694429)</f>
        <v>0.4304667441337619</v>
      </c>
    </row>
    <row r="135" spans="1:4">
      <c r="A135">
        <v>1.053668</v>
      </c>
      <c r="B135">
        <v>6.4572859999999999</v>
      </c>
      <c r="C135">
        <f>LOG10(1.053668)</f>
        <v>2.270379068550683E-2</v>
      </c>
      <c r="D135">
        <f>LOG10(6.457286)</f>
        <v>0.81005002219198274</v>
      </c>
    </row>
    <row r="136" spans="1:4">
      <c r="A136">
        <v>1.1569240000000001</v>
      </c>
      <c r="B136">
        <v>6.0025979999999999</v>
      </c>
      <c r="C136">
        <f>LOG10(1.156924)</f>
        <v>6.3304830460203174E-2</v>
      </c>
      <c r="D136">
        <f>LOG10(6.002598)</f>
        <v>0.77833925919333724</v>
      </c>
    </row>
    <row r="137" spans="1:4">
      <c r="A137">
        <v>1.0991899999999999</v>
      </c>
      <c r="B137">
        <v>5.3041340000000003</v>
      </c>
      <c r="C137">
        <f>LOG10(1.09919)</f>
        <v>4.1072768692390946E-2</v>
      </c>
      <c r="D137">
        <f>LOG10(5.304134)</f>
        <v>0.72461448725295052</v>
      </c>
    </row>
    <row r="138" spans="1:4">
      <c r="A138">
        <v>1.057369</v>
      </c>
      <c r="B138">
        <v>8.2884399999999996</v>
      </c>
      <c r="C138">
        <f>LOG10(1.057369)</f>
        <v>2.4226573587256585E-2</v>
      </c>
      <c r="D138">
        <f>LOG10(8.28844)</f>
        <v>0.91847279796339942</v>
      </c>
    </row>
    <row r="139" spans="1:4">
      <c r="A139">
        <v>1.088446</v>
      </c>
      <c r="B139">
        <v>6.4984169999999999</v>
      </c>
      <c r="C139">
        <f>LOG10(1.088446)</f>
        <v>3.6806887686932882E-2</v>
      </c>
      <c r="D139">
        <f>LOG10(6.498417)</f>
        <v>0.81280757635157064</v>
      </c>
    </row>
    <row r="140" spans="1:4">
      <c r="A140">
        <v>1.055447</v>
      </c>
      <c r="B140">
        <v>5.6236410000000001</v>
      </c>
      <c r="C140">
        <f>LOG10(1.055447)</f>
        <v>2.3436429793884831E-2</v>
      </c>
      <c r="D140">
        <f>LOG10(5.623641)</f>
        <v>0.75001758855952438</v>
      </c>
    </row>
    <row r="141" spans="1:4">
      <c r="A141">
        <v>1.0603560000000001</v>
      </c>
      <c r="B141">
        <v>8.3623550000000009</v>
      </c>
      <c r="C141">
        <f>LOG10(1.060356)</f>
        <v>2.5451698169254539E-2</v>
      </c>
      <c r="D141">
        <f>LOG10(8.362355)</f>
        <v>0.92232860034289499</v>
      </c>
    </row>
    <row r="142" spans="1:4">
      <c r="A142">
        <v>1.101599</v>
      </c>
      <c r="B142">
        <v>6.2084739999999998</v>
      </c>
      <c r="C142">
        <f>LOG10(1.101599)</f>
        <v>4.2023533008962555E-2</v>
      </c>
      <c r="D142">
        <f>LOG10(6.208474)</f>
        <v>0.79298486671114476</v>
      </c>
    </row>
    <row r="143" spans="1:4">
      <c r="A143">
        <v>1.057863</v>
      </c>
      <c r="B143">
        <v>7.9550150000000004</v>
      </c>
      <c r="C143">
        <f>LOG10(1.057863)</f>
        <v>2.4429427437766386E-2</v>
      </c>
      <c r="D143">
        <f>LOG10(7.955015)</f>
        <v>0.90064100289034221</v>
      </c>
    </row>
    <row r="144" spans="1:4">
      <c r="A144">
        <v>1.0764830000000001</v>
      </c>
      <c r="B144">
        <v>6.1696330000000001</v>
      </c>
      <c r="C144">
        <f>LOG10(1.076483)</f>
        <v>3.2007175762396055E-2</v>
      </c>
      <c r="D144">
        <f>LOG10(6.169633)</f>
        <v>0.79025933083789379</v>
      </c>
    </row>
    <row r="145" spans="1:4">
      <c r="A145">
        <v>1.1160369999999999</v>
      </c>
      <c r="B145">
        <v>2.9967790000000001</v>
      </c>
      <c r="C145">
        <f>LOG10(1.116037)</f>
        <v>4.7678593015055663E-2</v>
      </c>
      <c r="D145">
        <f>LOG10(2.996779)</f>
        <v>0.47665471671293108</v>
      </c>
    </row>
    <row r="146" spans="1:4">
      <c r="A146">
        <v>1.056109</v>
      </c>
      <c r="B146">
        <v>6.4800560000000003</v>
      </c>
      <c r="C146">
        <f>LOG10(1.056109)</f>
        <v>2.3708743629217176E-2</v>
      </c>
      <c r="D146">
        <f>LOG10(6.480056)</f>
        <v>0.8115787590165654</v>
      </c>
    </row>
    <row r="147" spans="1:4">
      <c r="A147">
        <v>1.0587819999999999</v>
      </c>
      <c r="B147">
        <v>8.0191029999999994</v>
      </c>
      <c r="C147">
        <f>LOG10(1.058782)</f>
        <v>2.4806549396288704E-2</v>
      </c>
      <c r="D147">
        <f>LOG10(8.019103)</f>
        <v>0.90412579173338337</v>
      </c>
    </row>
    <row r="148" spans="1:4">
      <c r="A148">
        <v>1.091683</v>
      </c>
      <c r="B148">
        <v>5.8125109999999998</v>
      </c>
      <c r="C148">
        <f>LOG10(1.091683)</f>
        <v>3.8096547400633382E-2</v>
      </c>
      <c r="D148">
        <f>LOG10(5.812511)</f>
        <v>0.76436378778786507</v>
      </c>
    </row>
    <row r="149" spans="1:4">
      <c r="A149">
        <v>1.0596000000000001</v>
      </c>
      <c r="B149">
        <v>8.1086120000000008</v>
      </c>
      <c r="C149">
        <f>LOG10(1.0596)</f>
        <v>2.5141949625193453E-2</v>
      </c>
      <c r="D149">
        <f>LOG10(8.108612)</f>
        <v>0.90894651976843643</v>
      </c>
    </row>
    <row r="150" spans="1:4">
      <c r="A150">
        <v>1.086517</v>
      </c>
      <c r="B150">
        <v>6.4108359999999998</v>
      </c>
      <c r="C150">
        <f>LOG10(1.086517)</f>
        <v>3.6036525823072173E-2</v>
      </c>
      <c r="D150">
        <f>LOG10(6.410836)</f>
        <v>0.80691466704033088</v>
      </c>
    </row>
    <row r="151" spans="1:4">
      <c r="A151">
        <v>1.0375779999999999</v>
      </c>
      <c r="B151">
        <v>2.475654</v>
      </c>
      <c r="C151">
        <f>LOG10(1.037578)</f>
        <v>1.6020754729942244E-2</v>
      </c>
      <c r="D151">
        <f>LOG10(2.475654)</f>
        <v>0.39368994713688948</v>
      </c>
    </row>
    <row r="152" spans="1:4">
      <c r="A152">
        <v>1.053213</v>
      </c>
      <c r="B152">
        <v>6.2680160000000003</v>
      </c>
      <c r="C152">
        <f>LOG10(1.053213)</f>
        <v>2.251621104305147E-2</v>
      </c>
      <c r="D152">
        <f>LOG10(6.268016)</f>
        <v>0.79713009639624011</v>
      </c>
    </row>
    <row r="153" spans="1:4">
      <c r="A153">
        <v>1.0637939999999999</v>
      </c>
      <c r="B153">
        <v>8.2461330000000004</v>
      </c>
      <c r="C153">
        <f>LOG10(1.063794)</f>
        <v>2.6857536488189976E-2</v>
      </c>
      <c r="D153">
        <f>LOG10(8.246133)</f>
        <v>0.91625033515855847</v>
      </c>
    </row>
    <row r="154" spans="1:4">
      <c r="A154">
        <v>1.0978289999999999</v>
      </c>
      <c r="B154">
        <v>5.6540819999999998</v>
      </c>
      <c r="C154">
        <f>LOG10(1.097829)</f>
        <v>4.0534698820916301E-2</v>
      </c>
      <c r="D154">
        <f>LOG10(5.654082)</f>
        <v>0.75236210268361692</v>
      </c>
    </row>
    <row r="155" spans="1:4">
      <c r="A155">
        <v>1.055491</v>
      </c>
      <c r="B155">
        <v>7.6660950000000003</v>
      </c>
      <c r="C155">
        <f>LOG10(1.055491)</f>
        <v>2.345453450108749E-2</v>
      </c>
      <c r="D155">
        <f>LOG10(7.666095)</f>
        <v>0.88457419682808303</v>
      </c>
    </row>
    <row r="156" spans="1:4">
      <c r="A156">
        <v>1.071782</v>
      </c>
      <c r="B156">
        <v>6.1145459999999998</v>
      </c>
      <c r="C156">
        <f>LOG10(1.071782)</f>
        <v>3.0106459027505757E-2</v>
      </c>
      <c r="D156">
        <f>LOG10(6.114546)</f>
        <v>0.78636421656209221</v>
      </c>
    </row>
    <row r="157" spans="1:4">
      <c r="A157">
        <v>1.09375</v>
      </c>
      <c r="B157">
        <v>2.1150790000000002</v>
      </c>
      <c r="C157">
        <f>LOG10(1.09375)</f>
        <v>3.8918066030369659E-2</v>
      </c>
      <c r="D157">
        <f>LOG10(2.115079)</f>
        <v>0.32532659328237196</v>
      </c>
    </row>
    <row r="158" spans="1:4">
      <c r="A158">
        <v>1.1302719999999999</v>
      </c>
      <c r="B158">
        <v>6.1125569999999998</v>
      </c>
      <c r="C158">
        <f>LOG10(1.130272)</f>
        <v>5.3182969044633495E-2</v>
      </c>
      <c r="D158">
        <f>LOG10(6.112557)</f>
        <v>0.7862229219754473</v>
      </c>
    </row>
    <row r="159" spans="1:4">
      <c r="A159">
        <v>1.060548</v>
      </c>
      <c r="B159">
        <v>7.8574000000000002</v>
      </c>
      <c r="C159">
        <f>LOG10(1.060548)</f>
        <v>2.5530329300841068E-2</v>
      </c>
      <c r="D159">
        <f>LOG10(7.8574)</f>
        <v>0.89527886252136446</v>
      </c>
    </row>
    <row r="160" spans="1:4">
      <c r="A160">
        <v>1.074082</v>
      </c>
      <c r="B160">
        <v>6.4749720000000002</v>
      </c>
      <c r="C160">
        <f>LOG10(1.074082)</f>
        <v>3.1037438521907254E-2</v>
      </c>
      <c r="D160">
        <f>LOG10(6.474972)</f>
        <v>0.81123789471903685</v>
      </c>
    </row>
    <row r="161" spans="1:4">
      <c r="A161">
        <v>1.0874410000000001</v>
      </c>
      <c r="B161">
        <v>5.4509090000000002</v>
      </c>
      <c r="C161">
        <f>LOG10(1.087441)</f>
        <v>3.6405703263890359E-2</v>
      </c>
      <c r="D161">
        <f>LOG10(5.450909)</f>
        <v>0.73646893177494666</v>
      </c>
    </row>
    <row r="162" spans="1:4">
      <c r="A162">
        <v>1.0977330000000001</v>
      </c>
      <c r="B162">
        <v>8.2141359999999999</v>
      </c>
      <c r="C162">
        <f>LOG10(1.097733)</f>
        <v>4.0496720143667168E-2</v>
      </c>
      <c r="D162">
        <f>LOG10(8.214136)</f>
        <v>0.91456188911424663</v>
      </c>
    </row>
    <row r="163" spans="1:4">
      <c r="A163">
        <v>1.363089</v>
      </c>
      <c r="B163">
        <v>4.0450590000000002</v>
      </c>
      <c r="C163">
        <f>LOG10(1.363089)</f>
        <v>0.13452421309586576</v>
      </c>
      <c r="D163">
        <f>LOG10(4.045059)</f>
        <v>0.60692486048168148</v>
      </c>
    </row>
    <row r="164" spans="1:4">
      <c r="A164">
        <v>1.5626279999999999</v>
      </c>
      <c r="B164">
        <v>5.991314</v>
      </c>
      <c r="C164">
        <f>LOG10(1.562628)</f>
        <v>0.19385560196289944</v>
      </c>
      <c r="D164">
        <f>LOG10(5.991314)</f>
        <v>0.77752208121509769</v>
      </c>
    </row>
    <row r="165" spans="1:4">
      <c r="A165">
        <v>1.176933</v>
      </c>
      <c r="B165">
        <v>8.8214970000000008</v>
      </c>
      <c r="C165">
        <f>LOG10(1.176933)</f>
        <v>7.075174019389846E-2</v>
      </c>
      <c r="D165">
        <f>LOG10(8.821497)</f>
        <v>0.9455422907636003</v>
      </c>
    </row>
    <row r="166" spans="1:4">
      <c r="A166">
        <v>1.3884570000000001</v>
      </c>
      <c r="B166">
        <v>6.9658340000000001</v>
      </c>
      <c r="C166">
        <f>LOG10(1.388457)</f>
        <v>0.142532434354989</v>
      </c>
      <c r="D166">
        <f>LOG10(6.965834)</f>
        <v>0.84297312074768438</v>
      </c>
    </row>
    <row r="167" spans="1:4">
      <c r="A167">
        <v>1.0530120000000001</v>
      </c>
      <c r="B167">
        <v>6.4699140000000002</v>
      </c>
      <c r="C167">
        <f>LOG10(1.053012)</f>
        <v>2.243332038215104E-2</v>
      </c>
      <c r="D167">
        <f>LOG10(6.469914)</f>
        <v>0.81089850793706642</v>
      </c>
    </row>
    <row r="168" spans="1:4">
      <c r="A168">
        <v>1.194563</v>
      </c>
      <c r="B168">
        <v>8.9466909999999995</v>
      </c>
      <c r="C168">
        <f>LOG10(1.194563)</f>
        <v>7.7209058925464563E-2</v>
      </c>
      <c r="D168">
        <f>LOG10(8.946691)</f>
        <v>0.95166243797900829</v>
      </c>
    </row>
    <row r="169" spans="1:4">
      <c r="A169">
        <v>1.0738669999999999</v>
      </c>
      <c r="B169">
        <v>6.9424159999999997</v>
      </c>
      <c r="C169">
        <f>LOG10(1.073867)</f>
        <v>3.0950496686769573E-2</v>
      </c>
      <c r="D169">
        <f>LOG10(6.942416)</f>
        <v>0.84151063369313728</v>
      </c>
    </row>
    <row r="170" spans="1:4">
      <c r="A170">
        <v>1.483503</v>
      </c>
      <c r="B170">
        <v>6.2854919999999996</v>
      </c>
      <c r="C170">
        <f>LOG10(1.483503)</f>
        <v>0.17128842890168325</v>
      </c>
      <c r="D170">
        <f>LOG10(6.285492)</f>
        <v>0.7983392779682299</v>
      </c>
    </row>
    <row r="171" spans="1:4">
      <c r="A171">
        <v>1.183081</v>
      </c>
      <c r="B171">
        <v>9.6004799999999992</v>
      </c>
      <c r="C171">
        <f>LOG10(1.183081)</f>
        <v>7.3014479749465025E-2</v>
      </c>
      <c r="D171">
        <f>LOG10(9.60048)</f>
        <v>0.98229294722081351</v>
      </c>
    </row>
    <row r="172" spans="1:4">
      <c r="A172">
        <v>1.486103</v>
      </c>
      <c r="B172">
        <v>8.7380820000000003</v>
      </c>
      <c r="C172">
        <f>LOG10(1.486103)</f>
        <v>0.17204891089254323</v>
      </c>
      <c r="D172">
        <f>LOG10(8.738082)</f>
        <v>0.94141611590346719</v>
      </c>
    </row>
    <row r="173" spans="1:4">
      <c r="A173">
        <v>1.8824700000000001</v>
      </c>
      <c r="B173">
        <v>2.826355</v>
      </c>
      <c r="C173">
        <f>LOG10(1.88247)</f>
        <v>0.27472806378998993</v>
      </c>
      <c r="D173">
        <f>LOG10(2.826355)</f>
        <v>0.45122670983321972</v>
      </c>
    </row>
    <row r="174" spans="1:4">
      <c r="A174">
        <v>1.059312</v>
      </c>
      <c r="B174">
        <v>6.342231</v>
      </c>
      <c r="C174">
        <f>LOG10(1.059312)</f>
        <v>2.5023892045116146E-2</v>
      </c>
      <c r="D174">
        <f>LOG10(6.342231)</f>
        <v>0.80224205607617038</v>
      </c>
    </row>
    <row r="175" spans="1:4">
      <c r="A175">
        <v>1.0645370000000001</v>
      </c>
      <c r="B175">
        <v>9.2187920000000005</v>
      </c>
      <c r="C175">
        <f>LOG10(1.064537)</f>
        <v>2.7160760764078109E-2</v>
      </c>
      <c r="D175">
        <f>LOG10(9.218792)</f>
        <v>0.96467401626996574</v>
      </c>
    </row>
    <row r="176" spans="1:4">
      <c r="A176">
        <v>1.2576700000000001</v>
      </c>
      <c r="B176">
        <v>6.3828480000000001</v>
      </c>
      <c r="C176">
        <f>LOG10(1.25767)</f>
        <v>9.9566701538598881E-2</v>
      </c>
      <c r="D176">
        <f>LOG10(6.382848)</f>
        <v>0.80501450234187621</v>
      </c>
    </row>
    <row r="177" spans="1:4">
      <c r="A177">
        <v>1.0391630000000001</v>
      </c>
      <c r="B177">
        <v>9.3049999999999997</v>
      </c>
      <c r="C177">
        <f>LOG10(1.039163)</f>
        <v>1.6683675033891628E-2</v>
      </c>
      <c r="D177">
        <f>LOG10(9.305)</f>
        <v>0.96871637746678585</v>
      </c>
    </row>
    <row r="178" spans="1:4">
      <c r="A178">
        <v>1.0099260000000001</v>
      </c>
      <c r="B178">
        <v>6.580368</v>
      </c>
      <c r="C178">
        <f>LOG10(1.009926)</f>
        <v>4.2895530212135177E-3</v>
      </c>
      <c r="D178">
        <f>LOG10(6.580368)</f>
        <v>0.8182501817447102</v>
      </c>
    </row>
    <row r="179" spans="1:4">
      <c r="A179">
        <v>1.0535000000000001</v>
      </c>
      <c r="B179">
        <v>6.5518590000000003</v>
      </c>
      <c r="C179">
        <f>LOG10(1.0535)</f>
        <v>2.2634539944119035E-2</v>
      </c>
      <c r="D179">
        <f>LOG10(6.551859)</f>
        <v>0.81636454257091262</v>
      </c>
    </row>
    <row r="180" spans="1:4">
      <c r="A180">
        <v>1.0607249999999999</v>
      </c>
      <c r="B180">
        <v>9.0421169999999993</v>
      </c>
      <c r="C180">
        <f>LOG10(1.060725)</f>
        <v>2.5602804765786143E-2</v>
      </c>
      <c r="D180">
        <f>LOG10(9.042117)</f>
        <v>0.95627012226536656</v>
      </c>
    </row>
    <row r="181" spans="1:4">
      <c r="A181">
        <v>1.010319</v>
      </c>
      <c r="B181">
        <v>6.5467880000000003</v>
      </c>
      <c r="C181">
        <f>LOG10(1.010319)</f>
        <v>4.4585203826383582E-3</v>
      </c>
      <c r="D181">
        <f>LOG10(6.546788)</f>
        <v>0.81602827769901309</v>
      </c>
    </row>
    <row r="182" spans="1:4">
      <c r="A182">
        <v>1.0127539999999999</v>
      </c>
      <c r="B182">
        <v>6.0183359999999997</v>
      </c>
      <c r="C182">
        <f>LOG10(1.012754)</f>
        <v>5.5039671599921474E-3</v>
      </c>
      <c r="D182">
        <f>LOG10(6.018336)</f>
        <v>0.7794764304749241</v>
      </c>
    </row>
    <row r="183" spans="1:4">
      <c r="A183">
        <v>1.015304</v>
      </c>
      <c r="B183">
        <v>5.3921640000000002</v>
      </c>
      <c r="C183">
        <f>LOG10(1.015304)</f>
        <v>6.5960971803998908E-3</v>
      </c>
      <c r="D183">
        <f>LOG10(5.392164)</f>
        <v>0.73176309257991468</v>
      </c>
    </row>
    <row r="184" spans="1:4">
      <c r="A184">
        <v>1.0187679999999999</v>
      </c>
      <c r="B184">
        <v>3.5373450000000002</v>
      </c>
      <c r="C184">
        <f>LOG10(1.018768)</f>
        <v>8.0752951042187548E-3</v>
      </c>
      <c r="D184">
        <f>LOG10(3.537345)</f>
        <v>0.54867741895793032</v>
      </c>
    </row>
    <row r="185" spans="1:4">
      <c r="A185">
        <v>1.046535</v>
      </c>
      <c r="B185">
        <v>14.444219</v>
      </c>
      <c r="C185">
        <f>LOG10(1.046535)</f>
        <v>1.9753757330879716E-2</v>
      </c>
      <c r="D185">
        <f>LOG10(14.444219)</f>
        <v>1.1596940644799698</v>
      </c>
    </row>
    <row r="186" spans="1:4">
      <c r="A186">
        <v>1.169746</v>
      </c>
      <c r="B186">
        <v>11.652711999999999</v>
      </c>
      <c r="C186">
        <f>LOG10(1.169746)</f>
        <v>6.8091568776893374E-2</v>
      </c>
      <c r="D186">
        <f>LOG10(11.652712)</f>
        <v>1.0664270128783955</v>
      </c>
    </row>
    <row r="187" spans="1:4">
      <c r="A187">
        <v>1.0148600000000001</v>
      </c>
      <c r="B187">
        <v>6.6511930000000001</v>
      </c>
      <c r="C187">
        <f>LOG10(1.01486)</f>
        <v>6.4061354304729683E-3</v>
      </c>
      <c r="D187">
        <f>LOG10(6.651193)</f>
        <v>0.82289955009229154</v>
      </c>
    </row>
    <row r="188" spans="1:4">
      <c r="A188">
        <v>1.0111939999999999</v>
      </c>
      <c r="B188">
        <v>5.9644170000000001</v>
      </c>
      <c r="C188">
        <f>LOG10(1.011194)</f>
        <v>4.8344840251153733E-3</v>
      </c>
      <c r="D188">
        <f>LOG10(5.964417)</f>
        <v>0.7755679993798853</v>
      </c>
    </row>
    <row r="189" spans="1:4">
      <c r="A189">
        <v>1.0137659999999999</v>
      </c>
      <c r="B189">
        <v>6.4082509999999999</v>
      </c>
      <c r="C189">
        <f>LOG10(1.013766)</f>
        <v>5.9377216279673673E-3</v>
      </c>
      <c r="D189">
        <f>LOG10(6.408251)</f>
        <v>0.80673951396571075</v>
      </c>
    </row>
    <row r="190" spans="1:4">
      <c r="A190">
        <v>1.0433779999999999</v>
      </c>
      <c r="B190">
        <v>15.371606999999999</v>
      </c>
      <c r="C190">
        <f>LOG10(1.043378)</f>
        <v>1.8441675227710314E-2</v>
      </c>
      <c r="D190">
        <f>LOG10(15.371607)</f>
        <v>1.1867192724932483</v>
      </c>
    </row>
    <row r="191" spans="1:4">
      <c r="A191">
        <v>1.157686</v>
      </c>
      <c r="B191">
        <v>7.4748900000000003</v>
      </c>
      <c r="C191">
        <f>LOG10(1.157686)</f>
        <v>6.3590781360930188E-2</v>
      </c>
      <c r="D191">
        <f>LOG10(7.47489)</f>
        <v>0.87360480599385648</v>
      </c>
    </row>
    <row r="192" spans="1:4">
      <c r="A192">
        <v>1.011754</v>
      </c>
      <c r="B192">
        <v>5.711055</v>
      </c>
      <c r="C192">
        <f>LOG10(1.011754)</f>
        <v>5.0749300633509062E-3</v>
      </c>
      <c r="D192">
        <f>LOG10(5.711055)</f>
        <v>0.7567163426339516</v>
      </c>
    </row>
    <row r="193" spans="1:4">
      <c r="A193">
        <v>1.0071870000000001</v>
      </c>
      <c r="B193">
        <v>6.6954690000000001</v>
      </c>
      <c r="C193">
        <f>LOG10(1.007187)</f>
        <v>3.1101115947420651E-3</v>
      </c>
      <c r="D193">
        <f>LOG10(6.695469)</f>
        <v>0.82578100360016782</v>
      </c>
    </row>
    <row r="194" spans="1:4">
      <c r="A194">
        <v>1.006815</v>
      </c>
      <c r="B194">
        <v>6.7675879999999999</v>
      </c>
      <c r="C194">
        <f>LOG10(1.006815)</f>
        <v>2.9496772465087535E-3</v>
      </c>
      <c r="D194">
        <f>LOG10(6.767588)</f>
        <v>0.83043391167799729</v>
      </c>
    </row>
    <row r="195" spans="1:4">
      <c r="A195">
        <v>1.0089129999999999</v>
      </c>
      <c r="B195">
        <v>4.016756</v>
      </c>
      <c r="C195">
        <f>LOG10(1.008913)</f>
        <v>3.853718021899254E-3</v>
      </c>
      <c r="D195">
        <f>LOG10(4.016756)</f>
        <v>0.60387545108142093</v>
      </c>
    </row>
    <row r="196" spans="1:4">
      <c r="A196">
        <v>1.0458810000000001</v>
      </c>
      <c r="B196">
        <v>5.9427770000000004</v>
      </c>
      <c r="C196">
        <f>LOG10(1.045881)</f>
        <v>1.9482273457296438E-2</v>
      </c>
      <c r="D196">
        <f>LOG10(5.942777)</f>
        <v>0.77398943386135199</v>
      </c>
    </row>
    <row r="197" spans="1:4">
      <c r="A197">
        <v>1.0782020000000001</v>
      </c>
      <c r="B197">
        <v>6.3522369999999997</v>
      </c>
      <c r="C197">
        <f>LOG10(1.078202)</f>
        <v>3.2700133083563711E-2</v>
      </c>
      <c r="D197">
        <f>LOG10(6.352237)</f>
        <v>0.80292669311426734</v>
      </c>
    </row>
    <row r="198" spans="1:4">
      <c r="A198">
        <v>1.057418</v>
      </c>
      <c r="B198">
        <v>6.6384790000000002</v>
      </c>
      <c r="C198">
        <f>LOG10(1.057418)</f>
        <v>2.4246698951765684E-2</v>
      </c>
      <c r="D198">
        <f>LOG10(6.638479)</f>
        <v>0.82206858575736164</v>
      </c>
    </row>
    <row r="199" spans="1:4">
      <c r="A199">
        <v>1.0051950000000001</v>
      </c>
      <c r="B199">
        <v>5.9701870000000001</v>
      </c>
      <c r="C199">
        <f>LOG10(1.005195)</f>
        <v>2.2503196759998635E-3</v>
      </c>
      <c r="D199">
        <f>LOG10(5.970187)</f>
        <v>0.77598793444531755</v>
      </c>
    </row>
    <row r="200" spans="1:4">
      <c r="A200">
        <v>1.0089250000000001</v>
      </c>
      <c r="B200">
        <v>5.9769940000000004</v>
      </c>
      <c r="C200">
        <f>LOG10(1.008925)</f>
        <v>3.858883484917548E-3</v>
      </c>
      <c r="D200">
        <f>LOG10(5.976994)</f>
        <v>0.77648281986777912</v>
      </c>
    </row>
    <row r="201" spans="1:4">
      <c r="A201">
        <v>1.0075639999999999</v>
      </c>
      <c r="B201">
        <v>6.3453249999999999</v>
      </c>
      <c r="C201">
        <f>LOG10(1.007564)</f>
        <v>3.2726418742539142E-3</v>
      </c>
      <c r="D201">
        <f>LOG10(6.345325)</f>
        <v>0.80245387104725618</v>
      </c>
    </row>
    <row r="202" spans="1:4">
      <c r="A202">
        <v>1.0581940000000001</v>
      </c>
      <c r="B202">
        <v>6.1191279999999999</v>
      </c>
      <c r="C202">
        <f>LOG10(1.058194)</f>
        <v>2.4565294736882105E-2</v>
      </c>
      <c r="D202">
        <f>LOG10(6.119128)</f>
        <v>0.78668953786935125</v>
      </c>
    </row>
    <row r="203" spans="1:4">
      <c r="A203">
        <v>1.074533</v>
      </c>
      <c r="B203">
        <v>5.7053010000000004</v>
      </c>
      <c r="C203">
        <f>LOG10(1.074533)</f>
        <v>3.1219757656991882E-2</v>
      </c>
      <c r="D203">
        <f>LOG10(5.705301)</f>
        <v>0.75627856184637421</v>
      </c>
    </row>
    <row r="204" spans="1:4">
      <c r="A204">
        <v>1.0563009999999999</v>
      </c>
      <c r="B204">
        <v>6.3485519999999998</v>
      </c>
      <c r="C204">
        <f>LOG10(1.056301)</f>
        <v>2.3787690936562845E-2</v>
      </c>
      <c r="D204">
        <f>LOG10(6.348552)</f>
        <v>0.80267468117851748</v>
      </c>
    </row>
    <row r="205" spans="1:4">
      <c r="A205">
        <v>1.0079070000000001</v>
      </c>
      <c r="B205">
        <v>5.4880849999999999</v>
      </c>
      <c r="C205">
        <f>LOG10(1.007907)</f>
        <v>3.4204614248512827E-3</v>
      </c>
      <c r="D205">
        <f>LOG10(5.488085)</f>
        <v>0.73942082914641549</v>
      </c>
    </row>
    <row r="206" spans="1:4">
      <c r="A206">
        <v>1.0095620000000001</v>
      </c>
      <c r="B206">
        <v>6.4399990000000003</v>
      </c>
      <c r="C206">
        <f>LOG10(1.009562)</f>
        <v>4.1329953262683418E-3</v>
      </c>
      <c r="D206">
        <f>LOG10(6.439999)</f>
        <v>0.80888579992277554</v>
      </c>
    </row>
    <row r="207" spans="1:4">
      <c r="A207">
        <v>1.009978</v>
      </c>
      <c r="B207">
        <v>6.1754579999999999</v>
      </c>
      <c r="C207">
        <f>LOG10(1.009978)</f>
        <v>4.311913799808869E-3</v>
      </c>
      <c r="D207">
        <f>LOG10(6.175458)</f>
        <v>0.79066917237649859</v>
      </c>
    </row>
    <row r="208" spans="1:4">
      <c r="A208">
        <v>1</v>
      </c>
      <c r="B208">
        <v>1.954188</v>
      </c>
      <c r="C208">
        <f>LOG10(1)</f>
        <v>0</v>
      </c>
      <c r="D208">
        <f>LOG10(1.954188)</f>
        <v>0.29096634210285927</v>
      </c>
    </row>
    <row r="209" spans="1:4">
      <c r="A209">
        <v>1.0463290000000001</v>
      </c>
      <c r="B209">
        <v>5.5071219999999999</v>
      </c>
      <c r="C209">
        <f>LOG10(1.046329)</f>
        <v>1.9668262369371504E-2</v>
      </c>
      <c r="D209">
        <f>LOG10(5.507122)</f>
        <v>0.74092469757078827</v>
      </c>
    </row>
    <row r="210" spans="1:4">
      <c r="A210">
        <v>1.069224</v>
      </c>
      <c r="B210">
        <v>6.1551749999999998</v>
      </c>
      <c r="C210">
        <f>LOG10(1.069224)</f>
        <v>2.9068698448309688E-2</v>
      </c>
      <c r="D210">
        <f>LOG10(6.155175)</f>
        <v>0.78924040502589066</v>
      </c>
    </row>
    <row r="211" spans="1:4">
      <c r="A211">
        <v>1.0080279999999999</v>
      </c>
      <c r="B211">
        <v>5.4551170000000004</v>
      </c>
      <c r="C211">
        <f>LOG10(1.008028)</f>
        <v>3.4725956775660963E-3</v>
      </c>
      <c r="D211">
        <f>LOG10(5.455117)</f>
        <v>0.73680406966486889</v>
      </c>
    </row>
    <row r="212" spans="1:4">
      <c r="A212">
        <v>1.006856</v>
      </c>
      <c r="B212">
        <v>6.1463469999999996</v>
      </c>
      <c r="C212">
        <f>LOG10(1.006856)</f>
        <v>2.9673624331757668E-3</v>
      </c>
      <c r="D212">
        <f>LOG10(6.146347)</f>
        <v>0.78861707527134428</v>
      </c>
    </row>
    <row r="213" spans="1:4">
      <c r="A213">
        <v>1.007954</v>
      </c>
      <c r="B213">
        <v>6.2993730000000001</v>
      </c>
      <c r="C213">
        <f>LOG10(1.007954)</f>
        <v>3.4407126630597818E-3</v>
      </c>
      <c r="D213">
        <f>LOG10(6.299373)</f>
        <v>0.79929732466130388</v>
      </c>
    </row>
    <row r="214" spans="1:4">
      <c r="A214">
        <v>1.010219</v>
      </c>
      <c r="B214">
        <v>3.8142109999999998</v>
      </c>
      <c r="C214">
        <f>LOG10(1.010219)</f>
        <v>4.4155323782298491E-3</v>
      </c>
      <c r="D214">
        <f>LOG10(3.814211)</f>
        <v>0.58140471430018215</v>
      </c>
    </row>
    <row r="215" spans="1:4">
      <c r="A215">
        <v>1.0466740000000001</v>
      </c>
      <c r="B215">
        <v>5.5979200000000002</v>
      </c>
      <c r="C215">
        <f>LOG10(1.046674)</f>
        <v>1.9811436170473214E-2</v>
      </c>
      <c r="D215">
        <f>LOG10(5.59792)</f>
        <v>0.7480266876623316</v>
      </c>
    </row>
    <row r="216" spans="1:4">
      <c r="A216">
        <v>1.0625739999999999</v>
      </c>
      <c r="B216">
        <v>5.9047429999999999</v>
      </c>
      <c r="C216">
        <f>LOG10(1.062574)</f>
        <v>2.6359185002406964E-2</v>
      </c>
      <c r="D216">
        <f>LOG10(5.904743)</f>
        <v>0.77120099998327285</v>
      </c>
    </row>
    <row r="217" spans="1:4">
      <c r="A217">
        <v>1.0083470000000001</v>
      </c>
      <c r="B217">
        <v>5.8284370000000001</v>
      </c>
      <c r="C217">
        <f>LOG10(1.008347)</f>
        <v>3.6100105343095509E-3</v>
      </c>
      <c r="D217">
        <f>LOG10(5.828437)</f>
        <v>0.76555210651140049</v>
      </c>
    </row>
    <row r="218" spans="1:4">
      <c r="A218">
        <v>1.0083</v>
      </c>
      <c r="B218">
        <v>5.8585659999999997</v>
      </c>
      <c r="C218">
        <f>LOG10(1.0083)</f>
        <v>3.5897671891398659E-3</v>
      </c>
      <c r="D218">
        <f>LOG10(5.858566)</f>
        <v>0.76779132685435547</v>
      </c>
    </row>
    <row r="219" spans="1:4">
      <c r="A219">
        <v>1.0236529999999999</v>
      </c>
      <c r="B219">
        <v>6.3189000000000002</v>
      </c>
      <c r="C219">
        <f>LOG10(1.023653)</f>
        <v>1.0152763549319533E-2</v>
      </c>
      <c r="D219">
        <f>LOG10(6.3189)</f>
        <v>0.8006414824739998</v>
      </c>
    </row>
    <row r="220" spans="1:4">
      <c r="A220">
        <v>1.044257</v>
      </c>
      <c r="B220">
        <v>5.8773960000000001</v>
      </c>
      <c r="C220">
        <f>LOG10(1.044257)</f>
        <v>1.880739516644676E-2</v>
      </c>
      <c r="D220">
        <f>LOG10(5.877396)</f>
        <v>0.76918495306269785</v>
      </c>
    </row>
    <row r="221" spans="1:4">
      <c r="A221">
        <v>1.0451589999999999</v>
      </c>
      <c r="B221">
        <v>5.708844</v>
      </c>
      <c r="C221">
        <f>LOG10(1.045159)</f>
        <v>1.9182364676598687E-2</v>
      </c>
      <c r="D221">
        <f>LOG10(5.708844)</f>
        <v>0.75654817562801124</v>
      </c>
    </row>
    <row r="222" spans="1:4">
      <c r="A222">
        <v>1.184129</v>
      </c>
      <c r="B222">
        <v>6.1340729999999999</v>
      </c>
      <c r="C222">
        <f>LOG10(1.184129)</f>
        <v>7.3399017366972519E-2</v>
      </c>
      <c r="D222">
        <f>LOG10(6.134073)</f>
        <v>0.78774894010237317</v>
      </c>
    </row>
    <row r="223" spans="1:4">
      <c r="A223">
        <v>1.0149999999999999</v>
      </c>
      <c r="B223">
        <v>6.1699570000000001</v>
      </c>
      <c r="C223">
        <f>LOG10(1.015)</f>
        <v>6.4660422492316813E-3</v>
      </c>
      <c r="D223">
        <f>LOG10(6.169957)</f>
        <v>0.79028213733505759</v>
      </c>
    </row>
    <row r="224" spans="1:4">
      <c r="A224">
        <v>1.0108029999999999</v>
      </c>
      <c r="B224">
        <v>6.1193540000000004</v>
      </c>
      <c r="C224">
        <f>LOG10(1.010803)</f>
        <v>4.6665222086134167E-3</v>
      </c>
      <c r="D224">
        <f>LOG10(6.119354)</f>
        <v>0.78670557753062975</v>
      </c>
    </row>
    <row r="225" spans="1:4">
      <c r="A225">
        <v>1.011846</v>
      </c>
      <c r="B225">
        <v>6.4439440000000001</v>
      </c>
      <c r="C225">
        <f>LOG10(1.011846)</f>
        <v>5.1144191840888174E-3</v>
      </c>
      <c r="D225">
        <f>LOG10(6.443944)</f>
        <v>0.8091517576012055</v>
      </c>
    </row>
    <row r="226" spans="1:4">
      <c r="A226">
        <v>1.0158259999999999</v>
      </c>
      <c r="B226">
        <v>3.4733360000000002</v>
      </c>
      <c r="C226">
        <f>LOG10(1.015826)</f>
        <v>6.8193243736810617E-3</v>
      </c>
      <c r="D226">
        <f>LOG10(3.473336)</f>
        <v>0.5407467976751793</v>
      </c>
    </row>
    <row r="227" spans="1:4">
      <c r="A227">
        <v>1.033625</v>
      </c>
      <c r="B227">
        <v>6.2668220000000003</v>
      </c>
      <c r="C227">
        <f>LOG10(1.033625)</f>
        <v>1.4363004937719909E-2</v>
      </c>
      <c r="D227">
        <f>LOG10(6.266822)</f>
        <v>0.79704735936956916</v>
      </c>
    </row>
    <row r="228" spans="1:4">
      <c r="A228">
        <v>1.0364040000000001</v>
      </c>
      <c r="B228">
        <v>5.973122</v>
      </c>
      <c r="C228">
        <f>LOG10(1.036404)</f>
        <v>1.5529080476055956E-2</v>
      </c>
      <c r="D228">
        <f>LOG10(5.973122)</f>
        <v>0.776201385228521</v>
      </c>
    </row>
    <row r="229" spans="1:4">
      <c r="A229">
        <v>1.0104630000000001</v>
      </c>
      <c r="B229">
        <v>6.4570420000000004</v>
      </c>
      <c r="C229">
        <f>LOG10(1.010463)</f>
        <v>4.5204156345754649E-3</v>
      </c>
      <c r="D229">
        <f>LOG10(6.457042)</f>
        <v>0.81003361129493934</v>
      </c>
    </row>
    <row r="230" spans="1:4">
      <c r="A230">
        <v>1.008397</v>
      </c>
      <c r="B230">
        <v>6.1192580000000003</v>
      </c>
      <c r="C230">
        <f>LOG10(1.008397)</f>
        <v>3.6315449720959645E-3</v>
      </c>
      <c r="D230">
        <f>LOG10(6.119258)</f>
        <v>0.78669876429555641</v>
      </c>
    </row>
    <row r="231" spans="1:4">
      <c r="A231">
        <v>1.0209539999999999</v>
      </c>
      <c r="B231">
        <v>6.5272670000000002</v>
      </c>
      <c r="C231">
        <f>LOG10(1.020954)</f>
        <v>9.0061749995312326E-3</v>
      </c>
      <c r="D231">
        <f>LOG10(6.527267)</f>
        <v>0.81473137801771922</v>
      </c>
    </row>
    <row r="232" spans="1:4">
      <c r="A232">
        <v>1.171616</v>
      </c>
      <c r="B232">
        <v>6.5336850000000002</v>
      </c>
      <c r="C232">
        <f>LOG10(1.171616)</f>
        <v>6.8785293928187899E-2</v>
      </c>
      <c r="D232">
        <f>LOG10(6.533685)</f>
        <v>0.81515819257292144</v>
      </c>
    </row>
    <row r="233" spans="1:4">
      <c r="A233">
        <v>1.052182</v>
      </c>
      <c r="B233">
        <v>5.9559350000000002</v>
      </c>
      <c r="C233">
        <f>LOG10(1.052182)</f>
        <v>2.2090867915863368E-2</v>
      </c>
      <c r="D233">
        <f>LOG10(5.955935)</f>
        <v>0.77494994944021878</v>
      </c>
    </row>
    <row r="234" spans="1:4">
      <c r="A234">
        <v>1.0399799999999999</v>
      </c>
      <c r="B234">
        <v>6.3466500000000003</v>
      </c>
      <c r="C234">
        <f>LOG10(1.03998)</f>
        <v>1.7024987401513675E-2</v>
      </c>
      <c r="D234">
        <f>LOG10(6.34665)</f>
        <v>0.80254454884808901</v>
      </c>
    </row>
    <row r="235" spans="1:4">
      <c r="A235">
        <v>1.0086679999999999</v>
      </c>
      <c r="B235">
        <v>5.9448489999999996</v>
      </c>
      <c r="C235">
        <f>LOG10(1.008668)</f>
        <v>3.7482430510412655E-3</v>
      </c>
      <c r="D235">
        <f>LOG10(5.944849)</f>
        <v>0.77414082795393468</v>
      </c>
    </row>
    <row r="236" spans="1:4">
      <c r="A236">
        <v>1.0219659999999999</v>
      </c>
      <c r="B236">
        <v>9.2281680000000001</v>
      </c>
      <c r="C236">
        <f>LOG10(1.021966)</f>
        <v>9.436447405338947E-3</v>
      </c>
      <c r="D236">
        <f>LOG10(9.228168)</f>
        <v>0.96511549230861582</v>
      </c>
    </row>
    <row r="237" spans="1:4">
      <c r="A237">
        <v>1.010329</v>
      </c>
      <c r="B237">
        <v>6.8558440000000003</v>
      </c>
      <c r="C237">
        <f>LOG10(1.010329)</f>
        <v>4.4628189490577407E-3</v>
      </c>
      <c r="D237">
        <f>LOG10(6.855844)</f>
        <v>0.83606092695627765</v>
      </c>
    </row>
    <row r="238" spans="1:4">
      <c r="A238">
        <v>1.0448120000000001</v>
      </c>
      <c r="B238">
        <v>5.9132800000000003</v>
      </c>
      <c r="C238">
        <f>LOG10(1.044812)</f>
        <v>1.9038151970675855E-2</v>
      </c>
      <c r="D238">
        <f>LOG10(5.91328)</f>
        <v>0.77182844378447446</v>
      </c>
    </row>
    <row r="239" spans="1:4">
      <c r="A239">
        <v>1.048918</v>
      </c>
      <c r="B239">
        <v>8.8060259999999992</v>
      </c>
      <c r="C239">
        <f>LOG10(1.048918)</f>
        <v>2.0741538203582852E-2</v>
      </c>
      <c r="D239">
        <f>LOG10(8.806026)</f>
        <v>0.94477996339012738</v>
      </c>
    </row>
    <row r="240" spans="1:4">
      <c r="A240">
        <v>1.1744349999999999</v>
      </c>
      <c r="B240">
        <v>6.5701790000000004</v>
      </c>
      <c r="C240">
        <f>LOG10(1.174435)</f>
        <v>6.9828985419719991E-2</v>
      </c>
      <c r="D240">
        <f>LOG10(6.570179)</f>
        <v>0.81757720177489224</v>
      </c>
    </row>
    <row r="241" spans="1:4">
      <c r="A241">
        <v>1.00841</v>
      </c>
      <c r="B241">
        <v>5.9771200000000002</v>
      </c>
      <c r="C241">
        <f>LOG10(1.00841)</f>
        <v>3.6371437510220967E-3</v>
      </c>
      <c r="D241">
        <f>LOG10(5.97712)</f>
        <v>0.77649197505982792</v>
      </c>
    </row>
    <row r="242" spans="1:4">
      <c r="A242">
        <v>1.016562</v>
      </c>
      <c r="B242">
        <v>9.1623889999999992</v>
      </c>
      <c r="C242">
        <f>LOG10(1.016562)</f>
        <v>7.1338713525587356E-3</v>
      </c>
      <c r="D242">
        <f>LOG10(9.162389)</f>
        <v>0.96200872631445078</v>
      </c>
    </row>
    <row r="243" spans="1:4">
      <c r="A243">
        <v>1.011136</v>
      </c>
      <c r="B243">
        <v>6.8774740000000003</v>
      </c>
      <c r="C243">
        <f>LOG10(1.011136)</f>
        <v>4.8095730759060472E-3</v>
      </c>
      <c r="D243">
        <f>LOG10(6.877474)</f>
        <v>0.83742895723287736</v>
      </c>
    </row>
    <row r="244" spans="1:4">
      <c r="A244">
        <v>1.0091209999999999</v>
      </c>
      <c r="B244">
        <v>3.3898069999999998</v>
      </c>
      <c r="C244">
        <f>LOG10(1.009121)</f>
        <v>3.9432440185432722E-3</v>
      </c>
      <c r="D244">
        <f>LOG10(3.389807)</f>
        <v>0.53017497217916143</v>
      </c>
    </row>
    <row r="245" spans="1:4">
      <c r="A245">
        <v>1.0560480000000001</v>
      </c>
      <c r="B245">
        <v>5.8808610000000003</v>
      </c>
      <c r="C245">
        <f>LOG10(1.056048)</f>
        <v>2.3683658407424094E-2</v>
      </c>
      <c r="D245">
        <f>LOG10(5.880861)</f>
        <v>0.76944091454123242</v>
      </c>
    </row>
    <row r="246" spans="1:4">
      <c r="A246">
        <v>1.062967</v>
      </c>
      <c r="B246">
        <v>8.7802089999999993</v>
      </c>
      <c r="C246">
        <f>LOG10(1.062967)</f>
        <v>2.6519781982971381E-2</v>
      </c>
      <c r="D246">
        <f>LOG10(8.780209)</f>
        <v>0.94350485377243687</v>
      </c>
    </row>
    <row r="247" spans="1:4">
      <c r="A247">
        <v>1.0101249999999999</v>
      </c>
      <c r="B247">
        <v>6.0351980000000003</v>
      </c>
      <c r="C247">
        <f>LOG10(1.010125)</f>
        <v>4.3751197739125844E-3</v>
      </c>
      <c r="D247">
        <f>LOG10(6.035198)</f>
        <v>0.78069152280069798</v>
      </c>
    </row>
    <row r="248" spans="1:4">
      <c r="A248">
        <v>1.032224</v>
      </c>
      <c r="B248">
        <v>9.4424989999999998</v>
      </c>
      <c r="C248">
        <f>LOG10(1.032224)</f>
        <v>1.3773952531251955E-2</v>
      </c>
      <c r="D248">
        <f>LOG10(9.442499)</f>
        <v>0.97508694750596936</v>
      </c>
    </row>
    <row r="249" spans="1:4">
      <c r="A249">
        <v>1.0131829999999999</v>
      </c>
      <c r="B249">
        <v>7.0881879999999997</v>
      </c>
      <c r="C249">
        <f>LOG10(1.013183)</f>
        <v>5.6878942372124465E-3</v>
      </c>
      <c r="D249">
        <f>LOG10(7.088188)</f>
        <v>0.85053522782366442</v>
      </c>
    </row>
    <row r="250" spans="1:4">
      <c r="A250">
        <v>1.3363350000000001</v>
      </c>
      <c r="B250">
        <v>5.9613319999999996</v>
      </c>
      <c r="C250">
        <f>LOG10(1.336335)</f>
        <v>0.12591534317991268</v>
      </c>
      <c r="D250">
        <f>LOG10(5.961332)</f>
        <v>0.77534330934044926</v>
      </c>
    </row>
    <row r="251" spans="1:4">
      <c r="A251">
        <v>1.0924389999999999</v>
      </c>
      <c r="B251">
        <v>9.0145350000000004</v>
      </c>
      <c r="C251">
        <f>LOG10(1.092439)</f>
        <v>3.8397196028714622E-2</v>
      </c>
      <c r="D251">
        <f>LOG10(9.014535)</f>
        <v>0.95494332926778891</v>
      </c>
    </row>
    <row r="252" spans="1:4">
      <c r="A252">
        <v>1.011387</v>
      </c>
      <c r="B252">
        <v>6.0699129999999997</v>
      </c>
      <c r="C252">
        <f>LOG10(1.011387)</f>
        <v>4.9173670693660396E-3</v>
      </c>
      <c r="D252">
        <f>LOG10(6.069913)</f>
        <v>0.78318246638156719</v>
      </c>
    </row>
    <row r="253" spans="1:4">
      <c r="A253">
        <v>1.0288759999999999</v>
      </c>
      <c r="B253">
        <v>9.4787999999999997</v>
      </c>
      <c r="C253">
        <f>LOG10(1.028876)</f>
        <v>1.2363036802496351E-2</v>
      </c>
      <c r="D253">
        <f>LOG10(9.4788)</f>
        <v>0.97675335987335543</v>
      </c>
    </row>
    <row r="254" spans="1:4">
      <c r="A254">
        <v>1.011984</v>
      </c>
      <c r="B254">
        <v>7.1867650000000003</v>
      </c>
      <c r="C254">
        <f>LOG10(1.011984)</f>
        <v>5.1736461335811397E-3</v>
      </c>
      <c r="D254">
        <f>LOG10(7.186765)</f>
        <v>0.85653344409539467</v>
      </c>
    </row>
    <row r="255" spans="1:4">
      <c r="A255">
        <v>1.0029859999999999</v>
      </c>
      <c r="B255">
        <v>3.5919810000000001</v>
      </c>
      <c r="C255">
        <f>LOG10(1.002986)</f>
        <v>1.2948710411752194E-3</v>
      </c>
      <c r="D255">
        <f>LOG10(3.591981)</f>
        <v>0.55533403077450405</v>
      </c>
    </row>
    <row r="256" spans="1:4">
      <c r="A256">
        <v>1.0421940000000001</v>
      </c>
      <c r="B256">
        <v>5.9843590000000004</v>
      </c>
      <c r="C256">
        <f>LOG10(1.042194)</f>
        <v>1.7948568567460566E-2</v>
      </c>
      <c r="D256">
        <f>LOG10(5.984359)</f>
        <v>0.77701763884075659</v>
      </c>
    </row>
    <row r="257" spans="1:4">
      <c r="A257">
        <v>1.0862510000000001</v>
      </c>
      <c r="B257">
        <v>9.0615900000000007</v>
      </c>
      <c r="C257">
        <f>LOG10(1.086251)</f>
        <v>3.5930189267339256E-2</v>
      </c>
      <c r="D257">
        <f>LOG10(9.06159)</f>
        <v>0.95720440823317132</v>
      </c>
    </row>
    <row r="258" spans="1:4">
      <c r="A258">
        <v>1.061903</v>
      </c>
      <c r="B258">
        <v>6.6708460000000001</v>
      </c>
      <c r="C258">
        <f>LOG10(1.061903)</f>
        <v>2.6084847735355274E-2</v>
      </c>
      <c r="D258">
        <f>LOG10(6.670846)</f>
        <v>0.82418091485102385</v>
      </c>
    </row>
    <row r="259" spans="1:4">
      <c r="A259">
        <v>1.020864</v>
      </c>
      <c r="B259">
        <v>5.8763820000000004</v>
      </c>
      <c r="C259">
        <f>LOG10(1.020864)</f>
        <v>8.967889017728178E-3</v>
      </c>
      <c r="D259">
        <f>LOG10(5.876382)</f>
        <v>0.76911001977644011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stat.28800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Himbeault</dc:creator>
  <cp:lastModifiedBy>Michael Himbeault</cp:lastModifiedBy>
  <dcterms:created xsi:type="dcterms:W3CDTF">2010-06-02T14:48:50Z</dcterms:created>
  <dcterms:modified xsi:type="dcterms:W3CDTF">2010-06-02T14:48:50Z</dcterms:modified>
</cp:coreProperties>
</file>