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24226"/>
  <xr:revisionPtr revIDLastSave="0" documentId="13_ncr:1_{59211230-ADA9-4832-894A-167A2FF976CD}" xr6:coauthVersionLast="47" xr6:coauthVersionMax="47" xr10:uidLastSave="{00000000-0000-0000-0000-000000000000}"/>
  <bookViews>
    <workbookView xWindow="45972" yWindow="-108" windowWidth="23256" windowHeight="12720" activeTab="1" xr2:uid="{00000000-000D-0000-FFFF-FFFF00000000}"/>
  </bookViews>
  <sheets>
    <sheet name="Banken" sheetId="2" r:id="rId1"/>
    <sheet name="Rekeninge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1" l="1"/>
  <c r="B12" i="1" s="1"/>
  <c r="A13" i="1"/>
  <c r="C13" i="1" s="1"/>
  <c r="A14" i="1"/>
  <c r="B11" i="1"/>
  <c r="C11" i="1"/>
  <c r="M11" i="1"/>
  <c r="H12" i="1"/>
  <c r="H13" i="1"/>
  <c r="G14" i="1"/>
  <c r="H14" i="1"/>
  <c r="E15" i="1"/>
  <c r="A15" i="1" s="1"/>
  <c r="H15" i="1"/>
  <c r="A16" i="1"/>
  <c r="G16" i="1"/>
  <c r="H16" i="1"/>
  <c r="A26" i="1"/>
  <c r="B26" i="1" s="1"/>
  <c r="G37" i="1"/>
  <c r="A8" i="1"/>
  <c r="F37" i="1" s="1"/>
  <c r="A7" i="1"/>
  <c r="A6" i="1"/>
  <c r="G15" i="1" s="1"/>
  <c r="A5" i="1"/>
  <c r="G27" i="1" s="1"/>
  <c r="A4" i="1"/>
  <c r="G26" i="1" s="1"/>
  <c r="A3" i="1"/>
  <c r="G12" i="1" s="1"/>
  <c r="M12" i="1" l="1"/>
  <c r="C12" i="1"/>
  <c r="M14" i="1"/>
  <c r="B14" i="1"/>
  <c r="C14" i="1"/>
  <c r="M16" i="1"/>
  <c r="B16" i="1"/>
  <c r="C16" i="1"/>
  <c r="B15" i="1"/>
  <c r="C15" i="1"/>
  <c r="M15" i="1"/>
  <c r="M13" i="1"/>
  <c r="G13" i="1"/>
  <c r="B13" i="1"/>
  <c r="G22" i="1"/>
  <c r="M26" i="1"/>
  <c r="A23" i="2"/>
  <c r="A22" i="2"/>
  <c r="A21" i="2"/>
  <c r="A20" i="2"/>
  <c r="A19" i="2"/>
  <c r="A18" i="2"/>
  <c r="A17" i="2"/>
  <c r="A16" i="2"/>
  <c r="A15" i="2"/>
  <c r="A14" i="2"/>
  <c r="A13" i="2"/>
  <c r="H24" i="1" l="1"/>
  <c r="H23" i="1"/>
  <c r="H22" i="1"/>
  <c r="H21" i="1"/>
  <c r="H20" i="1"/>
  <c r="C48" i="1" l="1"/>
  <c r="C52" i="1" l="1"/>
  <c r="C51" i="1"/>
  <c r="C50" i="1"/>
  <c r="C49" i="1"/>
  <c r="D52" i="1"/>
  <c r="D51" i="1"/>
  <c r="D50" i="1"/>
  <c r="D49" i="1"/>
  <c r="D48" i="1"/>
  <c r="C44" i="1" l="1"/>
  <c r="C43" i="1"/>
  <c r="C42" i="1"/>
  <c r="C41" i="1"/>
  <c r="C40" i="1"/>
  <c r="J43" i="1" l="1"/>
  <c r="H44" i="1"/>
  <c r="F44" i="1"/>
  <c r="I43" i="1"/>
  <c r="F43" i="1"/>
  <c r="I42" i="1"/>
  <c r="F42" i="1"/>
  <c r="I41" i="1"/>
  <c r="F41" i="1"/>
  <c r="F40" i="1"/>
  <c r="G40" i="1"/>
  <c r="H40" i="1"/>
  <c r="I40" i="1"/>
  <c r="J40" i="1"/>
  <c r="B19" i="1" l="1"/>
  <c r="H30" i="1" l="1"/>
  <c r="A37" i="1"/>
  <c r="H37" i="1" s="1"/>
  <c r="E23" i="1" l="1"/>
  <c r="E22" i="1" l="1"/>
  <c r="E24" i="1"/>
  <c r="E21" i="1"/>
  <c r="E20" i="1"/>
  <c r="A27" i="1"/>
  <c r="M27" i="1" l="1"/>
  <c r="B27" i="1"/>
  <c r="F32" i="1"/>
  <c r="F33" i="1"/>
  <c r="F34" i="1"/>
  <c r="F35" i="1"/>
  <c r="F36" i="1"/>
  <c r="F31" i="1"/>
  <c r="D32" i="1"/>
  <c r="D33" i="1"/>
  <c r="D34" i="1"/>
  <c r="D35" i="1"/>
  <c r="D36" i="1"/>
  <c r="A36" i="1"/>
  <c r="A35" i="1"/>
  <c r="A34" i="1"/>
  <c r="A33" i="1"/>
  <c r="A32" i="1"/>
  <c r="A31" i="1"/>
  <c r="E36" i="1"/>
  <c r="E35" i="1"/>
  <c r="E34" i="1"/>
  <c r="E33" i="1"/>
  <c r="E32" i="1"/>
  <c r="E31" i="1"/>
  <c r="G36" i="1"/>
  <c r="G35" i="1"/>
  <c r="G34" i="1"/>
  <c r="G33" i="1"/>
  <c r="G32" i="1"/>
  <c r="G31" i="1"/>
  <c r="D31" i="1"/>
  <c r="A5" i="2" l="1"/>
  <c r="A8" i="2"/>
  <c r="A4" i="2" l="1"/>
  <c r="A6" i="2"/>
  <c r="A9" i="2"/>
  <c r="A7" i="2"/>
  <c r="A3" i="2"/>
  <c r="M19" i="1" l="1"/>
  <c r="I24" i="1"/>
  <c r="I23" i="1"/>
  <c r="I22" i="1"/>
  <c r="I21" i="1"/>
  <c r="I20" i="1"/>
  <c r="G24" i="1" l="1"/>
  <c r="G23" i="1"/>
  <c r="G21" i="1"/>
  <c r="G20" i="1"/>
  <c r="A23" i="1"/>
  <c r="A24" i="1"/>
  <c r="A22" i="1"/>
  <c r="M22" i="1" l="1"/>
  <c r="B22" i="1"/>
  <c r="M24" i="1"/>
  <c r="B24" i="1"/>
  <c r="M20" i="1"/>
  <c r="B20" i="1"/>
  <c r="M23" i="1"/>
  <c r="B23" i="1"/>
  <c r="M21" i="1"/>
  <c r="B21" i="1"/>
</calcChain>
</file>

<file path=xl/sharedStrings.xml><?xml version="1.0" encoding="utf-8"?>
<sst xmlns="http://schemas.openxmlformats.org/spreadsheetml/2006/main" count="453" uniqueCount="223">
  <si>
    <t>Handelsnaam</t>
  </si>
  <si>
    <t>Rechtsvorm</t>
  </si>
  <si>
    <t>Datum</t>
  </si>
  <si>
    <t>KvKNummer</t>
  </si>
  <si>
    <t>BTWNummer</t>
  </si>
  <si>
    <t>NatuurlijkPersoon</t>
  </si>
  <si>
    <t>[Rekeningen]</t>
  </si>
  <si>
    <t>Bank</t>
  </si>
  <si>
    <t>IBAN</t>
  </si>
  <si>
    <t>Bedrag</t>
  </si>
  <si>
    <t>NL75ASNB0046644008</t>
  </si>
  <si>
    <t>NL52INGB1075631211</t>
  </si>
  <si>
    <t>ING</t>
  </si>
  <si>
    <t>NL32RABO0980491096</t>
  </si>
  <si>
    <t>RABO</t>
  </si>
  <si>
    <t>RegioBank</t>
  </si>
  <si>
    <t>Knab</t>
  </si>
  <si>
    <t>BNG</t>
  </si>
  <si>
    <t>[Banken]</t>
  </si>
  <si>
    <t>NL43RABO0116555548</t>
  </si>
  <si>
    <t>&lt;-- Dit is geen echte bank, maar we gebruiken hem als default.</t>
  </si>
  <si>
    <t>bankCode</t>
  </si>
  <si>
    <t>BankCode</t>
  </si>
  <si>
    <t>ABNA</t>
  </si>
  <si>
    <t>ASNB</t>
  </si>
  <si>
    <t>BINK</t>
  </si>
  <si>
    <t>BNGH</t>
  </si>
  <si>
    <t>INGB</t>
  </si>
  <si>
    <t>SNSB</t>
  </si>
  <si>
    <t>KNAB</t>
  </si>
  <si>
    <t>RBRB</t>
  </si>
  <si>
    <t>TRIO</t>
  </si>
  <si>
    <t>Bank_RABO</t>
  </si>
  <si>
    <t>Bankrekening</t>
  </si>
  <si>
    <t>XXXX</t>
  </si>
  <si>
    <t>brekBank</t>
  </si>
  <si>
    <t>brekIBAN</t>
  </si>
  <si>
    <t>brekHouder</t>
  </si>
  <si>
    <t>brekSaldo</t>
  </si>
  <si>
    <t>brekStartDatum</t>
  </si>
  <si>
    <t>zrekKvKNummer</t>
  </si>
  <si>
    <t>zrekBTWNummer</t>
  </si>
  <si>
    <t>zrekHandelsnaam</t>
  </si>
  <si>
    <t>zrekRechtsvorm</t>
  </si>
  <si>
    <t>brekType</t>
  </si>
  <si>
    <t>betaalrekening</t>
  </si>
  <si>
    <t>orgRef</t>
  </si>
  <si>
    <t>OrgRef</t>
  </si>
  <si>
    <t>brekNaam</t>
  </si>
  <si>
    <t>brekKredLimiet</t>
  </si>
  <si>
    <t>Tekst</t>
  </si>
  <si>
    <t>brekIsGeinitialiseerd</t>
  </si>
  <si>
    <t>[Organizations]</t>
  </si>
  <si>
    <t>orgFullName</t>
  </si>
  <si>
    <t>Organization</t>
  </si>
  <si>
    <t>OrgFullName</t>
  </si>
  <si>
    <t>CZ</t>
  </si>
  <si>
    <t>Zorgverzekeraar CZ</t>
  </si>
  <si>
    <t>KvK</t>
  </si>
  <si>
    <t>Kamer van Koophandel</t>
  </si>
  <si>
    <t>TNO</t>
  </si>
  <si>
    <t>ownerRef</t>
  </si>
  <si>
    <t>PartyRef</t>
  </si>
  <si>
    <t>ASN Bank</t>
  </si>
  <si>
    <t>Binck Bank</t>
  </si>
  <si>
    <t>Bank Nederlandse Gemeenten</t>
  </si>
  <si>
    <t>ING Bank</t>
  </si>
  <si>
    <t>Knab Bank</t>
  </si>
  <si>
    <t>Rabobank</t>
  </si>
  <si>
    <t>SNS Bank</t>
  </si>
  <si>
    <t>Triodos Bank</t>
  </si>
  <si>
    <t>Volksbank</t>
  </si>
  <si>
    <t>RvIG</t>
  </si>
  <si>
    <t>Rijksdienst voor Identiteitsgegevens</t>
  </si>
  <si>
    <t>ABN-AMRO Bank</t>
  </si>
  <si>
    <t>VEKTIS</t>
  </si>
  <si>
    <t>GBA</t>
  </si>
  <si>
    <t>Gemeentelijke Basis Administratie</t>
  </si>
  <si>
    <t>[Accounts]</t>
  </si>
  <si>
    <t>accUserid</t>
  </si>
  <si>
    <t>accPassword</t>
  </si>
  <si>
    <t>Account</t>
  </si>
  <si>
    <t>Userid</t>
  </si>
  <si>
    <t>Password</t>
  </si>
  <si>
    <t>********</t>
  </si>
  <si>
    <t>accParty</t>
  </si>
  <si>
    <t>accPartyRef</t>
  </si>
  <si>
    <t>accActorRef</t>
  </si>
  <si>
    <t>personRef</t>
  </si>
  <si>
    <t>PersonRef</t>
  </si>
  <si>
    <t>Dhr. P.J. van der Kluns</t>
  </si>
  <si>
    <t>Dhr. J. Klaassen</t>
  </si>
  <si>
    <t>Dhr. H. Uisarts</t>
  </si>
  <si>
    <t>Mw. K. Klaassen</t>
  </si>
  <si>
    <t>Dhr. P.K. Nooitgedacht</t>
  </si>
  <si>
    <t>Mw. A.G. Meanderling</t>
  </si>
  <si>
    <t>ActorRef</t>
  </si>
  <si>
    <t>Party</t>
  </si>
  <si>
    <t>accActor</t>
  </si>
  <si>
    <t>Actor</t>
  </si>
  <si>
    <t>pvdkluns</t>
  </si>
  <si>
    <t>jklaassen</t>
  </si>
  <si>
    <t>cklaassen</t>
  </si>
  <si>
    <t>pknooitgedacht</t>
  </si>
  <si>
    <t>agmeanderling</t>
  </si>
  <si>
    <t>huisarts</t>
  </si>
  <si>
    <t>NL09RABO6201350640</t>
  </si>
  <si>
    <t>BrekType</t>
  </si>
  <si>
    <t>admin</t>
  </si>
  <si>
    <t>accIsPartyAdmin</t>
  </si>
  <si>
    <t>zrekIsClean</t>
  </si>
  <si>
    <t>brekIsClean</t>
  </si>
  <si>
    <t>NL37ABNA0620694891</t>
  </si>
  <si>
    <t>TechMandaat_0001</t>
  </si>
  <si>
    <t>TechMandaat</t>
  </si>
  <si>
    <t>tmdVoorMandateren</t>
  </si>
  <si>
    <t>tmdVoorOvermaken</t>
  </si>
  <si>
    <t>tmdVoorInzien</t>
  </si>
  <si>
    <t>tmdIsTeMandateren</t>
  </si>
  <si>
    <t>tmdIsActief</t>
  </si>
  <si>
    <t>tmdMandaatAccount</t>
  </si>
  <si>
    <t>tmdGeverAccount</t>
  </si>
  <si>
    <t>tmdBrek</t>
  </si>
  <si>
    <t>[TechMandaat]</t>
  </si>
  <si>
    <t>zrek_NL75ASNB0046644008</t>
  </si>
  <si>
    <t>Acc_jklaassen</t>
  </si>
  <si>
    <t>Acc_cklaassen</t>
  </si>
  <si>
    <t>TechMandaat_0002</t>
  </si>
  <si>
    <t>zrek_NL32RABO0980491096</t>
  </si>
  <si>
    <t>brek_NL09RABO6201350640</t>
  </si>
  <si>
    <t>TechMandaat_0003</t>
  </si>
  <si>
    <t>TechMandaat_0004</t>
  </si>
  <si>
    <t>Acc_agmeanderling</t>
  </si>
  <si>
    <t>tmdIsCommitted</t>
  </si>
  <si>
    <t>abeBrek</t>
  </si>
  <si>
    <t>abeIBAN</t>
  </si>
  <si>
    <t>abeNaam</t>
  </si>
  <si>
    <t>AdresBoekEntry</t>
  </si>
  <si>
    <t>[AdresBoekEntries]</t>
  </si>
  <si>
    <t>Poppenkastspeler 'Klaassen'</t>
  </si>
  <si>
    <t>Huishoudhulp 'Katrein'</t>
  </si>
  <si>
    <t>Fruitgroothandel v.d. Kluns</t>
  </si>
  <si>
    <t>Mijn ZZP-rekening</t>
  </si>
  <si>
    <t>Persoonlijke betaalrekening</t>
  </si>
  <si>
    <t>De fruitgroothandel</t>
  </si>
  <si>
    <t>Poppenkastrekening</t>
  </si>
  <si>
    <t>Es Agea (Meanderling)</t>
  </si>
  <si>
    <t>ABE_0001</t>
  </si>
  <si>
    <t>ABE_0002</t>
  </si>
  <si>
    <t>ABE_0003</t>
  </si>
  <si>
    <t>ABE_0004</t>
  </si>
  <si>
    <t>ABE_0005</t>
  </si>
  <si>
    <t>ABE_0006</t>
  </si>
  <si>
    <t>ABE_0101</t>
  </si>
  <si>
    <t>ABE_0102</t>
  </si>
  <si>
    <t>ABE_0103</t>
  </si>
  <si>
    <t>ABE_0104</t>
  </si>
  <si>
    <t>ABE_0105</t>
  </si>
  <si>
    <t>ABE_0106</t>
  </si>
  <si>
    <t>ABE_0201</t>
  </si>
  <si>
    <t>ABE_0202</t>
  </si>
  <si>
    <t>ABE_0203</t>
  </si>
  <si>
    <t>ABE_0204</t>
  </si>
  <si>
    <t>ABE_0205</t>
  </si>
  <si>
    <t>ABE_0206</t>
  </si>
  <si>
    <t>ABE_0301</t>
  </si>
  <si>
    <t>ABE_0302</t>
  </si>
  <si>
    <t>ABE_0303</t>
  </si>
  <si>
    <t>ABE_0304</t>
  </si>
  <si>
    <t>ABE_0305</t>
  </si>
  <si>
    <t>ABE_0306</t>
  </si>
  <si>
    <t>ABE_0401</t>
  </si>
  <si>
    <t>ABE_0402</t>
  </si>
  <si>
    <t>ABE_0403</t>
  </si>
  <si>
    <t>ABE_0404</t>
  </si>
  <si>
    <t>ABE_0405</t>
  </si>
  <si>
    <t>ABE_0406</t>
  </si>
  <si>
    <t>ABE_0501</t>
  </si>
  <si>
    <t>ABE_0502</t>
  </si>
  <si>
    <t>ABE_0503</t>
  </si>
  <si>
    <t>ABE_0504</t>
  </si>
  <si>
    <t>ABE_0505</t>
  </si>
  <si>
    <t>ABE_0506</t>
  </si>
  <si>
    <t>zrek_NL52INGB1075631211</t>
  </si>
  <si>
    <t>brek_NL37ABNA0620694891</t>
  </si>
  <si>
    <t>zrek_NL43RABO0116555548</t>
  </si>
  <si>
    <t>Bank om mee te testen</t>
  </si>
  <si>
    <t>ABN-AMRO</t>
  </si>
  <si>
    <t>XXXX Bank</t>
  </si>
  <si>
    <t>Bank_INGB</t>
  </si>
  <si>
    <t>Bank_ASNB</t>
  </si>
  <si>
    <t>Bank_ABNA</t>
  </si>
  <si>
    <t>brekHouderRef</t>
  </si>
  <si>
    <t>abeHouderRef</t>
  </si>
  <si>
    <t>npBSN</t>
  </si>
  <si>
    <t>BSN</t>
  </si>
  <si>
    <t>274835290</t>
  </si>
  <si>
    <t>274214180</t>
  </si>
  <si>
    <t>247845799</t>
  </si>
  <si>
    <t>549389578</t>
  </si>
  <si>
    <t>617953016</t>
  </si>
  <si>
    <t>[NPs]</t>
  </si>
  <si>
    <t>VERDERE GEGEVENS KOMEN UIT DE BRP PERSOONSREGISTRATIE DIE APART INGELADEN WORDT</t>
  </si>
  <si>
    <t>063813750</t>
  </si>
  <si>
    <t>12345678</t>
  </si>
  <si>
    <t>NL123423501B01</t>
  </si>
  <si>
    <t>Fruitgroothandel van der Kluns</t>
  </si>
  <si>
    <t>Eenmanszaak</t>
  </si>
  <si>
    <t>98765432</t>
  </si>
  <si>
    <t>NL592035226B01</t>
  </si>
  <si>
    <t>32435457</t>
  </si>
  <si>
    <t>NL790324572B01</t>
  </si>
  <si>
    <t>92046542</t>
  </si>
  <si>
    <t>NL613596699B01</t>
  </si>
  <si>
    <t>Es Agea</t>
  </si>
  <si>
    <t/>
  </si>
  <si>
    <t>NL42RABO2980195774</t>
  </si>
  <si>
    <t>ABE_0007</t>
  </si>
  <si>
    <t>ABE_0107</t>
  </si>
  <si>
    <t>ABE_0207</t>
  </si>
  <si>
    <t>ABE_0307</t>
  </si>
  <si>
    <t>ABE_0407</t>
  </si>
  <si>
    <t>ABE_0507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</si>
</sst>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;[Red]&quot;€&quot;\ \-#,##0.00"/>
  </numFmts>
  <fonts count="1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  <xf numFmtId="0" fontId="4" fillId="0" borderId="2" applyNumberFormat="0" applyFill="0" applyAlignment="0" applyProtection="0"/>
    <xf numFmtId="0" fontId="6" fillId="5" borderId="0" applyNumberFormat="0" applyBorder="0" applyAlignment="0" applyProtection="0"/>
    <xf numFmtId="0" fontId="5" fillId="6" borderId="0" applyNumberFormat="0" applyBorder="0" applyAlignment="0" applyProtection="0"/>
    <xf numFmtId="0" fontId="8" fillId="2" borderId="0" applyNumberFormat="0" applyBorder="0" applyAlignment="0" applyProtection="0"/>
  </cellStyleXfs>
  <cellXfs count="33">
    <xf numFmtId="0" fontId="0" fillId="0" borderId="0" xfId="0"/>
    <xf numFmtId="0" fontId="1" fillId="2" borderId="0" xfId="1"/>
    <xf numFmtId="0" fontId="2" fillId="3" borderId="1" xfId="2"/>
    <xf numFmtId="164" fontId="0" fillId="0" borderId="0" xfId="0" applyNumberFormat="1"/>
    <xf numFmtId="0" fontId="0" fillId="0" borderId="0" xfId="0" applyAlignment="1">
      <alignment horizontal="center"/>
    </xf>
    <xf numFmtId="0" fontId="1" fillId="2" borderId="0" xfId="1" applyNumberFormat="1" applyAlignment="1">
      <alignment horizontal="center"/>
    </xf>
    <xf numFmtId="0" fontId="1" fillId="2" borderId="0" xfId="1" applyNumberFormat="1" applyAlignment="1">
      <alignment horizontal="left"/>
    </xf>
    <xf numFmtId="164" fontId="0" fillId="0" borderId="0" xfId="0" applyNumberFormat="1" applyFill="1" applyBorder="1"/>
    <xf numFmtId="14" fontId="0" fillId="0" borderId="0" xfId="0" applyNumberFormat="1"/>
    <xf numFmtId="0" fontId="3" fillId="4" borderId="1" xfId="3"/>
    <xf numFmtId="0" fontId="1" fillId="2" borderId="0" xfId="1" applyAlignment="1">
      <alignment horizontal="center"/>
    </xf>
    <xf numFmtId="14" fontId="4" fillId="3" borderId="2" xfId="4" quotePrefix="1" applyNumberFormat="1" applyFill="1"/>
    <xf numFmtId="0" fontId="4" fillId="3" borderId="2" xfId="4" quotePrefix="1" applyFill="1"/>
    <xf numFmtId="0" fontId="6" fillId="5" borderId="0" xfId="5"/>
    <xf numFmtId="0" fontId="5" fillId="6" borderId="1" xfId="6" applyBorder="1"/>
    <xf numFmtId="49" fontId="0" fillId="0" borderId="0" xfId="0" applyNumberFormat="1"/>
    <xf numFmtId="0" fontId="1" fillId="2" borderId="0" xfId="1" applyAlignment="1">
      <alignment horizontal="left"/>
    </xf>
    <xf numFmtId="0" fontId="2" fillId="3" borderId="1" xfId="2" applyAlignment="1">
      <alignment horizontal="left"/>
    </xf>
    <xf numFmtId="0" fontId="0" fillId="0" borderId="0" xfId="0" applyAlignment="1">
      <alignment horizontal="left"/>
    </xf>
    <xf numFmtId="0" fontId="1" fillId="2" borderId="0" xfId="1" applyAlignment="1"/>
    <xf numFmtId="0" fontId="0" fillId="0" borderId="0" xfId="0" applyAlignment="1"/>
    <xf numFmtId="14" fontId="3" fillId="4" borderId="1" xfId="3" quotePrefix="1" applyNumberFormat="1"/>
    <xf numFmtId="0" fontId="9" fillId="2" borderId="0" xfId="7" applyFont="1"/>
    <xf numFmtId="0" fontId="5" fillId="6" borderId="0" xfId="6" applyBorder="1"/>
    <xf numFmtId="0" fontId="10" fillId="2" borderId="0" xfId="1" applyFont="1"/>
    <xf numFmtId="0" fontId="10" fillId="2" borderId="0" xfId="1" applyFont="1" applyAlignment="1">
      <alignment horizontal="center"/>
    </xf>
    <xf numFmtId="164" fontId="10" fillId="2" borderId="0" xfId="1" applyNumberFormat="1" applyFont="1" applyAlignment="1">
      <alignment horizontal="center"/>
    </xf>
    <xf numFmtId="0" fontId="4" fillId="0" borderId="2" xfId="4"/>
    <xf numFmtId="0" fontId="6" fillId="5" borderId="3" xfId="5" applyBorder="1" applyAlignment="1">
      <alignment horizontal="center"/>
    </xf>
    <xf numFmtId="0" fontId="6" fillId="5" borderId="4" xfId="5" applyBorder="1" applyAlignment="1">
      <alignment horizontal="center"/>
    </xf>
    <xf numFmtId="0" fontId="5" fillId="6" borderId="5" xfId="6" applyBorder="1" applyAlignment="1">
      <alignment horizontal="center"/>
    </xf>
    <xf numFmtId="0" fontId="5" fillId="6" borderId="6" xfId="6" applyBorder="1" applyAlignment="1">
      <alignment horizontal="center"/>
    </xf>
    <xf numFmtId="0" fontId="11" fillId="0" borderId="0" xfId="0" applyFont="1"/>
  </cellXfs>
  <cellStyles count="8">
    <cellStyle name="60% - Accent5" xfId="6" builtinId="48"/>
    <cellStyle name="Accent5" xfId="5" builtinId="45"/>
    <cellStyle name="Calculation" xfId="2" builtinId="22"/>
    <cellStyle name="Input" xfId="3" builtinId="20"/>
    <cellStyle name="Linked Cell" xfId="4" builtinId="24"/>
    <cellStyle name="Neutral" xfId="1" builtinId="28"/>
    <cellStyle name="Neutral 2" xfId="7" xr:uid="{EB510832-5E3D-486C-BDC4-AD9BCE80A475}"/>
    <cellStyle name="Normal" xfId="0" builtinId="0"/>
  </cellStyles>
  <dxfs count="1">
    <dxf>
      <fill>
        <patternFill>
          <bgColor theme="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8CFFB-60FA-44E3-A5A3-4C79A25D1078}">
  <dimension ref="A1:F24"/>
  <sheetViews>
    <sheetView workbookViewId="0">
      <selection activeCell="A3" sqref="A3"/>
    </sheetView>
  </sheetViews>
  <sheetFormatPr defaultRowHeight="14.4" x14ac:dyDescent="0.3"/>
  <cols>
    <col min="1" max="1" width="19" customWidth="1"/>
    <col min="2" max="2" width="14.21875" style="4" customWidth="1"/>
    <col min="3" max="3" width="30.44140625" style="20" bestFit="1" customWidth="1"/>
    <col min="4" max="4" width="14.21875" customWidth="1"/>
    <col min="5" max="5" width="12.33203125" style="4" customWidth="1"/>
  </cols>
  <sheetData>
    <row r="1" spans="1:6" s="1" customFormat="1" x14ac:dyDescent="0.3">
      <c r="A1" s="16" t="s">
        <v>52</v>
      </c>
      <c r="B1" s="10" t="s">
        <v>46</v>
      </c>
      <c r="C1" s="19" t="s">
        <v>53</v>
      </c>
      <c r="D1" s="1" t="s">
        <v>61</v>
      </c>
    </row>
    <row r="2" spans="1:6" s="1" customFormat="1" x14ac:dyDescent="0.3">
      <c r="A2" s="16" t="s">
        <v>54</v>
      </c>
      <c r="B2" s="10" t="s">
        <v>47</v>
      </c>
      <c r="C2" s="19" t="s">
        <v>55</v>
      </c>
      <c r="D2" s="1" t="s">
        <v>62</v>
      </c>
    </row>
    <row r="3" spans="1:6" x14ac:dyDescent="0.3">
      <c r="A3" s="17" t="str">
        <f>IF($B3="","",CONCATENATE("Org_",$B3))</f>
        <v>Org_TNO</v>
      </c>
      <c r="B3" s="4" t="s">
        <v>60</v>
      </c>
      <c r="C3" s="20" t="s">
        <v>60</v>
      </c>
      <c r="D3" s="18"/>
      <c r="E3"/>
    </row>
    <row r="4" spans="1:6" x14ac:dyDescent="0.3">
      <c r="A4" s="17" t="str">
        <f t="shared" ref="A4:A9" si="0">IF($B4="","",CONCATENATE("Org_",$B4))</f>
        <v>Org_RvIG</v>
      </c>
      <c r="B4" s="4" t="s">
        <v>72</v>
      </c>
      <c r="C4" s="20" t="s">
        <v>73</v>
      </c>
      <c r="D4" s="18"/>
      <c r="E4"/>
    </row>
    <row r="5" spans="1:6" x14ac:dyDescent="0.3">
      <c r="A5" s="17" t="str">
        <f t="shared" si="0"/>
        <v>Org_GBA</v>
      </c>
      <c r="B5" s="4" t="s">
        <v>76</v>
      </c>
      <c r="C5" t="s">
        <v>77</v>
      </c>
      <c r="D5" s="4" t="s">
        <v>72</v>
      </c>
      <c r="E5"/>
    </row>
    <row r="6" spans="1:6" x14ac:dyDescent="0.3">
      <c r="A6" s="17" t="str">
        <f>IF($B6="","",CONCATENATE("Org_",$B6))</f>
        <v>Org_KvK</v>
      </c>
      <c r="B6" s="4" t="s">
        <v>58</v>
      </c>
      <c r="C6" s="20" t="s">
        <v>59</v>
      </c>
      <c r="D6" s="18"/>
      <c r="E6"/>
    </row>
    <row r="7" spans="1:6" x14ac:dyDescent="0.3">
      <c r="A7" s="17" t="str">
        <f t="shared" si="0"/>
        <v>Org_Volksbank</v>
      </c>
      <c r="B7" s="4" t="s">
        <v>71</v>
      </c>
      <c r="C7" s="20" t="s">
        <v>71</v>
      </c>
      <c r="D7" s="18"/>
      <c r="E7"/>
    </row>
    <row r="8" spans="1:6" x14ac:dyDescent="0.3">
      <c r="A8" s="17" t="str">
        <f t="shared" si="0"/>
        <v>Org_VEKTIS</v>
      </c>
      <c r="B8" s="4" t="s">
        <v>75</v>
      </c>
      <c r="C8" s="18" t="s">
        <v>75</v>
      </c>
      <c r="E8"/>
    </row>
    <row r="9" spans="1:6" x14ac:dyDescent="0.3">
      <c r="A9" s="17" t="str">
        <f t="shared" si="0"/>
        <v>Org_CZ</v>
      </c>
      <c r="B9" s="4" t="s">
        <v>56</v>
      </c>
      <c r="C9" s="20" t="s">
        <v>57</v>
      </c>
      <c r="D9" s="18"/>
      <c r="E9"/>
    </row>
    <row r="10" spans="1:6" x14ac:dyDescent="0.3">
      <c r="E10"/>
    </row>
    <row r="11" spans="1:6" s="1" customFormat="1" x14ac:dyDescent="0.3">
      <c r="A11" s="6" t="s">
        <v>18</v>
      </c>
      <c r="B11" s="5" t="s">
        <v>46</v>
      </c>
      <c r="C11" s="19" t="s">
        <v>53</v>
      </c>
      <c r="D11" s="1" t="s">
        <v>61</v>
      </c>
      <c r="E11" s="10" t="s">
        <v>21</v>
      </c>
    </row>
    <row r="12" spans="1:6" s="1" customFormat="1" x14ac:dyDescent="0.3">
      <c r="A12" s="6" t="s">
        <v>7</v>
      </c>
      <c r="B12" s="5" t="s">
        <v>47</v>
      </c>
      <c r="C12" s="19" t="s">
        <v>55</v>
      </c>
      <c r="D12" s="1" t="s">
        <v>62</v>
      </c>
      <c r="E12" s="10" t="s">
        <v>22</v>
      </c>
    </row>
    <row r="13" spans="1:6" x14ac:dyDescent="0.3">
      <c r="A13" t="str">
        <f>CONCATENATE("Bank_",$E13)</f>
        <v>Bank_XXXX</v>
      </c>
      <c r="B13" s="4" t="s">
        <v>188</v>
      </c>
      <c r="C13" s="20" t="s">
        <v>186</v>
      </c>
      <c r="D13" s="4" t="s">
        <v>60</v>
      </c>
      <c r="E13" s="4" t="s">
        <v>34</v>
      </c>
      <c r="F13" t="s">
        <v>20</v>
      </c>
    </row>
    <row r="14" spans="1:6" x14ac:dyDescent="0.3">
      <c r="A14" t="str">
        <f t="shared" ref="A14:A23" si="1">CONCATENATE("Bank_",$E14)</f>
        <v>Bank_ABNA</v>
      </c>
      <c r="B14" s="4" t="s">
        <v>187</v>
      </c>
      <c r="C14" s="20" t="s">
        <v>74</v>
      </c>
      <c r="D14" s="4"/>
      <c r="E14" s="4" t="s">
        <v>23</v>
      </c>
    </row>
    <row r="15" spans="1:6" x14ac:dyDescent="0.3">
      <c r="A15" t="str">
        <f t="shared" si="1"/>
        <v>Bank_ASNB</v>
      </c>
      <c r="B15" s="4" t="s">
        <v>63</v>
      </c>
      <c r="C15" s="20" t="s">
        <v>63</v>
      </c>
      <c r="D15" s="4" t="s">
        <v>71</v>
      </c>
      <c r="E15" s="4" t="s">
        <v>24</v>
      </c>
    </row>
    <row r="16" spans="1:6" x14ac:dyDescent="0.3">
      <c r="A16" t="str">
        <f t="shared" si="1"/>
        <v>Bank_BINK</v>
      </c>
      <c r="B16" s="4" t="s">
        <v>64</v>
      </c>
      <c r="C16" s="20" t="s">
        <v>64</v>
      </c>
      <c r="D16" s="4" t="s">
        <v>14</v>
      </c>
      <c r="E16" s="4" t="s">
        <v>25</v>
      </c>
    </row>
    <row r="17" spans="1:5" x14ac:dyDescent="0.3">
      <c r="A17" t="str">
        <f t="shared" si="1"/>
        <v>Bank_BNGH</v>
      </c>
      <c r="B17" s="4" t="s">
        <v>17</v>
      </c>
      <c r="C17" s="20" t="s">
        <v>65</v>
      </c>
      <c r="D17" s="4"/>
      <c r="E17" s="4" t="s">
        <v>26</v>
      </c>
    </row>
    <row r="18" spans="1:5" x14ac:dyDescent="0.3">
      <c r="A18" t="str">
        <f t="shared" si="1"/>
        <v>Bank_INGB</v>
      </c>
      <c r="B18" s="4" t="s">
        <v>12</v>
      </c>
      <c r="C18" s="20" t="s">
        <v>66</v>
      </c>
      <c r="D18" s="4"/>
      <c r="E18" s="4" t="s">
        <v>27</v>
      </c>
    </row>
    <row r="19" spans="1:5" x14ac:dyDescent="0.3">
      <c r="A19" t="str">
        <f t="shared" si="1"/>
        <v>Bank_KNAB</v>
      </c>
      <c r="B19" s="4" t="s">
        <v>16</v>
      </c>
      <c r="C19" s="20" t="s">
        <v>67</v>
      </c>
      <c r="D19" s="4"/>
      <c r="E19" s="4" t="s">
        <v>29</v>
      </c>
    </row>
    <row r="20" spans="1:5" x14ac:dyDescent="0.3">
      <c r="A20" t="str">
        <f t="shared" si="1"/>
        <v>Bank_RABO</v>
      </c>
      <c r="B20" s="4" t="s">
        <v>68</v>
      </c>
      <c r="C20" s="20" t="s">
        <v>68</v>
      </c>
      <c r="D20" s="4"/>
      <c r="E20" s="4" t="s">
        <v>14</v>
      </c>
    </row>
    <row r="21" spans="1:5" x14ac:dyDescent="0.3">
      <c r="A21" t="str">
        <f t="shared" si="1"/>
        <v>Bank_RBRB</v>
      </c>
      <c r="B21" s="4" t="s">
        <v>15</v>
      </c>
      <c r="C21" s="20" t="s">
        <v>15</v>
      </c>
      <c r="D21" s="4" t="s">
        <v>71</v>
      </c>
      <c r="E21" s="4" t="s">
        <v>30</v>
      </c>
    </row>
    <row r="22" spans="1:5" x14ac:dyDescent="0.3">
      <c r="A22" t="str">
        <f t="shared" si="1"/>
        <v>Bank_SNSB</v>
      </c>
      <c r="B22" s="4" t="s">
        <v>69</v>
      </c>
      <c r="C22" s="20" t="s">
        <v>69</v>
      </c>
      <c r="D22" s="4" t="s">
        <v>71</v>
      </c>
      <c r="E22" s="4" t="s">
        <v>28</v>
      </c>
    </row>
    <row r="23" spans="1:5" x14ac:dyDescent="0.3">
      <c r="A23" t="str">
        <f t="shared" si="1"/>
        <v>Bank_TRIO</v>
      </c>
      <c r="B23" s="4" t="s">
        <v>70</v>
      </c>
      <c r="C23" s="20" t="s">
        <v>70</v>
      </c>
      <c r="D23" s="4"/>
      <c r="E23" s="4" t="s">
        <v>31</v>
      </c>
    </row>
    <row r="24" spans="1:5" x14ac:dyDescent="0.3">
      <c r="D24" s="4"/>
    </row>
  </sheetData>
  <conditionalFormatting sqref="A11:B12">
    <cfRule type="expression" dxfId="0" priority="1">
      <formula>ISEMPTY(#REF!)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4"/>
  <sheetViews>
    <sheetView tabSelected="1" workbookViewId="0">
      <selection activeCell="D8" sqref="D8"/>
    </sheetView>
  </sheetViews>
  <sheetFormatPr defaultRowHeight="14.4" x14ac:dyDescent="0.3"/>
  <cols>
    <col min="1" max="1" width="25.109375" bestFit="1" customWidth="1"/>
    <col min="2" max="2" width="24.77734375" bestFit="1" customWidth="1"/>
    <col min="3" max="3" width="24.77734375" customWidth="1"/>
    <col min="4" max="7" width="20.77734375" customWidth="1"/>
    <col min="8" max="9" width="16.44140625" bestFit="1" customWidth="1"/>
    <col min="10" max="10" width="26.109375" bestFit="1" customWidth="1"/>
    <col min="11" max="11" width="16.44140625" customWidth="1"/>
    <col min="12" max="12" width="14" bestFit="1" customWidth="1"/>
    <col min="15" max="15" width="8.88671875" customWidth="1"/>
  </cols>
  <sheetData>
    <row r="1" spans="1:17" s="1" customFormat="1" x14ac:dyDescent="0.3">
      <c r="A1" s="1" t="s">
        <v>201</v>
      </c>
      <c r="B1" s="28" t="s">
        <v>194</v>
      </c>
      <c r="C1" s="13" t="s">
        <v>88</v>
      </c>
    </row>
    <row r="2" spans="1:17" s="1" customFormat="1" x14ac:dyDescent="0.3">
      <c r="A2" s="1" t="s">
        <v>5</v>
      </c>
      <c r="B2" s="29" t="s">
        <v>195</v>
      </c>
      <c r="C2" s="13" t="s">
        <v>89</v>
      </c>
    </row>
    <row r="3" spans="1:17" x14ac:dyDescent="0.3">
      <c r="A3" s="2" t="str">
        <f>IF($B3="","",CONCATENATE("np_",$B3))</f>
        <v>np_063813750</v>
      </c>
      <c r="B3" s="30" t="s">
        <v>203</v>
      </c>
      <c r="C3" s="14" t="s">
        <v>90</v>
      </c>
      <c r="D3" s="32" t="s">
        <v>202</v>
      </c>
    </row>
    <row r="4" spans="1:17" x14ac:dyDescent="0.3">
      <c r="A4" s="2" t="str">
        <f t="shared" ref="A4:A8" si="0">IF($B4="","",CONCATENATE("np_",$B4))</f>
        <v>np_274835290</v>
      </c>
      <c r="B4" s="31" t="s">
        <v>196</v>
      </c>
      <c r="C4" s="14" t="s">
        <v>91</v>
      </c>
    </row>
    <row r="5" spans="1:17" x14ac:dyDescent="0.3">
      <c r="A5" s="2" t="str">
        <f t="shared" si="0"/>
        <v>np_274214180</v>
      </c>
      <c r="B5" s="31" t="s">
        <v>197</v>
      </c>
      <c r="C5" s="14" t="s">
        <v>93</v>
      </c>
    </row>
    <row r="6" spans="1:17" x14ac:dyDescent="0.3">
      <c r="A6" s="2" t="str">
        <f t="shared" si="0"/>
        <v>np_247845799</v>
      </c>
      <c r="B6" s="31" t="s">
        <v>198</v>
      </c>
      <c r="C6" s="14" t="s">
        <v>94</v>
      </c>
    </row>
    <row r="7" spans="1:17" x14ac:dyDescent="0.3">
      <c r="A7" s="2" t="str">
        <f t="shared" si="0"/>
        <v>np_549389578</v>
      </c>
      <c r="B7" s="31" t="s">
        <v>199</v>
      </c>
      <c r="C7" s="14" t="s">
        <v>95</v>
      </c>
    </row>
    <row r="8" spans="1:17" x14ac:dyDescent="0.3">
      <c r="A8" s="2" t="str">
        <f t="shared" si="0"/>
        <v>np_617953016</v>
      </c>
      <c r="B8" s="31" t="s">
        <v>200</v>
      </c>
      <c r="C8" s="14" t="s">
        <v>92</v>
      </c>
    </row>
    <row r="9" spans="1:17" x14ac:dyDescent="0.3">
      <c r="E9" s="8"/>
      <c r="H9" s="15"/>
    </row>
    <row r="10" spans="1:17" s="1" customFormat="1" x14ac:dyDescent="0.3">
      <c r="A10" s="1" t="s">
        <v>6</v>
      </c>
      <c r="B10" s="13" t="s">
        <v>111</v>
      </c>
      <c r="C10" s="13" t="s">
        <v>110</v>
      </c>
      <c r="D10" s="1" t="s">
        <v>35</v>
      </c>
      <c r="E10" s="1" t="s">
        <v>44</v>
      </c>
      <c r="F10" s="1" t="s">
        <v>36</v>
      </c>
      <c r="G10" s="1" t="s">
        <v>37</v>
      </c>
      <c r="H10" s="1" t="s">
        <v>192</v>
      </c>
      <c r="I10" s="1" t="s">
        <v>48</v>
      </c>
      <c r="J10" s="1" t="s">
        <v>49</v>
      </c>
      <c r="K10" s="1" t="s">
        <v>38</v>
      </c>
      <c r="L10" s="1" t="s">
        <v>39</v>
      </c>
      <c r="M10" s="1" t="s">
        <v>51</v>
      </c>
      <c r="N10" s="1" t="s">
        <v>40</v>
      </c>
      <c r="O10" s="1" t="s">
        <v>41</v>
      </c>
      <c r="P10" s="1" t="s">
        <v>42</v>
      </c>
      <c r="Q10" s="1" t="s">
        <v>43</v>
      </c>
    </row>
    <row r="11" spans="1:17" s="1" customFormat="1" x14ac:dyDescent="0.3">
      <c r="A11" s="1" t="s">
        <v>33</v>
      </c>
      <c r="B11" s="13" t="str">
        <f>$A11</f>
        <v>Bankrekening</v>
      </c>
      <c r="C11" s="13" t="str">
        <f>$A11</f>
        <v>Bankrekening</v>
      </c>
      <c r="D11" s="1" t="s">
        <v>7</v>
      </c>
      <c r="E11" s="1" t="s">
        <v>107</v>
      </c>
      <c r="F11" s="1" t="s">
        <v>8</v>
      </c>
      <c r="G11" s="1" t="s">
        <v>5</v>
      </c>
      <c r="H11" s="1" t="s">
        <v>62</v>
      </c>
      <c r="I11" s="1" t="s">
        <v>50</v>
      </c>
      <c r="J11" s="1" t="s">
        <v>9</v>
      </c>
      <c r="K11" s="1" t="s">
        <v>9</v>
      </c>
      <c r="L11" s="1" t="s">
        <v>2</v>
      </c>
      <c r="M11" s="1" t="str">
        <f>$A11</f>
        <v>Bankrekening</v>
      </c>
      <c r="N11" s="1" t="s">
        <v>3</v>
      </c>
      <c r="O11" s="1" t="s">
        <v>4</v>
      </c>
      <c r="P11" s="1" t="s">
        <v>0</v>
      </c>
      <c r="Q11" s="1" t="s">
        <v>1</v>
      </c>
    </row>
    <row r="12" spans="1:17" ht="15" thickBot="1" x14ac:dyDescent="0.35">
      <c r="A12" s="2" t="str">
        <f>IF($E12="","",CONCATENATE("zrek_",$F12))</f>
        <v>zrek_NL52INGB1075631211</v>
      </c>
      <c r="B12" s="14" t="str">
        <f>IF($A12="","",$A12)</f>
        <v>zrek_NL52INGB1075631211</v>
      </c>
      <c r="C12" s="14" t="str">
        <f>IF($A12="","",$A12)</f>
        <v>zrek_NL52INGB1075631211</v>
      </c>
      <c r="D12" t="s">
        <v>189</v>
      </c>
      <c r="E12" s="9" t="s">
        <v>45</v>
      </c>
      <c r="F12" t="s">
        <v>11</v>
      </c>
      <c r="G12" s="2" t="str">
        <f>T($A3)</f>
        <v>np_063813750</v>
      </c>
      <c r="H12" s="2" t="str">
        <f>T($C3)</f>
        <v>Dhr. P.J. van der Kluns</v>
      </c>
      <c r="I12" t="s">
        <v>144</v>
      </c>
      <c r="J12" s="3">
        <v>0</v>
      </c>
      <c r="K12" s="3">
        <v>900</v>
      </c>
      <c r="L12" s="11">
        <v>34770</v>
      </c>
      <c r="M12" s="2" t="str">
        <f>IF($A12="","",$A12)</f>
        <v>zrek_NL52INGB1075631211</v>
      </c>
      <c r="N12" s="12" t="s">
        <v>204</v>
      </c>
      <c r="O12" s="12" t="s">
        <v>205</v>
      </c>
      <c r="P12" s="12" t="s">
        <v>206</v>
      </c>
      <c r="Q12" s="12" t="s">
        <v>207</v>
      </c>
    </row>
    <row r="13" spans="1:17" ht="15.6" thickTop="1" thickBot="1" x14ac:dyDescent="0.35">
      <c r="A13" s="2" t="str">
        <f>IF($E13="","",CONCATENATE("zrek_",$F13))</f>
        <v>zrek_NL75ASNB0046644008</v>
      </c>
      <c r="B13" s="14" t="str">
        <f t="shared" ref="B13:B16" si="1">IF($A13="","",$A13)</f>
        <v>zrek_NL75ASNB0046644008</v>
      </c>
      <c r="C13" s="14" t="str">
        <f t="shared" ref="C13:C16" si="2">IF($A13="","",$A13)</f>
        <v>zrek_NL75ASNB0046644008</v>
      </c>
      <c r="D13" t="s">
        <v>190</v>
      </c>
      <c r="E13" s="9" t="s">
        <v>45</v>
      </c>
      <c r="F13" t="s">
        <v>10</v>
      </c>
      <c r="G13" s="2" t="str">
        <f>T($A4)</f>
        <v>np_274835290</v>
      </c>
      <c r="H13" s="2" t="str">
        <f>T($C4)</f>
        <v>Dhr. J. Klaassen</v>
      </c>
      <c r="I13" t="s">
        <v>145</v>
      </c>
      <c r="J13" s="3">
        <v>100</v>
      </c>
      <c r="K13" s="3">
        <v>100</v>
      </c>
      <c r="L13" s="11">
        <v>32874</v>
      </c>
      <c r="M13" s="2" t="str">
        <f t="shared" ref="M13:M16" si="3">IF($A13="","",$A13)</f>
        <v>zrek_NL75ASNB0046644008</v>
      </c>
      <c r="N13" s="12" t="s">
        <v>208</v>
      </c>
      <c r="O13" s="12" t="s">
        <v>209</v>
      </c>
      <c r="P13" s="12" t="s">
        <v>139</v>
      </c>
      <c r="Q13" s="12" t="s">
        <v>207</v>
      </c>
    </row>
    <row r="14" spans="1:17" ht="15.6" thickTop="1" thickBot="1" x14ac:dyDescent="0.35">
      <c r="A14" s="2" t="str">
        <f>IF($E14="","",CONCATENATE("zrek_",$F14))</f>
        <v>zrek_NL32RABO0980491096</v>
      </c>
      <c r="B14" s="14" t="str">
        <f t="shared" si="1"/>
        <v>zrek_NL32RABO0980491096</v>
      </c>
      <c r="C14" s="14" t="str">
        <f t="shared" si="2"/>
        <v>zrek_NL32RABO0980491096</v>
      </c>
      <c r="D14" t="s">
        <v>32</v>
      </c>
      <c r="E14" s="9" t="s">
        <v>45</v>
      </c>
      <c r="F14" t="s">
        <v>13</v>
      </c>
      <c r="G14" s="2" t="str">
        <f>T($A5)</f>
        <v>np_274214180</v>
      </c>
      <c r="H14" s="2" t="str">
        <f>T($C5)</f>
        <v>Mw. K. Klaassen</v>
      </c>
      <c r="I14" t="s">
        <v>142</v>
      </c>
      <c r="J14" s="3">
        <v>100</v>
      </c>
      <c r="K14" s="3">
        <v>1800</v>
      </c>
      <c r="L14" s="11">
        <v>38659</v>
      </c>
      <c r="M14" s="2" t="str">
        <f t="shared" si="3"/>
        <v>zrek_NL32RABO0980491096</v>
      </c>
      <c r="N14" s="12" t="s">
        <v>210</v>
      </c>
      <c r="O14" s="12" t="s">
        <v>211</v>
      </c>
      <c r="P14" s="12" t="s">
        <v>140</v>
      </c>
      <c r="Q14" s="12" t="s">
        <v>207</v>
      </c>
    </row>
    <row r="15" spans="1:17" ht="15" thickTop="1" x14ac:dyDescent="0.3">
      <c r="A15" s="2" t="str">
        <f>IF($E15="","",CONCATENATE("zrek_",$F15))</f>
        <v/>
      </c>
      <c r="B15" s="14" t="str">
        <f t="shared" si="1"/>
        <v/>
      </c>
      <c r="C15" s="14" t="str">
        <f t="shared" si="2"/>
        <v/>
      </c>
      <c r="D15" t="s">
        <v>191</v>
      </c>
      <c r="E15" s="9" t="str">
        <f>IF($N15="","","zakelijke rekening")</f>
        <v/>
      </c>
      <c r="F15" t="s">
        <v>112</v>
      </c>
      <c r="G15" s="2" t="str">
        <f>T($A6)</f>
        <v>np_247845799</v>
      </c>
      <c r="H15" s="2" t="str">
        <f>T($C6)</f>
        <v>Dhr. P.K. Nooitgedacht</v>
      </c>
      <c r="J15" s="3">
        <v>0</v>
      </c>
      <c r="K15" s="3">
        <v>200</v>
      </c>
      <c r="L15" s="3"/>
      <c r="M15" s="2" t="str">
        <f t="shared" si="3"/>
        <v/>
      </c>
      <c r="N15" s="3"/>
      <c r="O15" s="3"/>
      <c r="P15" s="3"/>
      <c r="Q15" s="3"/>
    </row>
    <row r="16" spans="1:17" ht="15" thickBot="1" x14ac:dyDescent="0.35">
      <c r="A16" s="2" t="str">
        <f>IF($E16="","",CONCATENATE("zrek_",$F16))</f>
        <v>zrek_NL43RABO0116555548</v>
      </c>
      <c r="B16" s="14" t="str">
        <f t="shared" si="1"/>
        <v>zrek_NL43RABO0116555548</v>
      </c>
      <c r="C16" s="14" t="str">
        <f t="shared" si="2"/>
        <v>zrek_NL43RABO0116555548</v>
      </c>
      <c r="D16" t="s">
        <v>32</v>
      </c>
      <c r="E16" s="9" t="s">
        <v>45</v>
      </c>
      <c r="F16" t="s">
        <v>19</v>
      </c>
      <c r="G16" s="2" t="str">
        <f>T($A7)</f>
        <v>np_549389578</v>
      </c>
      <c r="H16" s="2" t="str">
        <f>T($C7)</f>
        <v>Mw. A.G. Meanderling</v>
      </c>
      <c r="I16" t="s">
        <v>142</v>
      </c>
      <c r="J16" s="3">
        <v>0</v>
      </c>
      <c r="K16" s="7">
        <v>1900</v>
      </c>
      <c r="L16" s="11">
        <v>41709</v>
      </c>
      <c r="M16" s="2" t="str">
        <f t="shared" si="3"/>
        <v>zrek_NL43RABO0116555548</v>
      </c>
      <c r="N16" s="12" t="s">
        <v>212</v>
      </c>
      <c r="O16" s="12" t="s">
        <v>213</v>
      </c>
      <c r="P16" s="12" t="s">
        <v>214</v>
      </c>
      <c r="Q16" s="12" t="s">
        <v>207</v>
      </c>
    </row>
    <row r="17" spans="1:13" ht="15" thickTop="1" x14ac:dyDescent="0.3"/>
    <row r="18" spans="1:13" s="1" customFormat="1" x14ac:dyDescent="0.3">
      <c r="A18" s="1" t="s">
        <v>6</v>
      </c>
      <c r="B18" s="13" t="s">
        <v>111</v>
      </c>
      <c r="C18" s="13"/>
      <c r="D18" s="1" t="s">
        <v>35</v>
      </c>
      <c r="E18" s="1" t="s">
        <v>44</v>
      </c>
      <c r="F18" s="1" t="s">
        <v>36</v>
      </c>
      <c r="G18" s="1" t="s">
        <v>37</v>
      </c>
      <c r="H18" s="1" t="s">
        <v>192</v>
      </c>
      <c r="I18" s="1" t="s">
        <v>48</v>
      </c>
      <c r="J18" s="1" t="s">
        <v>49</v>
      </c>
      <c r="K18" s="1" t="s">
        <v>38</v>
      </c>
      <c r="L18" s="1" t="s">
        <v>39</v>
      </c>
      <c r="M18" s="1" t="s">
        <v>51</v>
      </c>
    </row>
    <row r="19" spans="1:13" s="1" customFormat="1" x14ac:dyDescent="0.3">
      <c r="A19" s="1" t="s">
        <v>33</v>
      </c>
      <c r="B19" s="13" t="str">
        <f>$A19</f>
        <v>Bankrekening</v>
      </c>
      <c r="C19" s="13"/>
      <c r="D19" s="1" t="s">
        <v>7</v>
      </c>
      <c r="E19" s="1" t="s">
        <v>107</v>
      </c>
      <c r="F19" s="1" t="s">
        <v>8</v>
      </c>
      <c r="G19" s="1" t="s">
        <v>5</v>
      </c>
      <c r="H19" s="1" t="s">
        <v>62</v>
      </c>
      <c r="I19" s="1" t="s">
        <v>50</v>
      </c>
      <c r="J19" s="1" t="s">
        <v>9</v>
      </c>
      <c r="K19" s="1" t="s">
        <v>9</v>
      </c>
      <c r="L19" s="1" t="s">
        <v>2</v>
      </c>
      <c r="M19" s="1" t="str">
        <f>$A19</f>
        <v>Bankrekening</v>
      </c>
    </row>
    <row r="20" spans="1:13" ht="15" thickBot="1" x14ac:dyDescent="0.35">
      <c r="A20" s="2" t="s">
        <v>215</v>
      </c>
      <c r="B20" s="14" t="str">
        <f>IF($A20="","",$A20)</f>
        <v/>
      </c>
      <c r="C20" s="23"/>
      <c r="D20" t="s">
        <v>189</v>
      </c>
      <c r="E20" s="2" t="str">
        <f>IF($E12="","betaalrekening","")</f>
        <v/>
      </c>
      <c r="F20" t="s">
        <v>11</v>
      </c>
      <c r="G20" s="2" t="str">
        <f>T($A3)</f>
        <v>np_063813750</v>
      </c>
      <c r="H20" s="2" t="str">
        <f>T($C3)</f>
        <v>Dhr. P.J. van der Kluns</v>
      </c>
      <c r="I20" s="2" t="str">
        <f>IF($E20="","",CONCATENATE("Mijn ",$E20))</f>
        <v/>
      </c>
      <c r="J20" s="3">
        <v>0</v>
      </c>
      <c r="K20" s="3">
        <v>900</v>
      </c>
      <c r="L20" s="11">
        <v>34770</v>
      </c>
      <c r="M20" s="2" t="str">
        <f t="shared" ref="M20:M24" si="4">IF($A20="","",$A20)</f>
        <v/>
      </c>
    </row>
    <row r="21" spans="1:13" ht="15.6" thickTop="1" thickBot="1" x14ac:dyDescent="0.35">
      <c r="A21" s="2" t="s">
        <v>215</v>
      </c>
      <c r="B21" s="14" t="str">
        <f t="shared" ref="B21:B27" si="5">IF($A21="","",$A21)</f>
        <v/>
      </c>
      <c r="C21" s="23"/>
      <c r="D21" t="s">
        <v>190</v>
      </c>
      <c r="E21" s="2" t="str">
        <f>IF($E13="","betaalrekening","")</f>
        <v/>
      </c>
      <c r="F21" t="s">
        <v>10</v>
      </c>
      <c r="G21" s="2" t="str">
        <f>T($A4)</f>
        <v>np_274835290</v>
      </c>
      <c r="H21" s="2" t="str">
        <f>T($C4)</f>
        <v>Dhr. J. Klaassen</v>
      </c>
      <c r="I21" s="2" t="str">
        <f>IF($E21="","",CONCATENATE("Mijn ",$E21))</f>
        <v/>
      </c>
      <c r="J21" s="3">
        <v>100</v>
      </c>
      <c r="K21" s="3">
        <v>100</v>
      </c>
      <c r="L21" s="11">
        <v>32874</v>
      </c>
      <c r="M21" s="2" t="str">
        <f t="shared" si="4"/>
        <v/>
      </c>
    </row>
    <row r="22" spans="1:13" ht="15.6" thickTop="1" thickBot="1" x14ac:dyDescent="0.35">
      <c r="A22" s="2" t="str">
        <f>IF($E22="","",CONCATENATE("brek_",$F22))</f>
        <v/>
      </c>
      <c r="B22" s="14" t="str">
        <f t="shared" si="5"/>
        <v/>
      </c>
      <c r="C22" s="23"/>
      <c r="D22" t="s">
        <v>32</v>
      </c>
      <c r="E22" s="2" t="str">
        <f>IF($E14="","betaalrekening","")</f>
        <v/>
      </c>
      <c r="F22" t="s">
        <v>13</v>
      </c>
      <c r="G22" s="2" t="str">
        <f>T($A5)</f>
        <v>np_274214180</v>
      </c>
      <c r="H22" s="2" t="str">
        <f>T($C5)</f>
        <v>Mw. K. Klaassen</v>
      </c>
      <c r="I22" s="2" t="str">
        <f>IF($E22="","",CONCATENATE("Mijn ",$E22))</f>
        <v/>
      </c>
      <c r="J22" s="3">
        <v>100</v>
      </c>
      <c r="K22" s="3">
        <v>1800</v>
      </c>
      <c r="L22" s="11">
        <v>38659</v>
      </c>
      <c r="M22" s="2" t="str">
        <f t="shared" si="4"/>
        <v/>
      </c>
    </row>
    <row r="23" spans="1:13" ht="15" thickTop="1" x14ac:dyDescent="0.3">
      <c r="A23" s="2" t="str">
        <f>IF($E23="","",CONCATENATE("brek_",$F23))</f>
        <v>brek_NL37ABNA0620694891</v>
      </c>
      <c r="B23" s="14" t="str">
        <f t="shared" si="5"/>
        <v>brek_NL37ABNA0620694891</v>
      </c>
      <c r="C23" s="23"/>
      <c r="D23" t="s">
        <v>191</v>
      </c>
      <c r="E23" s="2" t="str">
        <f>IF($E15="","betaalrekening","")</f>
        <v>betaalrekening</v>
      </c>
      <c r="F23" t="s">
        <v>112</v>
      </c>
      <c r="G23" s="2" t="str">
        <f>T($A6)</f>
        <v>np_247845799</v>
      </c>
      <c r="H23" s="2" t="str">
        <f>T($C6)</f>
        <v>Dhr. P.K. Nooitgedacht</v>
      </c>
      <c r="I23" s="2" t="str">
        <f>IF($E23="","",CONCATENATE("Mijn ",$E23))</f>
        <v>Mijn betaalrekening</v>
      </c>
      <c r="J23" s="3">
        <v>0</v>
      </c>
      <c r="K23" s="3">
        <v>200</v>
      </c>
      <c r="L23" s="3"/>
      <c r="M23" s="2" t="str">
        <f t="shared" si="4"/>
        <v>brek_NL37ABNA0620694891</v>
      </c>
    </row>
    <row r="24" spans="1:13" ht="15" thickBot="1" x14ac:dyDescent="0.35">
      <c r="A24" s="2" t="str">
        <f>IF($E24="","",CONCATENATE("brek_",$F24))</f>
        <v/>
      </c>
      <c r="B24" s="14" t="str">
        <f t="shared" si="5"/>
        <v/>
      </c>
      <c r="C24" s="23"/>
      <c r="D24" t="s">
        <v>32</v>
      </c>
      <c r="E24" s="2" t="str">
        <f>IF($E16="","betaalrekening","")</f>
        <v/>
      </c>
      <c r="F24" t="s">
        <v>19</v>
      </c>
      <c r="G24" s="2" t="str">
        <f>T($A7)</f>
        <v>np_549389578</v>
      </c>
      <c r="H24" s="2" t="str">
        <f>T($C7)</f>
        <v>Mw. A.G. Meanderling</v>
      </c>
      <c r="I24" s="2" t="str">
        <f>IF($E24="","",CONCATENATE("Mijn ",$E24))</f>
        <v/>
      </c>
      <c r="J24" s="3">
        <v>0</v>
      </c>
      <c r="K24" s="7">
        <v>1900</v>
      </c>
      <c r="L24" s="11">
        <v>41709</v>
      </c>
      <c r="M24" s="2" t="str">
        <f t="shared" si="4"/>
        <v/>
      </c>
    </row>
    <row r="25" spans="1:13" ht="15" thickTop="1" x14ac:dyDescent="0.3">
      <c r="J25" s="3"/>
      <c r="K25" s="7"/>
    </row>
    <row r="26" spans="1:13" x14ac:dyDescent="0.3">
      <c r="A26" s="2" t="str">
        <f>IF($E26="","",CONCATENATE("brek_",$F26))</f>
        <v>brek_NL42RABO2980195774</v>
      </c>
      <c r="B26" s="14" t="str">
        <f t="shared" si="5"/>
        <v>brek_NL42RABO2980195774</v>
      </c>
      <c r="C26" s="23"/>
      <c r="D26" t="s">
        <v>32</v>
      </c>
      <c r="E26" s="9" t="s">
        <v>45</v>
      </c>
      <c r="F26" t="s">
        <v>216</v>
      </c>
      <c r="G26" s="2" t="str">
        <f>T($A4)</f>
        <v>np_274835290</v>
      </c>
      <c r="H26" s="14" t="s">
        <v>91</v>
      </c>
      <c r="I26" t="s">
        <v>143</v>
      </c>
      <c r="J26" s="3">
        <v>0</v>
      </c>
      <c r="K26" s="7">
        <v>2200</v>
      </c>
      <c r="L26" s="21">
        <v>38659</v>
      </c>
      <c r="M26" s="2" t="str">
        <f>IF($A26="","",$A26)</f>
        <v>brek_NL42RABO2980195774</v>
      </c>
    </row>
    <row r="27" spans="1:13" x14ac:dyDescent="0.3">
      <c r="A27" s="2" t="str">
        <f>IF($E27="","",CONCATENATE("brek_",$F27))</f>
        <v>brek_NL09RABO6201350640</v>
      </c>
      <c r="B27" s="14" t="str">
        <f t="shared" si="5"/>
        <v>brek_NL09RABO6201350640</v>
      </c>
      <c r="C27" s="23"/>
      <c r="D27" t="s">
        <v>32</v>
      </c>
      <c r="E27" s="9" t="s">
        <v>45</v>
      </c>
      <c r="F27" t="s">
        <v>106</v>
      </c>
      <c r="G27" s="2" t="str">
        <f>T($A5)</f>
        <v>np_274214180</v>
      </c>
      <c r="H27" s="14" t="s">
        <v>93</v>
      </c>
      <c r="I27" t="s">
        <v>143</v>
      </c>
      <c r="J27" s="3">
        <v>0</v>
      </c>
      <c r="K27" s="7">
        <v>2200</v>
      </c>
      <c r="L27" s="21">
        <v>38659</v>
      </c>
      <c r="M27" s="2" t="str">
        <f>IF($A27="","",$A27)</f>
        <v>brek_NL09RABO6201350640</v>
      </c>
    </row>
    <row r="29" spans="1:13" s="22" customFormat="1" x14ac:dyDescent="0.3">
      <c r="A29" s="22" t="s">
        <v>78</v>
      </c>
      <c r="B29" s="22" t="s">
        <v>79</v>
      </c>
      <c r="C29" s="22" t="s">
        <v>80</v>
      </c>
      <c r="D29" s="22" t="s">
        <v>85</v>
      </c>
      <c r="E29" s="22" t="s">
        <v>86</v>
      </c>
      <c r="F29" s="22" t="s">
        <v>98</v>
      </c>
      <c r="G29" s="22" t="s">
        <v>87</v>
      </c>
      <c r="H29" s="22" t="s">
        <v>109</v>
      </c>
    </row>
    <row r="30" spans="1:13" s="22" customFormat="1" x14ac:dyDescent="0.3">
      <c r="A30" s="22" t="s">
        <v>81</v>
      </c>
      <c r="B30" s="22" t="s">
        <v>82</v>
      </c>
      <c r="C30" s="22" t="s">
        <v>83</v>
      </c>
      <c r="D30" s="22" t="s">
        <v>97</v>
      </c>
      <c r="E30" s="22" t="s">
        <v>62</v>
      </c>
      <c r="F30" s="22" t="s">
        <v>99</v>
      </c>
      <c r="G30" s="22" t="s">
        <v>96</v>
      </c>
      <c r="H30" s="22" t="str">
        <f>A30</f>
        <v>Account</v>
      </c>
    </row>
    <row r="31" spans="1:13" ht="15" thickBot="1" x14ac:dyDescent="0.35">
      <c r="A31" t="str">
        <f>IF($B31="","",CONCATENATE("Acc_",$B31))</f>
        <v>Acc_pvdkluns</v>
      </c>
      <c r="B31" t="s">
        <v>100</v>
      </c>
      <c r="C31" t="s">
        <v>84</v>
      </c>
      <c r="D31" s="27" t="str">
        <f t="shared" ref="D31:D36" si="6">$A3</f>
        <v>np_063813750</v>
      </c>
      <c r="E31" s="27" t="str">
        <f t="shared" ref="E31:E36" si="7">$C3</f>
        <v>Dhr. P.J. van der Kluns</v>
      </c>
      <c r="F31" s="27" t="str">
        <f t="shared" ref="F31:F36" si="8">$A3</f>
        <v>np_063813750</v>
      </c>
      <c r="G31" s="27" t="str">
        <f t="shared" ref="G31:G36" si="9">$C3</f>
        <v>Dhr. P.J. van der Kluns</v>
      </c>
    </row>
    <row r="32" spans="1:13" ht="15.6" thickTop="1" thickBot="1" x14ac:dyDescent="0.35">
      <c r="A32" t="str">
        <f t="shared" ref="A32:A37" si="10">IF($B32="","",CONCATENATE("Acc_",$B32))</f>
        <v>Acc_jklaassen</v>
      </c>
      <c r="B32" t="s">
        <v>101</v>
      </c>
      <c r="C32" t="s">
        <v>84</v>
      </c>
      <c r="D32" s="27" t="str">
        <f t="shared" si="6"/>
        <v>np_274835290</v>
      </c>
      <c r="E32" s="27" t="str">
        <f t="shared" si="7"/>
        <v>Dhr. J. Klaassen</v>
      </c>
      <c r="F32" s="27" t="str">
        <f t="shared" si="8"/>
        <v>np_274835290</v>
      </c>
      <c r="G32" s="27" t="str">
        <f t="shared" si="9"/>
        <v>Dhr. J. Klaassen</v>
      </c>
    </row>
    <row r="33" spans="1:11" ht="15.6" thickTop="1" thickBot="1" x14ac:dyDescent="0.35">
      <c r="A33" t="str">
        <f t="shared" si="10"/>
        <v>Acc_cklaassen</v>
      </c>
      <c r="B33" t="s">
        <v>102</v>
      </c>
      <c r="C33" t="s">
        <v>84</v>
      </c>
      <c r="D33" s="27" t="str">
        <f t="shared" si="6"/>
        <v>np_274214180</v>
      </c>
      <c r="E33" s="27" t="str">
        <f t="shared" si="7"/>
        <v>Mw. K. Klaassen</v>
      </c>
      <c r="F33" s="27" t="str">
        <f t="shared" si="8"/>
        <v>np_274214180</v>
      </c>
      <c r="G33" s="27" t="str">
        <f t="shared" si="9"/>
        <v>Mw. K. Klaassen</v>
      </c>
    </row>
    <row r="34" spans="1:11" ht="15.6" thickTop="1" thickBot="1" x14ac:dyDescent="0.35">
      <c r="A34" t="str">
        <f t="shared" si="10"/>
        <v>Acc_pknooitgedacht</v>
      </c>
      <c r="B34" t="s">
        <v>103</v>
      </c>
      <c r="C34" t="s">
        <v>84</v>
      </c>
      <c r="D34" s="27" t="str">
        <f t="shared" si="6"/>
        <v>np_247845799</v>
      </c>
      <c r="E34" s="27" t="str">
        <f t="shared" si="7"/>
        <v>Dhr. P.K. Nooitgedacht</v>
      </c>
      <c r="F34" s="27" t="str">
        <f t="shared" si="8"/>
        <v>np_247845799</v>
      </c>
      <c r="G34" s="27" t="str">
        <f t="shared" si="9"/>
        <v>Dhr. P.K. Nooitgedacht</v>
      </c>
    </row>
    <row r="35" spans="1:11" ht="15.6" thickTop="1" thickBot="1" x14ac:dyDescent="0.35">
      <c r="A35" t="str">
        <f t="shared" si="10"/>
        <v>Acc_agmeanderling</v>
      </c>
      <c r="B35" t="s">
        <v>104</v>
      </c>
      <c r="C35" t="s">
        <v>84</v>
      </c>
      <c r="D35" s="27" t="str">
        <f t="shared" si="6"/>
        <v>np_549389578</v>
      </c>
      <c r="E35" s="27" t="str">
        <f t="shared" si="7"/>
        <v>Mw. A.G. Meanderling</v>
      </c>
      <c r="F35" s="27" t="str">
        <f t="shared" si="8"/>
        <v>np_549389578</v>
      </c>
      <c r="G35" s="27" t="str">
        <f t="shared" si="9"/>
        <v>Mw. A.G. Meanderling</v>
      </c>
    </row>
    <row r="36" spans="1:11" ht="15.6" thickTop="1" thickBot="1" x14ac:dyDescent="0.35">
      <c r="A36" t="str">
        <f t="shared" si="10"/>
        <v>Acc_huisarts</v>
      </c>
      <c r="B36" t="s">
        <v>105</v>
      </c>
      <c r="C36" t="s">
        <v>84</v>
      </c>
      <c r="D36" s="27" t="str">
        <f t="shared" si="6"/>
        <v>np_617953016</v>
      </c>
      <c r="E36" s="27" t="str">
        <f t="shared" si="7"/>
        <v>Dhr. H. Uisarts</v>
      </c>
      <c r="F36" s="27" t="str">
        <f t="shared" si="8"/>
        <v>np_617953016</v>
      </c>
      <c r="G36" s="27" t="str">
        <f t="shared" si="9"/>
        <v>Dhr. H. Uisarts</v>
      </c>
    </row>
    <row r="37" spans="1:11" ht="15.6" thickTop="1" thickBot="1" x14ac:dyDescent="0.35">
      <c r="A37" t="str">
        <f t="shared" si="10"/>
        <v>Acc_admin</v>
      </c>
      <c r="B37" t="s">
        <v>108</v>
      </c>
      <c r="C37" t="s">
        <v>84</v>
      </c>
      <c r="D37" t="s">
        <v>32</v>
      </c>
      <c r="E37" t="s">
        <v>14</v>
      </c>
      <c r="F37" s="27" t="str">
        <f>$A8</f>
        <v>np_617953016</v>
      </c>
      <c r="G37" s="27" t="str">
        <f>$C6</f>
        <v>Dhr. P.K. Nooitgedacht</v>
      </c>
      <c r="H37" s="27" t="str">
        <f>A37</f>
        <v>Acc_admin</v>
      </c>
    </row>
    <row r="38" spans="1:11" ht="15" thickTop="1" x14ac:dyDescent="0.3"/>
    <row r="39" spans="1:11" s="24" customFormat="1" x14ac:dyDescent="0.3">
      <c r="A39" s="24" t="s">
        <v>123</v>
      </c>
      <c r="B39" s="26" t="s">
        <v>122</v>
      </c>
      <c r="C39" s="26" t="s">
        <v>133</v>
      </c>
      <c r="D39" s="26" t="s">
        <v>121</v>
      </c>
      <c r="E39" s="26" t="s">
        <v>120</v>
      </c>
      <c r="F39" s="26" t="s">
        <v>119</v>
      </c>
      <c r="G39" s="26" t="s">
        <v>118</v>
      </c>
      <c r="H39" s="26" t="s">
        <v>117</v>
      </c>
      <c r="I39" s="26" t="s">
        <v>116</v>
      </c>
      <c r="J39" s="26" t="s">
        <v>115</v>
      </c>
      <c r="K39" s="25"/>
    </row>
    <row r="40" spans="1:11" s="24" customFormat="1" x14ac:dyDescent="0.3">
      <c r="A40" s="24" t="s">
        <v>114</v>
      </c>
      <c r="B40" s="26" t="s">
        <v>33</v>
      </c>
      <c r="C40" s="25" t="str">
        <f>$A40</f>
        <v>TechMandaat</v>
      </c>
      <c r="D40" s="25" t="s">
        <v>81</v>
      </c>
      <c r="E40" s="25" t="s">
        <v>81</v>
      </c>
      <c r="F40" s="25" t="str">
        <f>$A40</f>
        <v>TechMandaat</v>
      </c>
      <c r="G40" s="25" t="str">
        <f>$A40</f>
        <v>TechMandaat</v>
      </c>
      <c r="H40" s="25" t="str">
        <f>$A40</f>
        <v>TechMandaat</v>
      </c>
      <c r="I40" s="25" t="str">
        <f>$A40</f>
        <v>TechMandaat</v>
      </c>
      <c r="J40" s="25" t="str">
        <f>$A40</f>
        <v>TechMandaat</v>
      </c>
      <c r="K40" s="25"/>
    </row>
    <row r="41" spans="1:11" x14ac:dyDescent="0.3">
      <c r="A41" t="s">
        <v>113</v>
      </c>
      <c r="B41" t="s">
        <v>124</v>
      </c>
      <c r="C41" t="str">
        <f t="shared" ref="C41:C44" si="11">$A41</f>
        <v>TechMandaat_0001</v>
      </c>
      <c r="D41" t="s">
        <v>125</v>
      </c>
      <c r="E41" t="s">
        <v>126</v>
      </c>
      <c r="F41" t="str">
        <f>$A41</f>
        <v>TechMandaat_0001</v>
      </c>
      <c r="I41" t="str">
        <f>$A41</f>
        <v>TechMandaat_0001</v>
      </c>
    </row>
    <row r="42" spans="1:11" x14ac:dyDescent="0.3">
      <c r="A42" t="s">
        <v>127</v>
      </c>
      <c r="B42" t="s">
        <v>128</v>
      </c>
      <c r="C42" t="str">
        <f t="shared" si="11"/>
        <v>TechMandaat_0002</v>
      </c>
      <c r="D42" t="s">
        <v>126</v>
      </c>
      <c r="E42" t="s">
        <v>125</v>
      </c>
      <c r="F42" t="str">
        <f>$A42</f>
        <v>TechMandaat_0002</v>
      </c>
      <c r="I42" t="str">
        <f>$A42</f>
        <v>TechMandaat_0002</v>
      </c>
    </row>
    <row r="43" spans="1:11" x14ac:dyDescent="0.3">
      <c r="A43" t="s">
        <v>130</v>
      </c>
      <c r="B43" t="s">
        <v>129</v>
      </c>
      <c r="C43" t="str">
        <f t="shared" si="11"/>
        <v>TechMandaat_0003</v>
      </c>
      <c r="D43" t="s">
        <v>126</v>
      </c>
      <c r="E43" t="s">
        <v>125</v>
      </c>
      <c r="F43" t="str">
        <f t="shared" ref="F43:F44" si="12">$A43</f>
        <v>TechMandaat_0003</v>
      </c>
      <c r="I43" t="str">
        <f t="shared" ref="H43:J44" si="13">$A43</f>
        <v>TechMandaat_0003</v>
      </c>
      <c r="J43" t="str">
        <f t="shared" si="13"/>
        <v>TechMandaat_0003</v>
      </c>
    </row>
    <row r="44" spans="1:11" x14ac:dyDescent="0.3">
      <c r="A44" t="s">
        <v>131</v>
      </c>
      <c r="B44" t="s">
        <v>129</v>
      </c>
      <c r="C44" t="str">
        <f t="shared" si="11"/>
        <v>TechMandaat_0004</v>
      </c>
      <c r="D44" t="s">
        <v>126</v>
      </c>
      <c r="E44" t="s">
        <v>132</v>
      </c>
      <c r="F44" t="str">
        <f t="shared" si="12"/>
        <v>TechMandaat_0004</v>
      </c>
      <c r="H44" t="str">
        <f t="shared" si="13"/>
        <v>TechMandaat_0004</v>
      </c>
    </row>
    <row r="46" spans="1:11" s="24" customFormat="1" x14ac:dyDescent="0.3">
      <c r="A46" s="24" t="s">
        <v>138</v>
      </c>
      <c r="B46" s="24" t="s">
        <v>134</v>
      </c>
      <c r="C46" s="24" t="s">
        <v>135</v>
      </c>
      <c r="D46" s="24" t="s">
        <v>193</v>
      </c>
      <c r="E46" s="24" t="s">
        <v>136</v>
      </c>
    </row>
    <row r="47" spans="1:11" s="24" customFormat="1" x14ac:dyDescent="0.3">
      <c r="A47" s="24" t="s">
        <v>137</v>
      </c>
      <c r="B47" s="24" t="s">
        <v>33</v>
      </c>
      <c r="C47" s="24" t="s">
        <v>8</v>
      </c>
      <c r="D47" s="24" t="s">
        <v>62</v>
      </c>
      <c r="E47" s="24" t="s">
        <v>50</v>
      </c>
    </row>
    <row r="48" spans="1:11" ht="15" thickBot="1" x14ac:dyDescent="0.35">
      <c r="A48" t="s">
        <v>147</v>
      </c>
      <c r="B48" t="s">
        <v>183</v>
      </c>
      <c r="C48" s="27" t="str">
        <f>$F12</f>
        <v>NL52INGB1075631211</v>
      </c>
      <c r="D48" s="27" t="str">
        <f>$C3</f>
        <v>Dhr. P.J. van der Kluns</v>
      </c>
      <c r="E48" t="s">
        <v>141</v>
      </c>
    </row>
    <row r="49" spans="1:5" ht="15.6" thickTop="1" thickBot="1" x14ac:dyDescent="0.35">
      <c r="A49" t="s">
        <v>148</v>
      </c>
      <c r="B49" t="s">
        <v>183</v>
      </c>
      <c r="C49" s="27" t="str">
        <f>$F13</f>
        <v>NL75ASNB0046644008</v>
      </c>
      <c r="D49" s="27" t="str">
        <f t="shared" ref="D49:D52" si="14">$C4</f>
        <v>Dhr. J. Klaassen</v>
      </c>
      <c r="E49" t="s">
        <v>139</v>
      </c>
    </row>
    <row r="50" spans="1:5" ht="15.6" thickTop="1" thickBot="1" x14ac:dyDescent="0.35">
      <c r="A50" t="s">
        <v>149</v>
      </c>
      <c r="B50" t="s">
        <v>183</v>
      </c>
      <c r="C50" s="27" t="str">
        <f>$F14</f>
        <v>NL32RABO0980491096</v>
      </c>
      <c r="D50" s="27" t="str">
        <f t="shared" si="14"/>
        <v>Mw. K. Klaassen</v>
      </c>
      <c r="E50" t="s">
        <v>140</v>
      </c>
    </row>
    <row r="51" spans="1:5" ht="15.6" thickTop="1" thickBot="1" x14ac:dyDescent="0.35">
      <c r="A51" t="s">
        <v>150</v>
      </c>
      <c r="B51" t="s">
        <v>183</v>
      </c>
      <c r="C51" s="27" t="str">
        <f>$F15</f>
        <v>NL37ABNA0620694891</v>
      </c>
      <c r="D51" s="27" t="str">
        <f t="shared" si="14"/>
        <v>Dhr. P.K. Nooitgedacht</v>
      </c>
    </row>
    <row r="52" spans="1:5" ht="15.6" thickTop="1" thickBot="1" x14ac:dyDescent="0.35">
      <c r="A52" t="s">
        <v>151</v>
      </c>
      <c r="B52" t="s">
        <v>183</v>
      </c>
      <c r="C52" s="27" t="str">
        <f>$F16</f>
        <v>NL43RABO0116555548</v>
      </c>
      <c r="D52" s="27" t="str">
        <f t="shared" si="14"/>
        <v>Mw. A.G. Meanderling</v>
      </c>
      <c r="E52" t="s">
        <v>146</v>
      </c>
    </row>
    <row r="53" spans="1:5" ht="15" thickTop="1" x14ac:dyDescent="0.3">
      <c r="A53" t="s">
        <v>152</v>
      </c>
      <c r="B53" t="s">
        <v>183</v>
      </c>
      <c r="C53" t="s">
        <v>216</v>
      </c>
      <c r="D53" s="14" t="s">
        <v>91</v>
      </c>
    </row>
    <row r="54" spans="1:5" x14ac:dyDescent="0.3">
      <c r="A54" t="s">
        <v>217</v>
      </c>
      <c r="B54" t="s">
        <v>183</v>
      </c>
      <c r="C54" t="s">
        <v>106</v>
      </c>
      <c r="D54" t="s">
        <v>93</v>
      </c>
    </row>
    <row r="56" spans="1:5" x14ac:dyDescent="0.3">
      <c r="A56" t="s">
        <v>153</v>
      </c>
      <c r="B56" t="s">
        <v>124</v>
      </c>
      <c r="C56" t="s">
        <v>11</v>
      </c>
      <c r="D56" t="s">
        <v>90</v>
      </c>
      <c r="E56" t="s">
        <v>141</v>
      </c>
    </row>
    <row r="57" spans="1:5" x14ac:dyDescent="0.3">
      <c r="A57" t="s">
        <v>154</v>
      </c>
      <c r="B57" t="s">
        <v>124</v>
      </c>
      <c r="C57" t="s">
        <v>10</v>
      </c>
      <c r="D57" t="s">
        <v>91</v>
      </c>
      <c r="E57" t="s">
        <v>139</v>
      </c>
    </row>
    <row r="58" spans="1:5" x14ac:dyDescent="0.3">
      <c r="A58" t="s">
        <v>155</v>
      </c>
      <c r="B58" t="s">
        <v>124</v>
      </c>
      <c r="C58" t="s">
        <v>13</v>
      </c>
      <c r="D58" t="s">
        <v>93</v>
      </c>
      <c r="E58" t="s">
        <v>140</v>
      </c>
    </row>
    <row r="59" spans="1:5" x14ac:dyDescent="0.3">
      <c r="A59" t="s">
        <v>156</v>
      </c>
      <c r="B59" t="s">
        <v>124</v>
      </c>
      <c r="C59" t="s">
        <v>112</v>
      </c>
      <c r="D59" t="s">
        <v>94</v>
      </c>
    </row>
    <row r="60" spans="1:5" x14ac:dyDescent="0.3">
      <c r="A60" t="s">
        <v>157</v>
      </c>
      <c r="B60" t="s">
        <v>124</v>
      </c>
      <c r="C60" t="s">
        <v>19</v>
      </c>
      <c r="D60" t="s">
        <v>95</v>
      </c>
      <c r="E60" t="s">
        <v>146</v>
      </c>
    </row>
    <row r="61" spans="1:5" x14ac:dyDescent="0.3">
      <c r="A61" t="s">
        <v>158</v>
      </c>
      <c r="B61" t="s">
        <v>124</v>
      </c>
      <c r="C61" t="s">
        <v>216</v>
      </c>
      <c r="D61" s="14" t="s">
        <v>91</v>
      </c>
    </row>
    <row r="62" spans="1:5" x14ac:dyDescent="0.3">
      <c r="A62" t="s">
        <v>218</v>
      </c>
      <c r="B62" t="s">
        <v>124</v>
      </c>
      <c r="C62" t="s">
        <v>106</v>
      </c>
      <c r="D62" t="s">
        <v>93</v>
      </c>
    </row>
    <row r="64" spans="1:5" x14ac:dyDescent="0.3">
      <c r="A64" t="s">
        <v>159</v>
      </c>
      <c r="B64" t="s">
        <v>128</v>
      </c>
      <c r="C64" t="s">
        <v>11</v>
      </c>
      <c r="D64" t="s">
        <v>90</v>
      </c>
      <c r="E64" t="s">
        <v>141</v>
      </c>
    </row>
    <row r="65" spans="1:5" x14ac:dyDescent="0.3">
      <c r="A65" t="s">
        <v>160</v>
      </c>
      <c r="B65" t="s">
        <v>128</v>
      </c>
      <c r="C65" t="s">
        <v>10</v>
      </c>
      <c r="D65" t="s">
        <v>91</v>
      </c>
      <c r="E65" t="s">
        <v>139</v>
      </c>
    </row>
    <row r="66" spans="1:5" x14ac:dyDescent="0.3">
      <c r="A66" t="s">
        <v>161</v>
      </c>
      <c r="B66" t="s">
        <v>128</v>
      </c>
      <c r="C66" t="s">
        <v>13</v>
      </c>
      <c r="D66" t="s">
        <v>93</v>
      </c>
      <c r="E66" t="s">
        <v>140</v>
      </c>
    </row>
    <row r="67" spans="1:5" x14ac:dyDescent="0.3">
      <c r="A67" t="s">
        <v>162</v>
      </c>
      <c r="B67" t="s">
        <v>128</v>
      </c>
      <c r="C67" t="s">
        <v>112</v>
      </c>
      <c r="D67" t="s">
        <v>94</v>
      </c>
    </row>
    <row r="68" spans="1:5" x14ac:dyDescent="0.3">
      <c r="A68" t="s">
        <v>163</v>
      </c>
      <c r="B68" t="s">
        <v>128</v>
      </c>
      <c r="C68" t="s">
        <v>19</v>
      </c>
      <c r="D68" t="s">
        <v>95</v>
      </c>
      <c r="E68" t="s">
        <v>146</v>
      </c>
    </row>
    <row r="69" spans="1:5" x14ac:dyDescent="0.3">
      <c r="A69" t="s">
        <v>164</v>
      </c>
      <c r="B69" t="s">
        <v>128</v>
      </c>
      <c r="C69" t="s">
        <v>216</v>
      </c>
      <c r="D69" s="14" t="s">
        <v>91</v>
      </c>
    </row>
    <row r="70" spans="1:5" x14ac:dyDescent="0.3">
      <c r="A70" t="s">
        <v>219</v>
      </c>
      <c r="B70" t="s">
        <v>128</v>
      </c>
      <c r="C70" t="s">
        <v>106</v>
      </c>
      <c r="D70" t="s">
        <v>93</v>
      </c>
    </row>
    <row r="72" spans="1:5" x14ac:dyDescent="0.3">
      <c r="A72" t="s">
        <v>165</v>
      </c>
      <c r="B72" t="s">
        <v>184</v>
      </c>
      <c r="C72" t="s">
        <v>11</v>
      </c>
      <c r="D72" t="s">
        <v>90</v>
      </c>
      <c r="E72" t="s">
        <v>141</v>
      </c>
    </row>
    <row r="73" spans="1:5" x14ac:dyDescent="0.3">
      <c r="A73" t="s">
        <v>166</v>
      </c>
      <c r="B73" t="s">
        <v>184</v>
      </c>
      <c r="C73" t="s">
        <v>10</v>
      </c>
      <c r="D73" t="s">
        <v>91</v>
      </c>
      <c r="E73" t="s">
        <v>139</v>
      </c>
    </row>
    <row r="74" spans="1:5" x14ac:dyDescent="0.3">
      <c r="A74" t="s">
        <v>167</v>
      </c>
      <c r="B74" t="s">
        <v>184</v>
      </c>
      <c r="C74" t="s">
        <v>13</v>
      </c>
      <c r="D74" t="s">
        <v>93</v>
      </c>
      <c r="E74" t="s">
        <v>140</v>
      </c>
    </row>
    <row r="75" spans="1:5" x14ac:dyDescent="0.3">
      <c r="A75" t="s">
        <v>168</v>
      </c>
      <c r="B75" t="s">
        <v>184</v>
      </c>
      <c r="C75" t="s">
        <v>112</v>
      </c>
      <c r="D75" t="s">
        <v>94</v>
      </c>
    </row>
    <row r="76" spans="1:5" x14ac:dyDescent="0.3">
      <c r="A76" t="s">
        <v>169</v>
      </c>
      <c r="B76" t="s">
        <v>184</v>
      </c>
      <c r="C76" t="s">
        <v>19</v>
      </c>
      <c r="D76" t="s">
        <v>95</v>
      </c>
      <c r="E76" t="s">
        <v>146</v>
      </c>
    </row>
    <row r="77" spans="1:5" x14ac:dyDescent="0.3">
      <c r="A77" t="s">
        <v>170</v>
      </c>
      <c r="B77" t="s">
        <v>184</v>
      </c>
      <c r="C77" t="s">
        <v>216</v>
      </c>
      <c r="D77" s="14" t="s">
        <v>91</v>
      </c>
    </row>
    <row r="78" spans="1:5" x14ac:dyDescent="0.3">
      <c r="A78" t="s">
        <v>220</v>
      </c>
      <c r="B78" t="s">
        <v>184</v>
      </c>
      <c r="C78" t="s">
        <v>106</v>
      </c>
      <c r="D78" t="s">
        <v>93</v>
      </c>
    </row>
    <row r="80" spans="1:5" x14ac:dyDescent="0.3">
      <c r="A80" t="s">
        <v>171</v>
      </c>
      <c r="B80" t="s">
        <v>185</v>
      </c>
      <c r="C80" t="s">
        <v>11</v>
      </c>
      <c r="D80" t="s">
        <v>90</v>
      </c>
      <c r="E80" t="s">
        <v>141</v>
      </c>
    </row>
    <row r="81" spans="1:5" x14ac:dyDescent="0.3">
      <c r="A81" t="s">
        <v>172</v>
      </c>
      <c r="B81" t="s">
        <v>185</v>
      </c>
      <c r="C81" t="s">
        <v>10</v>
      </c>
      <c r="D81" t="s">
        <v>91</v>
      </c>
      <c r="E81" t="s">
        <v>139</v>
      </c>
    </row>
    <row r="82" spans="1:5" x14ac:dyDescent="0.3">
      <c r="A82" t="s">
        <v>173</v>
      </c>
      <c r="B82" t="s">
        <v>185</v>
      </c>
      <c r="C82" t="s">
        <v>13</v>
      </c>
      <c r="D82" t="s">
        <v>93</v>
      </c>
      <c r="E82" t="s">
        <v>140</v>
      </c>
    </row>
    <row r="83" spans="1:5" x14ac:dyDescent="0.3">
      <c r="A83" t="s">
        <v>174</v>
      </c>
      <c r="B83" t="s">
        <v>185</v>
      </c>
      <c r="C83" t="s">
        <v>112</v>
      </c>
      <c r="D83" t="s">
        <v>94</v>
      </c>
    </row>
    <row r="84" spans="1:5" x14ac:dyDescent="0.3">
      <c r="A84" t="s">
        <v>175</v>
      </c>
      <c r="B84" t="s">
        <v>185</v>
      </c>
      <c r="C84" t="s">
        <v>19</v>
      </c>
      <c r="D84" t="s">
        <v>95</v>
      </c>
      <c r="E84" t="s">
        <v>146</v>
      </c>
    </row>
    <row r="85" spans="1:5" x14ac:dyDescent="0.3">
      <c r="A85" t="s">
        <v>176</v>
      </c>
      <c r="B85" t="s">
        <v>185</v>
      </c>
      <c r="C85" t="s">
        <v>216</v>
      </c>
      <c r="D85" s="14" t="s">
        <v>91</v>
      </c>
    </row>
    <row r="86" spans="1:5" x14ac:dyDescent="0.3">
      <c r="A86" t="s">
        <v>221</v>
      </c>
      <c r="B86" t="s">
        <v>185</v>
      </c>
      <c r="C86" t="s">
        <v>106</v>
      </c>
      <c r="D86" t="s">
        <v>93</v>
      </c>
    </row>
    <row r="88" spans="1:5" x14ac:dyDescent="0.3">
      <c r="A88" t="s">
        <v>177</v>
      </c>
      <c r="B88" t="s">
        <v>129</v>
      </c>
      <c r="C88" t="s">
        <v>11</v>
      </c>
      <c r="D88" t="s">
        <v>90</v>
      </c>
      <c r="E88" t="s">
        <v>141</v>
      </c>
    </row>
    <row r="89" spans="1:5" x14ac:dyDescent="0.3">
      <c r="A89" t="s">
        <v>178</v>
      </c>
      <c r="B89" t="s">
        <v>129</v>
      </c>
      <c r="C89" t="s">
        <v>10</v>
      </c>
      <c r="D89" t="s">
        <v>91</v>
      </c>
      <c r="E89" t="s">
        <v>139</v>
      </c>
    </row>
    <row r="90" spans="1:5" x14ac:dyDescent="0.3">
      <c r="A90" t="s">
        <v>179</v>
      </c>
      <c r="B90" t="s">
        <v>129</v>
      </c>
      <c r="C90" t="s">
        <v>13</v>
      </c>
      <c r="D90" t="s">
        <v>93</v>
      </c>
      <c r="E90" t="s">
        <v>140</v>
      </c>
    </row>
    <row r="91" spans="1:5" x14ac:dyDescent="0.3">
      <c r="A91" t="s">
        <v>180</v>
      </c>
      <c r="B91" t="s">
        <v>129</v>
      </c>
      <c r="C91" t="s">
        <v>112</v>
      </c>
      <c r="D91" t="s">
        <v>94</v>
      </c>
    </row>
    <row r="92" spans="1:5" x14ac:dyDescent="0.3">
      <c r="A92" t="s">
        <v>181</v>
      </c>
      <c r="B92" t="s">
        <v>129</v>
      </c>
      <c r="C92" t="s">
        <v>19</v>
      </c>
      <c r="D92" t="s">
        <v>95</v>
      </c>
      <c r="E92" t="s">
        <v>146</v>
      </c>
    </row>
    <row r="93" spans="1:5" x14ac:dyDescent="0.3">
      <c r="A93" t="s">
        <v>182</v>
      </c>
      <c r="B93" t="s">
        <v>129</v>
      </c>
      <c r="C93" t="s">
        <v>216</v>
      </c>
      <c r="D93" s="14" t="s">
        <v>91</v>
      </c>
    </row>
    <row r="94" spans="1:5" x14ac:dyDescent="0.3">
      <c r="A94" t="s">
        <v>222</v>
      </c>
      <c r="B94" t="s">
        <v>129</v>
      </c>
      <c r="C94" t="s">
        <v>106</v>
      </c>
      <c r="D94" t="s">
        <v>93</v>
      </c>
    </row>
  </sheetData>
  <phoneticPr fontId="7" type="noConversion"/>
  <pageMargins left="0.7" right="0.7" top="0.75" bottom="0.75" header="0.3" footer="0.3"/>
  <pageSetup paperSize="9" orientation="portrait" r:id="rId1"/>
  <ignoredErrors>
    <ignoredError sqref="E31:E36 F31:F36" formula="1"/>
    <ignoredError sqref="B3:B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Banken</vt:lpstr>
      <vt:lpstr>Rekeningen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2024-09-13T14:10:49Z</dcterms:modified>
</cp:coreProperties>
</file>