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 defaultThemeVersion="124226"/>
  <xr:revisionPtr revIDLastSave="0" documentId="13_ncr:1_{84ED3A08-21B4-4EC7-80C1-89AA5EC73836}" xr6:coauthVersionLast="47" xr6:coauthVersionMax="47" xr10:uidLastSave="{00000000-0000-0000-0000-000000000000}"/>
  <bookViews>
    <workbookView xWindow="45972" yWindow="-108" windowWidth="23256" windowHeight="12720" xr2:uid="{00000000-000D-0000-FFFF-FFFF00000000}"/>
  </bookViews>
  <sheets>
    <sheet name="Transacties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3" l="1"/>
  <c r="H72" i="3"/>
  <c r="C9" i="3"/>
  <c r="E72" i="3"/>
  <c r="E73" i="3" s="1"/>
  <c r="D73" i="3"/>
  <c r="D72" i="3"/>
  <c r="F73" i="3"/>
  <c r="B73" i="3"/>
  <c r="F72" i="3"/>
  <c r="B72" i="3"/>
  <c r="H27" i="3"/>
  <c r="H26" i="3"/>
  <c r="H28" i="3"/>
  <c r="H25" i="3"/>
  <c r="H23" i="3"/>
  <c r="C4" i="3"/>
  <c r="M72" i="3" s="1"/>
  <c r="C5" i="3"/>
  <c r="C6" i="3"/>
  <c r="C7" i="3"/>
  <c r="C8" i="3"/>
  <c r="C10" i="3"/>
  <c r="H7" i="3"/>
  <c r="A7" i="3"/>
  <c r="N73" i="3" l="1"/>
  <c r="C72" i="3"/>
  <c r="C73" i="3"/>
  <c r="N72" i="3"/>
  <c r="B57" i="3"/>
  <c r="A10" i="3" l="1"/>
  <c r="A8" i="3"/>
  <c r="A6" i="3"/>
  <c r="A5" i="3"/>
  <c r="A4" i="3"/>
  <c r="I13" i="3"/>
  <c r="D68" i="3" l="1"/>
  <c r="B68" i="3"/>
  <c r="F67" i="3"/>
  <c r="F68" i="3" s="1"/>
  <c r="E67" i="3"/>
  <c r="E68" i="3" s="1"/>
  <c r="D67" i="3"/>
  <c r="B67" i="3"/>
  <c r="D63" i="3"/>
  <c r="B63" i="3"/>
  <c r="F62" i="3"/>
  <c r="F63" i="3" s="1"/>
  <c r="E62" i="3"/>
  <c r="E63" i="3" s="1"/>
  <c r="D62" i="3"/>
  <c r="B62" i="3"/>
  <c r="D58" i="3"/>
  <c r="B58" i="3"/>
  <c r="F57" i="3"/>
  <c r="F58" i="3" s="1"/>
  <c r="E57" i="3"/>
  <c r="E58" i="3" s="1"/>
  <c r="D57" i="3"/>
  <c r="D53" i="3"/>
  <c r="B53" i="3"/>
  <c r="F52" i="3"/>
  <c r="F53" i="3" s="1"/>
  <c r="E52" i="3"/>
  <c r="E53" i="3" s="1"/>
  <c r="D52" i="3"/>
  <c r="B52" i="3"/>
  <c r="D48" i="3"/>
  <c r="B48" i="3"/>
  <c r="F47" i="3"/>
  <c r="F48" i="3" s="1"/>
  <c r="E47" i="3"/>
  <c r="E48" i="3" s="1"/>
  <c r="D47" i="3"/>
  <c r="B47" i="3"/>
  <c r="D43" i="3"/>
  <c r="B43" i="3"/>
  <c r="F42" i="3"/>
  <c r="F43" i="3" s="1"/>
  <c r="E42" i="3"/>
  <c r="E43" i="3" s="1"/>
  <c r="D42" i="3"/>
  <c r="B42" i="3"/>
  <c r="D38" i="3"/>
  <c r="B38" i="3"/>
  <c r="F37" i="3"/>
  <c r="F38" i="3" s="1"/>
  <c r="E37" i="3"/>
  <c r="E38" i="3" s="1"/>
  <c r="D37" i="3"/>
  <c r="B37" i="3"/>
  <c r="D33" i="3"/>
  <c r="D32" i="3"/>
  <c r="F32" i="3" l="1"/>
  <c r="F33" i="3" s="1"/>
  <c r="E32" i="3"/>
  <c r="E33" i="3" s="1"/>
  <c r="B32" i="3"/>
  <c r="B33" i="3"/>
  <c r="N68" i="3" l="1"/>
  <c r="C53" i="3"/>
  <c r="M67" i="3"/>
  <c r="C33" i="3"/>
  <c r="N58" i="3"/>
  <c r="N48" i="3"/>
  <c r="N42" i="3"/>
  <c r="N38" i="3"/>
  <c r="C38" i="3"/>
  <c r="C67" i="3"/>
  <c r="H4" i="3" s="1"/>
  <c r="N62" i="3"/>
  <c r="N52" i="3"/>
  <c r="C47" i="3"/>
  <c r="M42" i="3"/>
  <c r="C37" i="3"/>
  <c r="M62" i="3"/>
  <c r="C58" i="3"/>
  <c r="H8" i="3" s="1"/>
  <c r="C57" i="3"/>
  <c r="H6" i="3" s="1"/>
  <c r="M52" i="3"/>
  <c r="C48" i="3"/>
  <c r="N47" i="3"/>
  <c r="N37" i="3"/>
  <c r="N57" i="3"/>
  <c r="M47" i="3"/>
  <c r="M37" i="3"/>
  <c r="C68" i="3"/>
  <c r="N43" i="3"/>
  <c r="N63" i="3"/>
  <c r="N53" i="3"/>
  <c r="N67" i="3"/>
  <c r="C63" i="3"/>
  <c r="C62" i="3"/>
  <c r="H73" i="3" s="1"/>
  <c r="M57" i="3"/>
  <c r="C52" i="3"/>
  <c r="C43" i="3"/>
  <c r="H5" i="3" s="1"/>
  <c r="C42" i="3"/>
  <c r="C32" i="3"/>
  <c r="H24" i="3" s="1"/>
  <c r="N33" i="3"/>
  <c r="N32" i="3"/>
  <c r="M32" i="3"/>
  <c r="H10" i="3" l="1"/>
  <c r="H62" i="3"/>
  <c r="H32" i="3"/>
  <c r="H42" i="3" l="1"/>
  <c r="H38" i="3"/>
  <c r="H43" i="3"/>
  <c r="H58" i="3"/>
  <c r="H33" i="3"/>
  <c r="H53" i="3"/>
  <c r="H47" i="3"/>
  <c r="H48" i="3"/>
  <c r="H67" i="3"/>
  <c r="H57" i="3"/>
  <c r="H37" i="3"/>
  <c r="H68" i="3"/>
  <c r="H63" i="3"/>
  <c r="H52" i="3"/>
  <c r="A9" i="3" l="1"/>
  <c r="G8" i="3" s="1"/>
  <c r="G27" i="3" l="1"/>
  <c r="J27" i="3" s="1"/>
  <c r="G20" i="3"/>
  <c r="G21" i="3"/>
  <c r="G31" i="3"/>
  <c r="G32" i="3" s="1"/>
  <c r="G25" i="3"/>
  <c r="J25" i="3" s="1"/>
  <c r="G36" i="3"/>
  <c r="G37" i="3" s="1"/>
  <c r="G51" i="3"/>
  <c r="G52" i="3" s="1"/>
  <c r="G46" i="3"/>
  <c r="G47" i="3" s="1"/>
  <c r="G23" i="3"/>
  <c r="J23" i="3" s="1"/>
  <c r="G28" i="3"/>
  <c r="J28" i="3" s="1"/>
  <c r="G66" i="3"/>
  <c r="G67" i="3" s="1"/>
  <c r="G19" i="3"/>
  <c r="G26" i="3"/>
  <c r="J26" i="3" s="1"/>
  <c r="G15" i="3"/>
  <c r="G61" i="3"/>
  <c r="G62" i="3" s="1"/>
  <c r="G16" i="3"/>
  <c r="G24" i="3"/>
  <c r="J24" i="3" s="1"/>
  <c r="G18" i="3"/>
  <c r="G56" i="3"/>
  <c r="G57" i="3" s="1"/>
  <c r="G17" i="3"/>
  <c r="G41" i="3"/>
  <c r="G42" i="3" s="1"/>
  <c r="J47" i="3" l="1"/>
  <c r="G48" i="3"/>
  <c r="J48" i="3" s="1"/>
  <c r="G33" i="3"/>
  <c r="J33" i="3" s="1"/>
  <c r="J32" i="3"/>
  <c r="G53" i="3"/>
  <c r="J53" i="3" s="1"/>
  <c r="J52" i="3"/>
  <c r="J57" i="3"/>
  <c r="G58" i="3"/>
  <c r="J58" i="3" s="1"/>
  <c r="J62" i="3"/>
  <c r="G63" i="3"/>
  <c r="J63" i="3" s="1"/>
  <c r="G38" i="3"/>
  <c r="J38" i="3" s="1"/>
  <c r="J37" i="3"/>
  <c r="G68" i="3"/>
  <c r="J68" i="3" s="1"/>
  <c r="J67" i="3"/>
  <c r="G43" i="3"/>
  <c r="J43" i="3" s="1"/>
  <c r="J42" i="3"/>
  <c r="G71" i="3"/>
  <c r="G72" i="3" s="1"/>
  <c r="G73" i="3" l="1"/>
  <c r="J73" i="3" s="1"/>
  <c r="J72" i="3"/>
</calcChain>
</file>

<file path=xl/sharedStrings.xml><?xml version="1.0" encoding="utf-8"?>
<sst xmlns="http://schemas.openxmlformats.org/spreadsheetml/2006/main" count="280" uniqueCount="99">
  <si>
    <t>Datum</t>
  </si>
  <si>
    <t>IBAN</t>
  </si>
  <si>
    <t>Bedrag</t>
  </si>
  <si>
    <t>PartyRef</t>
  </si>
  <si>
    <t>NL32RABO0980491096</t>
  </si>
  <si>
    <t>NL09RABO6201350640</t>
  </si>
  <si>
    <t>NL43RABO0116555548</t>
  </si>
  <si>
    <t>NL52INGB1075631211</t>
  </si>
  <si>
    <t>NL75ASNB0046644008</t>
  </si>
  <si>
    <t>Account</t>
  </si>
  <si>
    <t>Acc_cklaassen</t>
  </si>
  <si>
    <t>Acc_pvdkluns</t>
  </si>
  <si>
    <t>trxVanAccount</t>
  </si>
  <si>
    <t>trxPOT</t>
  </si>
  <si>
    <t>trxDatum</t>
  </si>
  <si>
    <t>trxVanNaar</t>
  </si>
  <si>
    <t>trxAfBij</t>
  </si>
  <si>
    <t>trxTegenrekening</t>
  </si>
  <si>
    <t>trxAnderePartij</t>
  </si>
  <si>
    <t>trxBedrag</t>
  </si>
  <si>
    <t>[Transacties]</t>
  </si>
  <si>
    <t>BetaalTransactie</t>
  </si>
  <si>
    <t>Bankrekening</t>
  </si>
  <si>
    <t>Tijdstip</t>
  </si>
  <si>
    <t>IfcText</t>
  </si>
  <si>
    <t>zrek_NL52INGB1075631211</t>
  </si>
  <si>
    <t>zrek_NL75ASNB0046644008</t>
  </si>
  <si>
    <t>zrek_NL32RABO0980491096</t>
  </si>
  <si>
    <t>zrek_NL43RABO0116555548</t>
  </si>
  <si>
    <t>brek_NL37ABNA0620694891</t>
  </si>
  <si>
    <t>brek_NL09RABO6201350640</t>
  </si>
  <si>
    <t>Acc_jklaassen</t>
  </si>
  <si>
    <t>Acc_pknooitgedacht</t>
  </si>
  <si>
    <t>Acc_agmeanderling</t>
  </si>
  <si>
    <t>katrein -&gt; katrein zakelijk</t>
  </si>
  <si>
    <t>Jan, gefeliciteerd!</t>
  </si>
  <si>
    <t>katrein zakelijk -&gt; meanderling</t>
  </si>
  <si>
    <t>katrein prive -&gt; meanderling</t>
  </si>
  <si>
    <t>Piet, proficiat!</t>
  </si>
  <si>
    <t>niet nodig. hier is het terug</t>
  </si>
  <si>
    <t>Omschrijving</t>
  </si>
  <si>
    <t>Kenmerk</t>
  </si>
  <si>
    <t>Van</t>
  </si>
  <si>
    <t>Naar</t>
  </si>
  <si>
    <t>Plandatum</t>
  </si>
  <si>
    <t>trxKenmerk</t>
  </si>
  <si>
    <t>Tekst</t>
  </si>
  <si>
    <t>Af</t>
  </si>
  <si>
    <t>Bij</t>
  </si>
  <si>
    <t>Dhr. P.J. van der Kluns</t>
  </si>
  <si>
    <t>Dhr. J. Klaassen</t>
  </si>
  <si>
    <t>Mw. K. Klaassen</t>
  </si>
  <si>
    <t>Dhr. P.K. Nooitgedacht</t>
  </si>
  <si>
    <t>Mw. A.G. Meanderling</t>
  </si>
  <si>
    <t>trxOmschrijving</t>
  </si>
  <si>
    <t>Startdate=</t>
  </si>
  <si>
    <t>Zrek -&gt; Brek (Katrein)</t>
  </si>
  <si>
    <t>trxHasPred</t>
  </si>
  <si>
    <t>trxBrek</t>
  </si>
  <si>
    <t>[BReks]</t>
  </si>
  <si>
    <t>brekTrace</t>
  </si>
  <si>
    <t>trx_41</t>
  </si>
  <si>
    <t>trx_51</t>
  </si>
  <si>
    <t>trx_21</t>
  </si>
  <si>
    <t>trx_31</t>
  </si>
  <si>
    <t>StartTrx#=</t>
  </si>
  <si>
    <t>trx_11</t>
  </si>
  <si>
    <t>trx_10</t>
  </si>
  <si>
    <t>trx_20</t>
  </si>
  <si>
    <t>trx_30</t>
  </si>
  <si>
    <t>trx_40</t>
  </si>
  <si>
    <t>trx_50</t>
  </si>
  <si>
    <t>trx_60</t>
  </si>
  <si>
    <t>trx_61</t>
  </si>
  <si>
    <t>trx_70</t>
  </si>
  <si>
    <t>trx_71</t>
  </si>
  <si>
    <t>trx_80</t>
  </si>
  <si>
    <t>trx_81</t>
  </si>
  <si>
    <t>trx_02</t>
  </si>
  <si>
    <t>trx_03</t>
  </si>
  <si>
    <t>trx_06</t>
  </si>
  <si>
    <t>trx_01</t>
  </si>
  <si>
    <t>trx_04</t>
  </si>
  <si>
    <t>trx_05</t>
  </si>
  <si>
    <t>trx_01B</t>
  </si>
  <si>
    <t>trx_02B</t>
  </si>
  <si>
    <t>trx_03B</t>
  </si>
  <si>
    <t>trx_04B</t>
  </si>
  <si>
    <t>NL37ABNA0620694891</t>
  </si>
  <si>
    <t>Hier wat geld om mee te starten</t>
  </si>
  <si>
    <t>trx_06B</t>
  </si>
  <si>
    <t>NL42RABO2980195774</t>
  </si>
  <si>
    <t>brek_NL42RABO2980195774</t>
  </si>
  <si>
    <t>trx_07</t>
  </si>
  <si>
    <t>trx_07B</t>
  </si>
  <si>
    <t>Welkom bij de bank</t>
  </si>
  <si>
    <t>trx_90</t>
  </si>
  <si>
    <t>trx_91</t>
  </si>
  <si>
    <t>Voor je hartpillen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</si>
</sst>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;[Red]&quot;€&quot;\ \-#,##0.00"/>
  </numFmts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5" fillId="3" borderId="1" applyNumberFormat="0" applyAlignment="0" applyProtection="0"/>
    <xf numFmtId="0" fontId="4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1" applyNumberFormat="0" applyAlignment="0" applyProtection="0"/>
    <xf numFmtId="0" fontId="8" fillId="0" borderId="2" applyNumberFormat="0" applyFill="0" applyAlignment="0" applyProtection="0"/>
    <xf numFmtId="0" fontId="9" fillId="7" borderId="3" applyNumberFormat="0" applyAlignment="0" applyProtection="0"/>
  </cellStyleXfs>
  <cellXfs count="22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2" borderId="0" xfId="1" applyFont="1"/>
    <xf numFmtId="0" fontId="3" fillId="2" borderId="0" xfId="1" applyFont="1" applyAlignment="1">
      <alignment horizontal="center"/>
    </xf>
    <xf numFmtId="0" fontId="4" fillId="4" borderId="1" xfId="3" applyBorder="1"/>
    <xf numFmtId="22" fontId="5" fillId="3" borderId="1" xfId="2" applyNumberFormat="1" applyAlignment="1">
      <alignment horizontal="center"/>
    </xf>
    <xf numFmtId="0" fontId="5" fillId="3" borderId="1" xfId="2" applyAlignment="1">
      <alignment horizontal="center"/>
    </xf>
    <xf numFmtId="0" fontId="6" fillId="5" borderId="0" xfId="4"/>
    <xf numFmtId="164" fontId="6" fillId="5" borderId="0" xfId="4" applyNumberFormat="1" applyAlignment="1">
      <alignment horizontal="center"/>
    </xf>
    <xf numFmtId="0" fontId="6" fillId="5" borderId="0" xfId="4" applyAlignment="1">
      <alignment horizontal="center"/>
    </xf>
    <xf numFmtId="0" fontId="6" fillId="5" borderId="0" xfId="4" quotePrefix="1"/>
    <xf numFmtId="0" fontId="5" fillId="3" borderId="1" xfId="2"/>
    <xf numFmtId="22" fontId="8" fillId="0" borderId="2" xfId="6" applyNumberFormat="1" applyAlignment="1">
      <alignment horizontal="center"/>
    </xf>
    <xf numFmtId="0" fontId="8" fillId="3" borderId="2" xfId="6" applyFill="1"/>
    <xf numFmtId="164" fontId="5" fillId="3" borderId="1" xfId="2" applyNumberFormat="1" applyAlignment="1">
      <alignment horizontal="center"/>
    </xf>
    <xf numFmtId="0" fontId="7" fillId="6" borderId="1" xfId="5" applyAlignment="1">
      <alignment horizontal="center"/>
    </xf>
    <xf numFmtId="0" fontId="9" fillId="7" borderId="3" xfId="7" applyAlignment="1">
      <alignment horizontal="center"/>
    </xf>
    <xf numFmtId="0" fontId="3" fillId="2" borderId="0" xfId="1" applyFont="1" applyAlignment="1">
      <alignment horizontal="right"/>
    </xf>
    <xf numFmtId="22" fontId="7" fillId="6" borderId="1" xfId="5" applyNumberFormat="1" applyAlignment="1">
      <alignment horizontal="center"/>
    </xf>
    <xf numFmtId="22" fontId="0" fillId="0" borderId="0" xfId="0" applyNumberFormat="1"/>
    <xf numFmtId="0" fontId="4" fillId="4" borderId="0" xfId="3" applyAlignment="1">
      <alignment horizontal="center"/>
    </xf>
  </cellXfs>
  <cellStyles count="8">
    <cellStyle name="60% - Accent5" xfId="3" builtinId="48"/>
    <cellStyle name="Calculation" xfId="2" builtinId="22"/>
    <cellStyle name="Check Cell" xfId="7" builtinId="23"/>
    <cellStyle name="Good" xfId="4" builtinId="26"/>
    <cellStyle name="Input" xfId="5" builtinId="20"/>
    <cellStyle name="Linked Cell" xfId="6" builtinId="24"/>
    <cellStyle name="Neutral 2" xfId="1" xr:uid="{EB510832-5E3D-486C-BDC4-AD9BCE80A475}"/>
    <cellStyle name="Normal" xfId="0" builtinId="0"/>
  </cellStyles>
  <dxfs count="13">
    <dxf>
      <font>
        <b/>
        <i val="0"/>
        <strike val="0"/>
        <color theme="0" tint="-0.14996795556505021"/>
      </font>
      <fill>
        <patternFill>
          <bgColor rgb="FFC00000"/>
        </patternFill>
      </fill>
    </dxf>
    <dxf>
      <font>
        <b/>
        <i val="0"/>
        <color theme="0" tint="-0.14996795556505021"/>
      </font>
      <fill>
        <patternFill>
          <bgColor rgb="FFFF0000"/>
        </patternFill>
      </fill>
    </dxf>
    <dxf>
      <font>
        <b/>
        <i val="0"/>
        <color theme="0" tint="-0.14996795556505021"/>
      </font>
      <fill>
        <patternFill>
          <bgColor rgb="FFFF0000"/>
        </patternFill>
      </fill>
    </dxf>
    <dxf>
      <font>
        <b/>
        <i val="0"/>
        <color theme="0" tint="-0.14996795556505021"/>
      </font>
      <fill>
        <patternFill>
          <bgColor rgb="FFFF0000"/>
        </patternFill>
      </fill>
    </dxf>
    <dxf>
      <font>
        <b/>
        <i val="0"/>
        <color theme="0" tint="-0.14996795556505021"/>
      </font>
      <fill>
        <patternFill>
          <bgColor rgb="FFFF0000"/>
        </patternFill>
      </fill>
    </dxf>
    <dxf>
      <font>
        <b/>
        <i val="0"/>
        <color theme="0" tint="-0.14996795556505021"/>
      </font>
      <fill>
        <patternFill>
          <bgColor rgb="FFFF0000"/>
        </patternFill>
      </fill>
    </dxf>
    <dxf>
      <font>
        <b/>
        <i val="0"/>
        <color theme="0" tint="-0.14996795556505021"/>
      </font>
      <fill>
        <patternFill>
          <bgColor rgb="FFFF0000"/>
        </patternFill>
      </fill>
    </dxf>
    <dxf>
      <font>
        <b/>
        <i val="0"/>
        <color theme="0" tint="-0.14996795556505021"/>
      </font>
      <fill>
        <patternFill>
          <bgColor rgb="FFFF0000"/>
        </patternFill>
      </fill>
    </dxf>
    <dxf>
      <font>
        <b/>
        <i val="0"/>
        <color theme="0" tint="-0.14996795556505021"/>
      </font>
      <fill>
        <patternFill>
          <bgColor rgb="FFFF0000"/>
        </patternFill>
      </fill>
    </dxf>
    <dxf>
      <font>
        <b/>
        <i val="0"/>
        <color theme="0" tint="-0.14996795556505021"/>
      </font>
      <fill>
        <patternFill>
          <bgColor rgb="FFFF0000"/>
        </patternFill>
      </fill>
    </dxf>
    <dxf>
      <font>
        <b/>
        <i val="0"/>
        <color theme="0" tint="-0.14996795556505021"/>
      </font>
      <fill>
        <patternFill>
          <bgColor rgb="FFFF0000"/>
        </patternFill>
      </fill>
    </dxf>
    <dxf>
      <font>
        <b/>
        <i val="0"/>
        <color theme="0" tint="-0.14996795556505021"/>
      </font>
      <fill>
        <patternFill>
          <bgColor rgb="FFFF0000"/>
        </patternFill>
      </fill>
    </dxf>
    <dxf>
      <font>
        <b/>
        <i val="0"/>
        <color theme="0" tint="-0.14996795556505021"/>
      </font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22860</xdr:rowOff>
    </xdr:from>
    <xdr:to>
      <xdr:col>6</xdr:col>
      <xdr:colOff>0</xdr:colOff>
      <xdr:row>79</xdr:row>
      <xdr:rowOff>38100</xdr:rowOff>
    </xdr:to>
    <xdr:sp macro="" textlink="">
      <xdr:nvSpPr>
        <xdr:cNvPr id="1030" name="Text Box 6">
          <a:extLst>
            <a:ext uri="{FF2B5EF4-FFF2-40B4-BE49-F238E27FC236}">
              <a16:creationId xmlns:a16="http://schemas.microsoft.com/office/drawing/2014/main" id="{4D50C886-AC84-4B79-A963-9217BE5F3B22}"/>
            </a:ext>
          </a:extLst>
        </xdr:cNvPr>
        <xdr:cNvSpPr txBox="1">
          <a:spLocks noChangeArrowheads="1"/>
        </xdr:cNvSpPr>
      </xdr:nvSpPr>
      <xdr:spPr bwMode="auto">
        <a:xfrm>
          <a:off x="2354580" y="14074140"/>
          <a:ext cx="7185660" cy="929640"/>
        </a:xfrm>
        <a:prstGeom prst="rect">
          <a:avLst/>
        </a:prstGeom>
        <a:solidFill>
          <a:srgbClr val="FFC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nl-NL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De transacties moeten als volgt gelinkt zijn:</a:t>
          </a:r>
        </a:p>
        <a:p>
          <a:pPr algn="l" rtl="0">
            <a:defRPr sz="1000"/>
          </a:pPr>
          <a:r>
            <a:rPr lang="nl-NL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1. </a:t>
          </a:r>
          <a:r>
            <a:rPr lang="nl-NL" sz="1100" b="1" i="0" u="none" strike="noStrike" baseline="0">
              <a:solidFill>
                <a:srgbClr val="000000"/>
              </a:solidFill>
              <a:latin typeface="Calibri"/>
              <a:cs typeface="Calibri"/>
            </a:rPr>
            <a:t>Kies een rij </a:t>
          </a:r>
          <a:r>
            <a:rPr lang="nl-NL" sz="1100" b="1" i="1" u="none" strike="noStrike" baseline="0">
              <a:solidFill>
                <a:srgbClr val="000000"/>
              </a:solidFill>
              <a:latin typeface="Calibri"/>
              <a:cs typeface="Calibri"/>
            </a:rPr>
            <a:t>R</a:t>
          </a:r>
          <a:r>
            <a:rPr lang="nl-NL" sz="1100" b="1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r>
          <a:r>
            <a:rPr lang="nl-NL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(handig om van onder naar boven te werken).</a:t>
          </a:r>
        </a:p>
        <a:p>
          <a:pPr algn="l" rtl="0">
            <a:defRPr sz="1000"/>
          </a:pPr>
          <a:r>
            <a:rPr lang="nl-NL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2. </a:t>
          </a:r>
          <a:r>
            <a:rPr lang="nl-NL" sz="1100" b="1" i="0" u="none" strike="noStrike" baseline="0">
              <a:solidFill>
                <a:srgbClr val="000000"/>
              </a:solidFill>
              <a:latin typeface="Calibri"/>
              <a:cs typeface="Calibri"/>
            </a:rPr>
            <a:t>Kijk in de C-kolom naar de bankrekening</a:t>
          </a:r>
          <a:r>
            <a:rPr lang="nl-NL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, en ga na in welke rij daarboven dezelfde bankrekening wordt genoemd. </a:t>
          </a:r>
        </a:p>
        <a:p>
          <a:pPr algn="l" rtl="0">
            <a:defRPr sz="1000"/>
          </a:pPr>
          <a:r>
            <a:rPr lang="nl-NL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2. </a:t>
          </a:r>
          <a:r>
            <a:rPr lang="nl-NL" sz="1100" b="1" i="0" u="none" strike="noStrike" baseline="0">
              <a:solidFill>
                <a:srgbClr val="000000"/>
              </a:solidFill>
              <a:latin typeface="Calibri"/>
              <a:cs typeface="Calibri"/>
            </a:rPr>
            <a:t>Kijk daar in de A-kolom van die rij naar hoe die transactie heet</a:t>
          </a:r>
          <a:r>
            <a:rPr lang="nl-NL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, bijv. </a:t>
          </a:r>
          <a:r>
            <a:rPr lang="nl-NL" sz="1100" b="0" i="1" u="none" strike="noStrike" baseline="0">
              <a:solidFill>
                <a:srgbClr val="000000"/>
              </a:solidFill>
              <a:latin typeface="Calibri"/>
              <a:cs typeface="Calibri"/>
            </a:rPr>
            <a:t>trx_xy</a:t>
          </a:r>
          <a:r>
            <a:rPr lang="nl-NL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,</a:t>
          </a:r>
        </a:p>
        <a:p>
          <a:pPr algn="l" rtl="0">
            <a:defRPr sz="1000"/>
          </a:pPr>
          <a:r>
            <a:rPr lang="nl-NL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3. </a:t>
          </a:r>
          <a:r>
            <a:rPr lang="nl-NL" sz="1100" b="1" i="0" u="none" strike="noStrike" baseline="0">
              <a:solidFill>
                <a:srgbClr val="000000"/>
              </a:solidFill>
              <a:latin typeface="Calibri"/>
              <a:cs typeface="Calibri"/>
            </a:rPr>
            <a:t>Schrijf </a:t>
          </a:r>
          <a:r>
            <a:rPr lang="nl-NL" sz="1000" b="1" i="1" baseline="0">
              <a:effectLst/>
              <a:latin typeface="+mn-lt"/>
              <a:ea typeface="+mn-ea"/>
              <a:cs typeface="+mn-cs"/>
            </a:rPr>
            <a:t>trx_xy</a:t>
          </a:r>
          <a:r>
            <a:rPr lang="nl-NL" sz="1100" b="1" i="0" u="none" strike="noStrike" baseline="0">
              <a:solidFill>
                <a:srgbClr val="000000"/>
              </a:solidFill>
              <a:latin typeface="Calibri"/>
              <a:cs typeface="Calibri"/>
            </a:rPr>
            <a:t> </a:t>
          </a:r>
          <a:r>
            <a:rPr lang="nl-NL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in kolom I van rij R.</a:t>
          </a:r>
        </a:p>
      </xdr:txBody>
    </xdr:sp>
    <xdr:clientData/>
  </xdr:twoCellAnchor>
  <xdr:twoCellAnchor>
    <xdr:from>
      <xdr:col>8</xdr:col>
      <xdr:colOff>160020</xdr:colOff>
      <xdr:row>3</xdr:row>
      <xdr:rowOff>60960</xdr:rowOff>
    </xdr:from>
    <xdr:to>
      <xdr:col>11</xdr:col>
      <xdr:colOff>441960</xdr:colOff>
      <xdr:row>7</xdr:row>
      <xdr:rowOff>106680</xdr:rowOff>
    </xdr:to>
    <xdr:sp macro="" textlink="">
      <xdr:nvSpPr>
        <xdr:cNvPr id="4" name="Text Box 6">
          <a:extLst>
            <a:ext uri="{FF2B5EF4-FFF2-40B4-BE49-F238E27FC236}">
              <a16:creationId xmlns:a16="http://schemas.microsoft.com/office/drawing/2014/main" id="{81F00594-6E7F-49B0-881A-6F7186C6CF19}"/>
            </a:ext>
          </a:extLst>
        </xdr:cNvPr>
        <xdr:cNvSpPr txBox="1">
          <a:spLocks noChangeArrowheads="1"/>
        </xdr:cNvSpPr>
      </xdr:nvSpPr>
      <xdr:spPr bwMode="auto">
        <a:xfrm>
          <a:off x="11193780" y="609600"/>
          <a:ext cx="2545080" cy="777240"/>
        </a:xfrm>
        <a:prstGeom prst="rect">
          <a:avLst/>
        </a:prstGeom>
        <a:solidFill>
          <a:srgbClr val="FFC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nl-NL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Als de transacties niet goed gelinkt zijn,</a:t>
          </a:r>
        </a:p>
        <a:p>
          <a:pPr algn="l" rtl="0">
            <a:defRPr sz="1000"/>
          </a:pPr>
          <a:r>
            <a:rPr lang="nl-NL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zie je dat aan rode cellen met ERROR erin.</a:t>
          </a:r>
        </a:p>
        <a:p>
          <a:pPr algn="l" rtl="0">
            <a:defRPr sz="1000"/>
          </a:pPr>
          <a:r>
            <a:rPr lang="nl-NL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Dat moet je eerst oplossen.</a:t>
          </a:r>
        </a:p>
        <a:p>
          <a:pPr algn="l" rtl="0">
            <a:defRPr sz="1000"/>
          </a:pPr>
          <a:r>
            <a:rPr lang="nl-NL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Zie onderaan deze pagina hoe dat moet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F2C3A-E4E6-4D66-938A-D252DFDC5B4F}">
  <dimension ref="A1:N74"/>
  <sheetViews>
    <sheetView tabSelected="1" workbookViewId="0">
      <selection activeCell="A15" sqref="A15"/>
    </sheetView>
  </sheetViews>
  <sheetFormatPr defaultRowHeight="14.4" x14ac:dyDescent="0.3"/>
  <cols>
    <col min="1" max="1" width="25.109375" bestFit="1" customWidth="1"/>
    <col min="2" max="2" width="13" style="1" customWidth="1"/>
    <col min="3" max="3" width="25.109375" style="1" bestFit="1" customWidth="1"/>
    <col min="4" max="4" width="25.109375" style="2" bestFit="1" customWidth="1"/>
    <col min="5" max="6" width="20.77734375" style="2" customWidth="1"/>
    <col min="7" max="7" width="15.6640625" style="2" customWidth="1"/>
    <col min="8" max="8" width="4.21875" style="2" customWidth="1"/>
    <col min="9" max="9" width="9.77734375" style="2" customWidth="1"/>
    <col min="10" max="10" width="16.21875" style="2" customWidth="1"/>
    <col min="11" max="12" width="8.77734375" style="2" customWidth="1"/>
    <col min="13" max="13" width="13.6640625" bestFit="1" customWidth="1"/>
    <col min="14" max="14" width="19.33203125" bestFit="1" customWidth="1"/>
  </cols>
  <sheetData>
    <row r="1" spans="1:14" s="3" customFormat="1" x14ac:dyDescent="0.3">
      <c r="A1" s="3" t="s">
        <v>59</v>
      </c>
      <c r="B1" s="4" t="s">
        <v>60</v>
      </c>
      <c r="C1" s="4"/>
      <c r="D1" s="4"/>
      <c r="E1" s="4"/>
      <c r="F1" s="4"/>
      <c r="G1" s="4"/>
      <c r="H1" s="4"/>
      <c r="I1" s="18"/>
      <c r="J1" s="4"/>
      <c r="K1" s="4"/>
      <c r="L1" s="4"/>
      <c r="M1" s="4"/>
      <c r="N1" s="4"/>
    </row>
    <row r="2" spans="1:14" s="3" customFormat="1" x14ac:dyDescent="0.3">
      <c r="A2" s="3" t="s">
        <v>22</v>
      </c>
      <c r="B2" s="4" t="s">
        <v>21</v>
      </c>
      <c r="C2" s="4"/>
      <c r="D2" s="4"/>
      <c r="E2" s="4"/>
      <c r="F2" s="4"/>
      <c r="G2" s="4"/>
      <c r="H2" s="4"/>
      <c r="I2" s="18"/>
      <c r="J2" s="4"/>
      <c r="K2" s="4"/>
      <c r="L2" s="4"/>
      <c r="M2" s="4"/>
      <c r="N2" s="4"/>
    </row>
    <row r="3" spans="1:14" x14ac:dyDescent="0.3">
      <c r="B3" s="2"/>
      <c r="C3"/>
      <c r="D3"/>
    </row>
    <row r="4" spans="1:14" x14ac:dyDescent="0.3">
      <c r="A4" s="12" t="str">
        <f t="shared" ref="A4:A10" si="0">IF(OR($B4="",$D4=""),"",$D4)</f>
        <v>zrek_NL52INGB1075631211</v>
      </c>
      <c r="B4" s="2" t="s">
        <v>76</v>
      </c>
      <c r="C4" s="15" t="str">
        <f t="shared" ref="C4:C10" si="1">RIGHT($D4,18)</f>
        <v>NL52INGB1075631211</v>
      </c>
      <c r="D4" s="5" t="s">
        <v>25</v>
      </c>
      <c r="E4" s="2" t="s">
        <v>11</v>
      </c>
      <c r="F4" s="5" t="s">
        <v>49</v>
      </c>
      <c r="G4" s="2" t="s">
        <v>65</v>
      </c>
      <c r="H4" s="7" t="str">
        <f t="shared" ref="H4:H10" si="2">IF($B4="","---",IF($D4=VLOOKUP($B4,$A$14:$D$1022,3,FALSE),"ok","ERROR"))</f>
        <v>ok</v>
      </c>
    </row>
    <row r="5" spans="1:14" x14ac:dyDescent="0.3">
      <c r="A5" s="12" t="str">
        <f t="shared" si="0"/>
        <v>zrek_NL75ASNB0046644008</v>
      </c>
      <c r="B5" s="2" t="s">
        <v>64</v>
      </c>
      <c r="C5" s="15" t="str">
        <f t="shared" si="1"/>
        <v>NL75ASNB0046644008</v>
      </c>
      <c r="D5" s="5" t="s">
        <v>26</v>
      </c>
      <c r="E5" s="2" t="s">
        <v>31</v>
      </c>
      <c r="F5" s="5" t="s">
        <v>50</v>
      </c>
      <c r="G5" s="16">
        <v>-7</v>
      </c>
      <c r="H5" s="7" t="str">
        <f t="shared" si="2"/>
        <v>ok</v>
      </c>
    </row>
    <row r="6" spans="1:14" x14ac:dyDescent="0.3">
      <c r="A6" s="12" t="str">
        <f t="shared" si="0"/>
        <v>zrek_NL32RABO0980491096</v>
      </c>
      <c r="B6" s="2" t="s">
        <v>72</v>
      </c>
      <c r="C6" s="15" t="str">
        <f t="shared" si="1"/>
        <v>NL32RABO0980491096</v>
      </c>
      <c r="D6" s="5" t="s">
        <v>27</v>
      </c>
      <c r="E6" s="2" t="s">
        <v>10</v>
      </c>
      <c r="F6" s="5" t="s">
        <v>51</v>
      </c>
      <c r="H6" s="7" t="str">
        <f t="shared" si="2"/>
        <v>ok</v>
      </c>
    </row>
    <row r="7" spans="1:14" x14ac:dyDescent="0.3">
      <c r="A7" s="12" t="str">
        <f t="shared" si="0"/>
        <v/>
      </c>
      <c r="B7" s="2"/>
      <c r="C7" s="15" t="str">
        <f t="shared" si="1"/>
        <v>NL37ABNA0620694891</v>
      </c>
      <c r="D7" s="5" t="s">
        <v>29</v>
      </c>
      <c r="E7" s="2" t="s">
        <v>32</v>
      </c>
      <c r="F7" s="5" t="s">
        <v>52</v>
      </c>
      <c r="G7" s="2" t="s">
        <v>55</v>
      </c>
      <c r="H7" s="7" t="str">
        <f t="shared" si="2"/>
        <v>---</v>
      </c>
    </row>
    <row r="8" spans="1:14" x14ac:dyDescent="0.3">
      <c r="A8" s="12" t="str">
        <f t="shared" si="0"/>
        <v>zrek_NL43RABO0116555548</v>
      </c>
      <c r="B8" s="2" t="s">
        <v>73</v>
      </c>
      <c r="C8" s="15" t="str">
        <f t="shared" si="1"/>
        <v>NL43RABO0116555548</v>
      </c>
      <c r="D8" s="5" t="s">
        <v>28</v>
      </c>
      <c r="E8" s="2" t="s">
        <v>33</v>
      </c>
      <c r="F8" s="5" t="s">
        <v>53</v>
      </c>
      <c r="G8" s="19">
        <f ca="1">TODAY() - COUNTA($A$1:$A1019)/2</f>
        <v>45527</v>
      </c>
      <c r="H8" s="7" t="str">
        <f t="shared" si="2"/>
        <v>ok</v>
      </c>
    </row>
    <row r="9" spans="1:14" x14ac:dyDescent="0.3">
      <c r="A9" s="12" t="str">
        <f t="shared" si="0"/>
        <v>brek_NL42RABO2980195774</v>
      </c>
      <c r="B9" s="2" t="s">
        <v>96</v>
      </c>
      <c r="C9" s="15" t="str">
        <f t="shared" si="1"/>
        <v>NL42RABO2980195774</v>
      </c>
      <c r="D9" s="5" t="s">
        <v>92</v>
      </c>
      <c r="E9" s="2" t="s">
        <v>31</v>
      </c>
      <c r="F9" s="5" t="s">
        <v>50</v>
      </c>
      <c r="H9" s="7" t="str">
        <f t="shared" si="2"/>
        <v>ok</v>
      </c>
    </row>
    <row r="10" spans="1:14" x14ac:dyDescent="0.3">
      <c r="A10" s="12" t="str">
        <f t="shared" si="0"/>
        <v>brek_NL09RABO6201350640</v>
      </c>
      <c r="B10" s="2" t="s">
        <v>97</v>
      </c>
      <c r="C10" s="15" t="str">
        <f t="shared" si="1"/>
        <v>NL09RABO6201350640</v>
      </c>
      <c r="D10" s="5" t="s">
        <v>30</v>
      </c>
      <c r="E10" s="2" t="s">
        <v>10</v>
      </c>
      <c r="F10" s="5" t="s">
        <v>51</v>
      </c>
      <c r="H10" s="7" t="str">
        <f t="shared" si="2"/>
        <v>ok</v>
      </c>
    </row>
    <row r="11" spans="1:14" x14ac:dyDescent="0.3">
      <c r="B11" s="2"/>
      <c r="C11"/>
      <c r="D11"/>
    </row>
    <row r="12" spans="1:14" s="3" customFormat="1" x14ac:dyDescent="0.3">
      <c r="A12" s="3" t="s">
        <v>20</v>
      </c>
      <c r="B12" s="4" t="s">
        <v>19</v>
      </c>
      <c r="C12" s="4" t="s">
        <v>58</v>
      </c>
      <c r="D12" s="4" t="s">
        <v>17</v>
      </c>
      <c r="E12" s="4" t="s">
        <v>54</v>
      </c>
      <c r="F12" s="4" t="s">
        <v>45</v>
      </c>
      <c r="G12" s="4" t="s">
        <v>14</v>
      </c>
      <c r="H12" s="4"/>
      <c r="I12" s="18" t="s">
        <v>57</v>
      </c>
      <c r="J12" s="4" t="s">
        <v>13</v>
      </c>
      <c r="K12" s="4" t="s">
        <v>15</v>
      </c>
      <c r="L12" s="4" t="s">
        <v>16</v>
      </c>
      <c r="M12" s="4" t="s">
        <v>12</v>
      </c>
      <c r="N12" s="4" t="s">
        <v>18</v>
      </c>
    </row>
    <row r="13" spans="1:14" s="3" customFormat="1" x14ac:dyDescent="0.3">
      <c r="A13" s="3" t="s">
        <v>21</v>
      </c>
      <c r="B13" s="4" t="s">
        <v>2</v>
      </c>
      <c r="C13" s="4" t="s">
        <v>22</v>
      </c>
      <c r="D13" s="4" t="s">
        <v>1</v>
      </c>
      <c r="E13" s="4" t="s">
        <v>46</v>
      </c>
      <c r="F13" s="4" t="s">
        <v>46</v>
      </c>
      <c r="G13" s="4" t="s">
        <v>0</v>
      </c>
      <c r="H13" s="4"/>
      <c r="I13" s="4" t="str">
        <f>$A13</f>
        <v>BetaalTransactie</v>
      </c>
      <c r="J13" s="4" t="s">
        <v>23</v>
      </c>
      <c r="K13" s="4" t="s">
        <v>24</v>
      </c>
      <c r="L13" s="4" t="s">
        <v>24</v>
      </c>
      <c r="M13" s="4" t="s">
        <v>9</v>
      </c>
      <c r="N13" s="4" t="s">
        <v>3</v>
      </c>
    </row>
    <row r="14" spans="1:14" x14ac:dyDescent="0.3">
      <c r="B14"/>
      <c r="C14"/>
      <c r="D14"/>
      <c r="E14"/>
      <c r="F14"/>
      <c r="G14"/>
      <c r="H14"/>
      <c r="I14"/>
      <c r="J14"/>
      <c r="K14"/>
      <c r="L14"/>
    </row>
    <row r="15" spans="1:14" x14ac:dyDescent="0.3">
      <c r="A15" s="12" t="s">
        <v>81</v>
      </c>
      <c r="B15" s="15">
        <v>0</v>
      </c>
      <c r="C15" s="5" t="s">
        <v>25</v>
      </c>
      <c r="D15"/>
      <c r="E15" s="2" t="s">
        <v>95</v>
      </c>
      <c r="F15"/>
      <c r="G15" s="20">
        <f ca="1">$G$8</f>
        <v>45527</v>
      </c>
      <c r="H15"/>
      <c r="I15"/>
      <c r="J15"/>
      <c r="K15"/>
      <c r="L15"/>
    </row>
    <row r="16" spans="1:14" x14ac:dyDescent="0.3">
      <c r="A16" s="12" t="s">
        <v>78</v>
      </c>
      <c r="B16" s="15">
        <v>0</v>
      </c>
      <c r="C16" s="5" t="s">
        <v>26</v>
      </c>
      <c r="D16"/>
      <c r="E16" s="2" t="s">
        <v>95</v>
      </c>
      <c r="F16"/>
      <c r="G16" s="20">
        <f t="shared" ref="G16:G21" ca="1" si="3">$G$8</f>
        <v>45527</v>
      </c>
      <c r="H16"/>
      <c r="I16"/>
      <c r="J16"/>
      <c r="K16"/>
      <c r="L16"/>
    </row>
    <row r="17" spans="1:14" x14ac:dyDescent="0.3">
      <c r="A17" s="12" t="s">
        <v>79</v>
      </c>
      <c r="B17" s="15">
        <v>0</v>
      </c>
      <c r="C17" s="5" t="s">
        <v>27</v>
      </c>
      <c r="D17"/>
      <c r="E17" s="2" t="s">
        <v>95</v>
      </c>
      <c r="F17"/>
      <c r="G17" s="20">
        <f t="shared" ca="1" si="3"/>
        <v>45527</v>
      </c>
      <c r="H17"/>
      <c r="I17"/>
      <c r="J17"/>
      <c r="K17"/>
      <c r="L17"/>
    </row>
    <row r="18" spans="1:14" x14ac:dyDescent="0.3">
      <c r="A18" s="12" t="s">
        <v>82</v>
      </c>
      <c r="B18" s="15">
        <v>0</v>
      </c>
      <c r="C18" s="5" t="s">
        <v>29</v>
      </c>
      <c r="D18"/>
      <c r="E18" s="2" t="s">
        <v>95</v>
      </c>
      <c r="F18"/>
      <c r="G18" s="20">
        <f t="shared" ca="1" si="3"/>
        <v>45527</v>
      </c>
      <c r="H18"/>
      <c r="I18"/>
      <c r="J18"/>
      <c r="K18"/>
      <c r="L18"/>
    </row>
    <row r="19" spans="1:14" x14ac:dyDescent="0.3">
      <c r="A19" s="12" t="s">
        <v>83</v>
      </c>
      <c r="B19" s="15">
        <v>0</v>
      </c>
      <c r="C19" s="5" t="s">
        <v>28</v>
      </c>
      <c r="D19"/>
      <c r="E19" s="2" t="s">
        <v>95</v>
      </c>
      <c r="F19"/>
      <c r="G19" s="20">
        <f t="shared" ca="1" si="3"/>
        <v>45527</v>
      </c>
      <c r="H19"/>
      <c r="I19"/>
      <c r="J19"/>
      <c r="K19"/>
      <c r="L19"/>
    </row>
    <row r="20" spans="1:14" x14ac:dyDescent="0.3">
      <c r="A20" s="12" t="s">
        <v>80</v>
      </c>
      <c r="B20" s="15">
        <v>0</v>
      </c>
      <c r="C20" s="5" t="s">
        <v>92</v>
      </c>
      <c r="D20"/>
      <c r="E20" s="2" t="s">
        <v>95</v>
      </c>
      <c r="F20"/>
      <c r="G20" s="20">
        <f t="shared" ca="1" si="3"/>
        <v>45527</v>
      </c>
      <c r="H20"/>
      <c r="I20"/>
      <c r="J20"/>
      <c r="K20"/>
      <c r="L20"/>
    </row>
    <row r="21" spans="1:14" x14ac:dyDescent="0.3">
      <c r="A21" s="12" t="s">
        <v>93</v>
      </c>
      <c r="B21" s="15">
        <v>0</v>
      </c>
      <c r="C21" s="5" t="s">
        <v>30</v>
      </c>
      <c r="D21"/>
      <c r="E21" s="2" t="s">
        <v>95</v>
      </c>
      <c r="F21"/>
      <c r="G21" s="20">
        <f t="shared" ca="1" si="3"/>
        <v>45527</v>
      </c>
      <c r="H21"/>
      <c r="I21"/>
      <c r="J21"/>
      <c r="K21"/>
      <c r="L21"/>
    </row>
    <row r="22" spans="1:14" ht="15" thickBot="1" x14ac:dyDescent="0.35">
      <c r="B22" s="2"/>
      <c r="C22"/>
      <c r="D22"/>
    </row>
    <row r="23" spans="1:14" ht="15.6" thickTop="1" thickBot="1" x14ac:dyDescent="0.35">
      <c r="A23" s="12" t="s">
        <v>84</v>
      </c>
      <c r="B23" s="15">
        <v>100</v>
      </c>
      <c r="C23" s="5" t="s">
        <v>25</v>
      </c>
      <c r="D23" s="21" t="s">
        <v>88</v>
      </c>
      <c r="E23" s="12" t="s">
        <v>89</v>
      </c>
      <c r="F23" s="12"/>
      <c r="G23" s="6">
        <f ca="1">$G$8 + (COUNTA($D23:$D$30) / 4) + RAND()</f>
        <v>45528.857280345721</v>
      </c>
      <c r="H23" s="7" t="str">
        <f t="shared" ref="H23:H28" si="4">IF($C23=VLOOKUP($I23,$A$14:$D$1022,3,FALSE),"ok","ERROR")</f>
        <v>ok</v>
      </c>
      <c r="I23" s="17" t="s">
        <v>81</v>
      </c>
      <c r="J23" s="13">
        <f t="shared" ref="J23:J28" ca="1" si="5">$G23</f>
        <v>45528.857280345721</v>
      </c>
      <c r="K23" s="16" t="s">
        <v>43</v>
      </c>
      <c r="L23" s="16" t="s">
        <v>48</v>
      </c>
      <c r="N23" s="14" t="s">
        <v>52</v>
      </c>
    </row>
    <row r="24" spans="1:14" ht="15.6" thickTop="1" thickBot="1" x14ac:dyDescent="0.35">
      <c r="A24" s="12" t="s">
        <v>85</v>
      </c>
      <c r="B24" s="15">
        <v>200</v>
      </c>
      <c r="C24" s="5" t="s">
        <v>26</v>
      </c>
      <c r="D24" s="21" t="s">
        <v>88</v>
      </c>
      <c r="E24" s="12" t="s">
        <v>89</v>
      </c>
      <c r="F24" s="12"/>
      <c r="G24" s="6">
        <f ca="1">$G$8 + (COUNTA($D24:$D$30) / 4) + RAND()</f>
        <v>45529.10185660865</v>
      </c>
      <c r="H24" s="7" t="str">
        <f t="shared" si="4"/>
        <v>ok</v>
      </c>
      <c r="I24" s="17" t="s">
        <v>78</v>
      </c>
      <c r="J24" s="13">
        <f t="shared" ca="1" si="5"/>
        <v>45529.10185660865</v>
      </c>
      <c r="K24" s="16" t="s">
        <v>43</v>
      </c>
      <c r="L24" s="16" t="s">
        <v>48</v>
      </c>
      <c r="N24" s="14" t="s">
        <v>52</v>
      </c>
    </row>
    <row r="25" spans="1:14" ht="15.6" thickTop="1" thickBot="1" x14ac:dyDescent="0.35">
      <c r="A25" s="12" t="s">
        <v>86</v>
      </c>
      <c r="B25" s="15">
        <v>5000</v>
      </c>
      <c r="C25" s="5" t="s">
        <v>27</v>
      </c>
      <c r="D25" s="21" t="s">
        <v>88</v>
      </c>
      <c r="E25" s="12" t="s">
        <v>89</v>
      </c>
      <c r="F25" s="12"/>
      <c r="G25" s="6">
        <f ca="1">$G$8 + (COUNTA($D25:$D$30) / 4) + RAND()</f>
        <v>45528.30980772504</v>
      </c>
      <c r="H25" s="7" t="str">
        <f t="shared" si="4"/>
        <v>ok</v>
      </c>
      <c r="I25" s="17" t="s">
        <v>79</v>
      </c>
      <c r="J25" s="13">
        <f t="shared" ca="1" si="5"/>
        <v>45528.30980772504</v>
      </c>
      <c r="K25" s="16" t="s">
        <v>43</v>
      </c>
      <c r="L25" s="16" t="s">
        <v>48</v>
      </c>
      <c r="N25" s="14" t="s">
        <v>52</v>
      </c>
    </row>
    <row r="26" spans="1:14" ht="15.6" thickTop="1" thickBot="1" x14ac:dyDescent="0.35">
      <c r="A26" s="12" t="s">
        <v>87</v>
      </c>
      <c r="B26" s="15">
        <v>400</v>
      </c>
      <c r="C26" s="5" t="s">
        <v>28</v>
      </c>
      <c r="D26" s="21" t="s">
        <v>88</v>
      </c>
      <c r="E26" s="12" t="s">
        <v>89</v>
      </c>
      <c r="F26" s="12"/>
      <c r="G26" s="6">
        <f ca="1">$G$8 + (COUNTA($D26:$D$30) / 4) + RAND()</f>
        <v>45528.386555915757</v>
      </c>
      <c r="H26" s="7" t="str">
        <f t="shared" si="4"/>
        <v>ok</v>
      </c>
      <c r="I26" s="17" t="s">
        <v>83</v>
      </c>
      <c r="J26" s="13">
        <f t="shared" ca="1" si="5"/>
        <v>45528.386555915757</v>
      </c>
      <c r="K26" s="16" t="s">
        <v>43</v>
      </c>
      <c r="L26" s="16" t="s">
        <v>48</v>
      </c>
      <c r="N26" s="14" t="s">
        <v>52</v>
      </c>
    </row>
    <row r="27" spans="1:14" ht="15.6" thickTop="1" thickBot="1" x14ac:dyDescent="0.35">
      <c r="A27" s="12" t="s">
        <v>90</v>
      </c>
      <c r="B27" s="15">
        <v>3141</v>
      </c>
      <c r="C27" s="5" t="s">
        <v>92</v>
      </c>
      <c r="D27" s="21" t="s">
        <v>88</v>
      </c>
      <c r="E27" s="12" t="s">
        <v>89</v>
      </c>
      <c r="F27" s="12"/>
      <c r="G27" s="6">
        <f ca="1">$G$8 + (COUNTA($D27:$D$30) / 4) + RAND()</f>
        <v>45528.084192159258</v>
      </c>
      <c r="H27" s="7" t="str">
        <f t="shared" si="4"/>
        <v>ok</v>
      </c>
      <c r="I27" s="17" t="s">
        <v>80</v>
      </c>
      <c r="J27" s="13">
        <f t="shared" ca="1" si="5"/>
        <v>45528.084192159258</v>
      </c>
      <c r="K27" s="16" t="s">
        <v>43</v>
      </c>
      <c r="L27" s="16" t="s">
        <v>48</v>
      </c>
      <c r="N27" s="14" t="s">
        <v>52</v>
      </c>
    </row>
    <row r="28" spans="1:14" ht="15.6" thickTop="1" thickBot="1" x14ac:dyDescent="0.35">
      <c r="A28" s="12" t="s">
        <v>94</v>
      </c>
      <c r="B28" s="15">
        <v>10000</v>
      </c>
      <c r="C28" s="5" t="s">
        <v>30</v>
      </c>
      <c r="D28" s="21" t="s">
        <v>88</v>
      </c>
      <c r="E28" s="12" t="s">
        <v>89</v>
      </c>
      <c r="F28" s="12"/>
      <c r="G28" s="6">
        <f ca="1">$G$8 + (COUNTA($D28:$D$30) / 4) + RAND()</f>
        <v>45527.586426122187</v>
      </c>
      <c r="H28" s="7" t="str">
        <f t="shared" si="4"/>
        <v>ok</v>
      </c>
      <c r="I28" s="17" t="s">
        <v>93</v>
      </c>
      <c r="J28" s="13">
        <f t="shared" ca="1" si="5"/>
        <v>45527.586426122187</v>
      </c>
      <c r="K28" s="16" t="s">
        <v>43</v>
      </c>
      <c r="L28" s="16" t="s">
        <v>48</v>
      </c>
      <c r="N28" s="14" t="s">
        <v>52</v>
      </c>
    </row>
    <row r="29" spans="1:14" ht="15" thickTop="1" x14ac:dyDescent="0.3">
      <c r="B29" s="2"/>
      <c r="C29" s="2"/>
      <c r="E29"/>
      <c r="F29"/>
    </row>
    <row r="30" spans="1:14" x14ac:dyDescent="0.3">
      <c r="B30" s="10" t="s">
        <v>2</v>
      </c>
      <c r="C30" s="10" t="s">
        <v>42</v>
      </c>
      <c r="D30" s="10" t="s">
        <v>43</v>
      </c>
      <c r="E30" s="8" t="s">
        <v>40</v>
      </c>
      <c r="F30" s="8" t="s">
        <v>41</v>
      </c>
      <c r="G30" s="10" t="s">
        <v>44</v>
      </c>
    </row>
    <row r="31" spans="1:14" ht="15" thickBot="1" x14ac:dyDescent="0.35">
      <c r="B31" s="9">
        <v>96</v>
      </c>
      <c r="C31" s="10" t="s">
        <v>4</v>
      </c>
      <c r="D31" s="10" t="s">
        <v>5</v>
      </c>
      <c r="E31" s="8" t="s">
        <v>56</v>
      </c>
      <c r="F31" s="8"/>
      <c r="G31" s="6">
        <f ca="1">$G$8 + (COUNTA($D$30:$D33) / 4)</f>
        <v>45528</v>
      </c>
    </row>
    <row r="32" spans="1:14" ht="15.6" thickTop="1" thickBot="1" x14ac:dyDescent="0.35">
      <c r="A32" s="12" t="s">
        <v>67</v>
      </c>
      <c r="B32" s="15">
        <f>-$B31</f>
        <v>-96</v>
      </c>
      <c r="C32" s="7" t="str">
        <f>VLOOKUP($C31,$C$4:$F$11,2,FALSE)</f>
        <v>zrek_NL32RABO0980491096</v>
      </c>
      <c r="D32" s="7" t="str">
        <f>$D31</f>
        <v>NL09RABO6201350640</v>
      </c>
      <c r="E32" s="12" t="str">
        <f>IF(E31="","",E31)</f>
        <v>Zrek -&gt; Brek (Katrein)</v>
      </c>
      <c r="F32" s="12" t="str">
        <f t="shared" ref="F32:F33" si="6">IF(F31="","",F31)</f>
        <v/>
      </c>
      <c r="G32" s="6">
        <f ca="1">$G31 + RAND()</f>
        <v>45528.184145227759</v>
      </c>
      <c r="H32" s="7" t="str">
        <f>IF($C32=VLOOKUP($I32,$A$14:$D$1022,3,FALSE),"ok","ERROR")</f>
        <v>ok</v>
      </c>
      <c r="I32" s="17" t="s">
        <v>86</v>
      </c>
      <c r="J32" s="13">
        <f ca="1">$G32</f>
        <v>45528.184145227759</v>
      </c>
      <c r="K32" s="16" t="s">
        <v>43</v>
      </c>
      <c r="L32" s="16" t="s">
        <v>47</v>
      </c>
      <c r="M32" s="14" t="str">
        <f>VLOOKUP($C31,$C$4:$F$11,3,FALSE)</f>
        <v>Acc_cklaassen</v>
      </c>
      <c r="N32" s="14" t="str">
        <f>VLOOKUP($D31,$C$4:$F$11,4,FALSE)</f>
        <v>Mw. K. Klaassen</v>
      </c>
    </row>
    <row r="33" spans="1:14" ht="15.6" thickTop="1" thickBot="1" x14ac:dyDescent="0.35">
      <c r="A33" s="12" t="s">
        <v>66</v>
      </c>
      <c r="B33" s="15">
        <f>$B31</f>
        <v>96</v>
      </c>
      <c r="C33" s="7" t="str">
        <f>VLOOKUP($D31,$C$4:$F$11,2,FALSE)</f>
        <v>brek_NL09RABO6201350640</v>
      </c>
      <c r="D33" s="7" t="str">
        <f>$C31</f>
        <v>NL32RABO0980491096</v>
      </c>
      <c r="E33" s="12" t="str">
        <f t="shared" ref="E33" si="7">IF(E32="","",E32)</f>
        <v>Zrek -&gt; Brek (Katrein)</v>
      </c>
      <c r="F33" s="12" t="str">
        <f t="shared" si="6"/>
        <v/>
      </c>
      <c r="G33" s="6">
        <f ca="1">$G32+0.0005</f>
        <v>45528.18464522776</v>
      </c>
      <c r="H33" s="7" t="str">
        <f>IF($C33=VLOOKUP($I33,$A$14:$D$1022,3,FALSE),"ok","ERROR")</f>
        <v>ok</v>
      </c>
      <c r="I33" s="17" t="s">
        <v>94</v>
      </c>
      <c r="J33" s="13">
        <f ca="1">$G33</f>
        <v>45528.18464522776</v>
      </c>
      <c r="K33" s="16" t="s">
        <v>42</v>
      </c>
      <c r="L33" s="16" t="s">
        <v>48</v>
      </c>
      <c r="N33" s="14" t="str">
        <f>VLOOKUP($C31,$C$4:$F$11,4,FALSE)</f>
        <v>Mw. K. Klaassen</v>
      </c>
    </row>
    <row r="34" spans="1:14" ht="15" thickTop="1" x14ac:dyDescent="0.3">
      <c r="B34" s="2"/>
      <c r="C34" s="2"/>
      <c r="E34"/>
      <c r="F34"/>
    </row>
    <row r="35" spans="1:14" x14ac:dyDescent="0.3">
      <c r="B35" s="10" t="s">
        <v>2</v>
      </c>
      <c r="C35" s="10" t="s">
        <v>42</v>
      </c>
      <c r="D35" s="10" t="s">
        <v>43</v>
      </c>
      <c r="E35" s="8" t="s">
        <v>40</v>
      </c>
      <c r="F35" s="8" t="s">
        <v>41</v>
      </c>
      <c r="G35" s="10" t="s">
        <v>44</v>
      </c>
    </row>
    <row r="36" spans="1:14" ht="15" thickBot="1" x14ac:dyDescent="0.35">
      <c r="B36" s="9">
        <v>640</v>
      </c>
      <c r="C36" s="10" t="s">
        <v>5</v>
      </c>
      <c r="D36" s="10" t="s">
        <v>4</v>
      </c>
      <c r="E36" s="8"/>
      <c r="F36" s="8" t="s">
        <v>34</v>
      </c>
      <c r="G36" s="6">
        <f ca="1">$G$8 + (COUNTA($D$30:$D38) / 4)</f>
        <v>45529</v>
      </c>
    </row>
    <row r="37" spans="1:14" ht="15.6" thickTop="1" thickBot="1" x14ac:dyDescent="0.35">
      <c r="A37" s="12" t="s">
        <v>68</v>
      </c>
      <c r="B37" s="15">
        <f>-$B36</f>
        <v>-640</v>
      </c>
      <c r="C37" s="7" t="str">
        <f>VLOOKUP($C36,$C$4:$F$11,2,FALSE)</f>
        <v>brek_NL09RABO6201350640</v>
      </c>
      <c r="D37" s="7" t="str">
        <f>$D36</f>
        <v>NL32RABO0980491096</v>
      </c>
      <c r="E37" s="12" t="str">
        <f>IF(E36="","",E36)</f>
        <v/>
      </c>
      <c r="F37" s="12" t="str">
        <f t="shared" ref="F37:F38" si="8">IF(F36="","",F36)</f>
        <v>katrein -&gt; katrein zakelijk</v>
      </c>
      <c r="G37" s="6">
        <f ca="1">$G36 + RAND()</f>
        <v>45529.154674741592</v>
      </c>
      <c r="H37" s="7" t="str">
        <f>IF($C37=VLOOKUP($I37,$A$14:$D$1022,3,FALSE),"ok","ERROR")</f>
        <v>ok</v>
      </c>
      <c r="I37" s="17" t="s">
        <v>66</v>
      </c>
      <c r="J37" s="13">
        <f ca="1">$G37</f>
        <v>45529.154674741592</v>
      </c>
      <c r="K37" s="16" t="s">
        <v>43</v>
      </c>
      <c r="L37" s="16" t="s">
        <v>47</v>
      </c>
      <c r="M37" s="14" t="str">
        <f>VLOOKUP($C36,$C$4:$F$11,3,FALSE)</f>
        <v>Acc_cklaassen</v>
      </c>
      <c r="N37" s="14" t="str">
        <f>VLOOKUP($D36,$C$4:$F$11,4,FALSE)</f>
        <v>Mw. K. Klaassen</v>
      </c>
    </row>
    <row r="38" spans="1:14" ht="15.6" thickTop="1" thickBot="1" x14ac:dyDescent="0.35">
      <c r="A38" s="12" t="s">
        <v>63</v>
      </c>
      <c r="B38" s="15">
        <f>$B36</f>
        <v>640</v>
      </c>
      <c r="C38" s="7" t="str">
        <f>VLOOKUP($D36,$C$4:$F$11,2,FALSE)</f>
        <v>zrek_NL32RABO0980491096</v>
      </c>
      <c r="D38" s="7" t="str">
        <f>$C36</f>
        <v>NL09RABO6201350640</v>
      </c>
      <c r="E38" s="12" t="str">
        <f t="shared" ref="E38" si="9">IF(E37="","",E37)</f>
        <v/>
      </c>
      <c r="F38" s="12" t="str">
        <f t="shared" si="8"/>
        <v>katrein -&gt; katrein zakelijk</v>
      </c>
      <c r="G38" s="6">
        <f ca="1">$G37+0.0005</f>
        <v>45529.155174741594</v>
      </c>
      <c r="H38" s="7" t="str">
        <f>IF($C38=VLOOKUP($I38,$A$14:$D$1022,3,FALSE),"ok","ERROR")</f>
        <v>ok</v>
      </c>
      <c r="I38" s="17" t="s">
        <v>67</v>
      </c>
      <c r="J38" s="13">
        <f ca="1">$G38</f>
        <v>45529.155174741594</v>
      </c>
      <c r="K38" s="16" t="s">
        <v>42</v>
      </c>
      <c r="L38" s="16" t="s">
        <v>48</v>
      </c>
      <c r="N38" s="14" t="str">
        <f>VLOOKUP($C36,$C$4:$F$11,4,FALSE)</f>
        <v>Mw. K. Klaassen</v>
      </c>
    </row>
    <row r="39" spans="1:14" ht="15" thickTop="1" x14ac:dyDescent="0.3">
      <c r="B39" s="2"/>
      <c r="C39" s="2"/>
      <c r="E39"/>
      <c r="F39"/>
    </row>
    <row r="40" spans="1:14" x14ac:dyDescent="0.3">
      <c r="B40" s="10" t="s">
        <v>2</v>
      </c>
      <c r="C40" s="10" t="s">
        <v>42</v>
      </c>
      <c r="D40" s="10" t="s">
        <v>43</v>
      </c>
      <c r="E40" s="8" t="s">
        <v>40</v>
      </c>
      <c r="F40" s="8" t="s">
        <v>41</v>
      </c>
      <c r="G40" s="10" t="s">
        <v>44</v>
      </c>
    </row>
    <row r="41" spans="1:14" ht="15" thickBot="1" x14ac:dyDescent="0.35">
      <c r="B41" s="9">
        <v>4008</v>
      </c>
      <c r="C41" s="10" t="s">
        <v>5</v>
      </c>
      <c r="D41" s="10" t="s">
        <v>8</v>
      </c>
      <c r="E41" s="8" t="s">
        <v>35</v>
      </c>
      <c r="F41" s="8"/>
      <c r="G41" s="6">
        <f ca="1">$G$8 + (COUNTA($D$30:$D43) / 4)</f>
        <v>45530</v>
      </c>
    </row>
    <row r="42" spans="1:14" ht="15.6" thickTop="1" thickBot="1" x14ac:dyDescent="0.35">
      <c r="A42" s="12" t="s">
        <v>69</v>
      </c>
      <c r="B42" s="15">
        <f>-$B41</f>
        <v>-4008</v>
      </c>
      <c r="C42" s="7" t="str">
        <f>VLOOKUP($C41,$C$4:$F$11,2,FALSE)</f>
        <v>brek_NL09RABO6201350640</v>
      </c>
      <c r="D42" s="7" t="str">
        <f>$D41</f>
        <v>NL75ASNB0046644008</v>
      </c>
      <c r="E42" s="12" t="str">
        <f>IF(E41="","",E41)</f>
        <v>Jan, gefeliciteerd!</v>
      </c>
      <c r="F42" s="12" t="str">
        <f t="shared" ref="F42:F43" si="10">IF(F41="","",F41)</f>
        <v/>
      </c>
      <c r="G42" s="6">
        <f ca="1">$G41 + RAND()</f>
        <v>45530.613503498818</v>
      </c>
      <c r="H42" s="7" t="str">
        <f>IF($C42=VLOOKUP($I42,$A$14:$D$1022,3,FALSE),"ok","ERROR")</f>
        <v>ok</v>
      </c>
      <c r="I42" s="17" t="s">
        <v>68</v>
      </c>
      <c r="J42" s="13">
        <f ca="1">$G42</f>
        <v>45530.613503498818</v>
      </c>
      <c r="K42" s="16" t="s">
        <v>43</v>
      </c>
      <c r="L42" s="16" t="s">
        <v>47</v>
      </c>
      <c r="M42" s="14" t="str">
        <f>VLOOKUP($C41,$C$4:$F$11,3,FALSE)</f>
        <v>Acc_cklaassen</v>
      </c>
      <c r="N42" s="14" t="str">
        <f>VLOOKUP($D41,$C$4:$F$11,4,FALSE)</f>
        <v>Dhr. J. Klaassen</v>
      </c>
    </row>
    <row r="43" spans="1:14" ht="15.6" thickTop="1" thickBot="1" x14ac:dyDescent="0.35">
      <c r="A43" s="12" t="s">
        <v>64</v>
      </c>
      <c r="B43" s="15">
        <f>$B41</f>
        <v>4008</v>
      </c>
      <c r="C43" s="7" t="str">
        <f>VLOOKUP($D41,$C$4:$F$11,2,FALSE)</f>
        <v>zrek_NL75ASNB0046644008</v>
      </c>
      <c r="D43" s="7" t="str">
        <f>$C41</f>
        <v>NL09RABO6201350640</v>
      </c>
      <c r="E43" s="12" t="str">
        <f t="shared" ref="E43" si="11">IF(E42="","",E42)</f>
        <v>Jan, gefeliciteerd!</v>
      </c>
      <c r="F43" s="12" t="str">
        <f t="shared" si="10"/>
        <v/>
      </c>
      <c r="G43" s="6">
        <f ca="1">$G42+0.0005</f>
        <v>45530.61400349882</v>
      </c>
      <c r="H43" s="7" t="str">
        <f>IF($C43=VLOOKUP($I43,$A$14:$D$1022,3,FALSE),"ok","ERROR")</f>
        <v>ok</v>
      </c>
      <c r="I43" s="17" t="s">
        <v>85</v>
      </c>
      <c r="J43" s="13">
        <f ca="1">$G43</f>
        <v>45530.61400349882</v>
      </c>
      <c r="K43" s="16" t="s">
        <v>42</v>
      </c>
      <c r="L43" s="16" t="s">
        <v>48</v>
      </c>
      <c r="N43" s="14" t="str">
        <f>VLOOKUP($C41,$C$4:$F$11,4,FALSE)</f>
        <v>Mw. K. Klaassen</v>
      </c>
    </row>
    <row r="44" spans="1:14" ht="15" thickTop="1" x14ac:dyDescent="0.3">
      <c r="B44" s="2"/>
      <c r="C44" s="2"/>
      <c r="E44"/>
      <c r="F44"/>
    </row>
    <row r="45" spans="1:14" x14ac:dyDescent="0.3">
      <c r="B45" s="10" t="s">
        <v>2</v>
      </c>
      <c r="C45" s="10" t="s">
        <v>42</v>
      </c>
      <c r="D45" s="10" t="s">
        <v>43</v>
      </c>
      <c r="E45" s="8" t="s">
        <v>40</v>
      </c>
      <c r="F45" s="8" t="s">
        <v>41</v>
      </c>
      <c r="G45" s="10" t="s">
        <v>44</v>
      </c>
    </row>
    <row r="46" spans="1:14" ht="15" thickBot="1" x14ac:dyDescent="0.35">
      <c r="B46" s="9">
        <v>1096</v>
      </c>
      <c r="C46" s="10" t="s">
        <v>4</v>
      </c>
      <c r="D46" s="10" t="s">
        <v>6</v>
      </c>
      <c r="E46" s="8"/>
      <c r="F46" s="11" t="s">
        <v>36</v>
      </c>
      <c r="G46" s="6">
        <f ca="1">$G$8 + (COUNTA($D$30:$D48) / 4)</f>
        <v>45531</v>
      </c>
    </row>
    <row r="47" spans="1:14" ht="15.6" thickTop="1" thickBot="1" x14ac:dyDescent="0.35">
      <c r="A47" s="12" t="s">
        <v>70</v>
      </c>
      <c r="B47" s="15">
        <f>-$B46</f>
        <v>-1096</v>
      </c>
      <c r="C47" s="7" t="str">
        <f>VLOOKUP($C46,$C$4:$F$11,2,FALSE)</f>
        <v>zrek_NL32RABO0980491096</v>
      </c>
      <c r="D47" s="7" t="str">
        <f>$D46</f>
        <v>NL43RABO0116555548</v>
      </c>
      <c r="E47" s="12" t="str">
        <f>IF(E46="","",E46)</f>
        <v/>
      </c>
      <c r="F47" s="12" t="str">
        <f t="shared" ref="F47:F48" si="12">IF(F46="","",F46)</f>
        <v>katrein zakelijk -&gt; meanderling</v>
      </c>
      <c r="G47" s="6">
        <f ca="1">$G46 + RAND()</f>
        <v>45531.055098250268</v>
      </c>
      <c r="H47" s="7" t="str">
        <f>IF($C47=VLOOKUP($I47,$A$14:$D$1022,3,FALSE),"ok","ERROR")</f>
        <v>ok</v>
      </c>
      <c r="I47" s="17" t="s">
        <v>63</v>
      </c>
      <c r="J47" s="13">
        <f ca="1">$G47</f>
        <v>45531.055098250268</v>
      </c>
      <c r="K47" s="16" t="s">
        <v>43</v>
      </c>
      <c r="L47" s="16" t="s">
        <v>47</v>
      </c>
      <c r="M47" s="14" t="str">
        <f>VLOOKUP($C46,$C$4:$F$11,3,FALSE)</f>
        <v>Acc_cklaassen</v>
      </c>
      <c r="N47" s="14" t="str">
        <f>VLOOKUP($D46,$C$4:$F$11,4,FALSE)</f>
        <v>Mw. A.G. Meanderling</v>
      </c>
    </row>
    <row r="48" spans="1:14" ht="15.6" thickTop="1" thickBot="1" x14ac:dyDescent="0.35">
      <c r="A48" s="12" t="s">
        <v>61</v>
      </c>
      <c r="B48" s="15">
        <f>$B46</f>
        <v>1096</v>
      </c>
      <c r="C48" s="7" t="str">
        <f>VLOOKUP($D46,$C$4:$F$11,2,FALSE)</f>
        <v>zrek_NL43RABO0116555548</v>
      </c>
      <c r="D48" s="7" t="str">
        <f>$C46</f>
        <v>NL32RABO0980491096</v>
      </c>
      <c r="E48" s="12" t="str">
        <f t="shared" ref="E48" si="13">IF(E47="","",E47)</f>
        <v/>
      </c>
      <c r="F48" s="12" t="str">
        <f t="shared" si="12"/>
        <v>katrein zakelijk -&gt; meanderling</v>
      </c>
      <c r="G48" s="6">
        <f ca="1">$G47+0.0005</f>
        <v>45531.05559825027</v>
      </c>
      <c r="H48" s="7" t="str">
        <f>IF($C48=VLOOKUP($I48,$A$14:$D$1022,3,FALSE),"ok","ERROR")</f>
        <v>ok</v>
      </c>
      <c r="I48" s="17" t="s">
        <v>87</v>
      </c>
      <c r="J48" s="13">
        <f ca="1">$G48</f>
        <v>45531.05559825027</v>
      </c>
      <c r="K48" s="16" t="s">
        <v>42</v>
      </c>
      <c r="L48" s="16" t="s">
        <v>48</v>
      </c>
      <c r="N48" s="14" t="str">
        <f>VLOOKUP($C46,$C$4:$F$11,4,FALSE)</f>
        <v>Mw. K. Klaassen</v>
      </c>
    </row>
    <row r="49" spans="1:14" ht="15" thickTop="1" x14ac:dyDescent="0.3">
      <c r="B49" s="2"/>
      <c r="C49" s="2"/>
      <c r="E49"/>
      <c r="F49"/>
    </row>
    <row r="50" spans="1:14" x14ac:dyDescent="0.3">
      <c r="B50" s="10" t="s">
        <v>2</v>
      </c>
      <c r="C50" s="10" t="s">
        <v>42</v>
      </c>
      <c r="D50" s="10" t="s">
        <v>43</v>
      </c>
      <c r="E50" s="8" t="s">
        <v>40</v>
      </c>
      <c r="F50" s="8" t="s">
        <v>41</v>
      </c>
      <c r="G50" s="10" t="s">
        <v>44</v>
      </c>
    </row>
    <row r="51" spans="1:14" ht="15" thickBot="1" x14ac:dyDescent="0.35">
      <c r="B51" s="9">
        <v>40</v>
      </c>
      <c r="C51" s="10" t="s">
        <v>5</v>
      </c>
      <c r="D51" s="10" t="s">
        <v>6</v>
      </c>
      <c r="E51" s="8" t="s">
        <v>37</v>
      </c>
      <c r="F51" s="8"/>
      <c r="G51" s="6">
        <f ca="1">$G$8 + (COUNTA($D$30:$D53) / 4)</f>
        <v>45532</v>
      </c>
    </row>
    <row r="52" spans="1:14" ht="15.6" thickTop="1" thickBot="1" x14ac:dyDescent="0.35">
      <c r="A52" s="12" t="s">
        <v>71</v>
      </c>
      <c r="B52" s="15">
        <f>-$B51</f>
        <v>-40</v>
      </c>
      <c r="C52" s="7" t="str">
        <f>VLOOKUP($C51,$C$4:$F$11,2,FALSE)</f>
        <v>brek_NL09RABO6201350640</v>
      </c>
      <c r="D52" s="7" t="str">
        <f>$D51</f>
        <v>NL43RABO0116555548</v>
      </c>
      <c r="E52" s="12" t="str">
        <f>IF(E51="","",E51)</f>
        <v>katrein prive -&gt; meanderling</v>
      </c>
      <c r="F52" s="12" t="str">
        <f t="shared" ref="F52:F53" si="14">IF(F51="","",F51)</f>
        <v/>
      </c>
      <c r="G52" s="6">
        <f ca="1">$G51 + RAND()</f>
        <v>45532.640890025861</v>
      </c>
      <c r="H52" s="7" t="str">
        <f>IF($C52=VLOOKUP($I52,$A$14:$D$1022,3,FALSE),"ok","ERROR")</f>
        <v>ok</v>
      </c>
      <c r="I52" s="17" t="s">
        <v>69</v>
      </c>
      <c r="J52" s="13">
        <f ca="1">$G52</f>
        <v>45532.640890025861</v>
      </c>
      <c r="K52" s="16" t="s">
        <v>43</v>
      </c>
      <c r="L52" s="16" t="s">
        <v>47</v>
      </c>
      <c r="M52" s="14" t="str">
        <f>VLOOKUP($C51,$C$4:$F$11,3,FALSE)</f>
        <v>Acc_cklaassen</v>
      </c>
      <c r="N52" s="14" t="str">
        <f>VLOOKUP($D51,$C$4:$F$11,4,FALSE)</f>
        <v>Mw. A.G. Meanderling</v>
      </c>
    </row>
    <row r="53" spans="1:14" ht="15.6" thickTop="1" thickBot="1" x14ac:dyDescent="0.35">
      <c r="A53" s="12" t="s">
        <v>62</v>
      </c>
      <c r="B53" s="15">
        <f>$B51</f>
        <v>40</v>
      </c>
      <c r="C53" s="7" t="str">
        <f>VLOOKUP($D51,$C$4:$F$11,2,FALSE)</f>
        <v>zrek_NL43RABO0116555548</v>
      </c>
      <c r="D53" s="7" t="str">
        <f>$C51</f>
        <v>NL09RABO6201350640</v>
      </c>
      <c r="E53" s="12" t="str">
        <f t="shared" ref="E53" si="15">IF(E52="","",E52)</f>
        <v>katrein prive -&gt; meanderling</v>
      </c>
      <c r="F53" s="12" t="str">
        <f t="shared" si="14"/>
        <v/>
      </c>
      <c r="G53" s="6">
        <f ca="1">$G52+0.0005</f>
        <v>45532.641390025863</v>
      </c>
      <c r="H53" s="7" t="str">
        <f>IF($C53=VLOOKUP($I53,$A$14:$D$1022,3,FALSE),"ok","ERROR")</f>
        <v>ok</v>
      </c>
      <c r="I53" s="17" t="s">
        <v>61</v>
      </c>
      <c r="J53" s="13">
        <f ca="1">$G53</f>
        <v>45532.641390025863</v>
      </c>
      <c r="K53" s="16" t="s">
        <v>42</v>
      </c>
      <c r="L53" s="16" t="s">
        <v>48</v>
      </c>
      <c r="N53" s="14" t="str">
        <f>VLOOKUP($C51,$C$4:$F$11,4,FALSE)</f>
        <v>Mw. K. Klaassen</v>
      </c>
    </row>
    <row r="54" spans="1:14" ht="15" thickTop="1" x14ac:dyDescent="0.3">
      <c r="C54" s="2"/>
      <c r="E54"/>
      <c r="F54"/>
    </row>
    <row r="55" spans="1:14" x14ac:dyDescent="0.3">
      <c r="B55" s="10" t="s">
        <v>2</v>
      </c>
      <c r="C55" s="10" t="s">
        <v>42</v>
      </c>
      <c r="D55" s="10" t="s">
        <v>43</v>
      </c>
      <c r="E55" s="8" t="s">
        <v>40</v>
      </c>
      <c r="F55" s="8" t="s">
        <v>41</v>
      </c>
      <c r="G55" s="10" t="s">
        <v>44</v>
      </c>
    </row>
    <row r="56" spans="1:14" ht="15" thickBot="1" x14ac:dyDescent="0.35">
      <c r="B56" s="9">
        <v>550</v>
      </c>
      <c r="C56" s="10" t="s">
        <v>4</v>
      </c>
      <c r="D56" s="10" t="s">
        <v>6</v>
      </c>
      <c r="E56" s="8"/>
      <c r="F56" s="11" t="s">
        <v>36</v>
      </c>
      <c r="G56" s="6">
        <f ca="1">$G$8 + (COUNTA($D$30:$D58) / 4)</f>
        <v>45533</v>
      </c>
    </row>
    <row r="57" spans="1:14" ht="15.6" thickTop="1" thickBot="1" x14ac:dyDescent="0.35">
      <c r="A57" s="12" t="s">
        <v>72</v>
      </c>
      <c r="B57" s="15">
        <f>-$B56</f>
        <v>-550</v>
      </c>
      <c r="C57" s="7" t="str">
        <f>VLOOKUP($C56,$C$4:$F$11,2,FALSE)</f>
        <v>zrek_NL32RABO0980491096</v>
      </c>
      <c r="D57" s="7" t="str">
        <f>$D56</f>
        <v>NL43RABO0116555548</v>
      </c>
      <c r="E57" s="12" t="str">
        <f>IF(E56="","",E56)</f>
        <v/>
      </c>
      <c r="F57" s="12" t="str">
        <f t="shared" ref="F57:F58" si="16">IF(F56="","",F56)</f>
        <v>katrein zakelijk -&gt; meanderling</v>
      </c>
      <c r="G57" s="6">
        <f ca="1">$G56 + RAND()</f>
        <v>45533.422406184967</v>
      </c>
      <c r="H57" s="7" t="str">
        <f>IF($C57=VLOOKUP($I57,$A$14:$D$1022,3,FALSE),"ok","ERROR")</f>
        <v>ok</v>
      </c>
      <c r="I57" s="17" t="s">
        <v>70</v>
      </c>
      <c r="J57" s="13">
        <f ca="1">$G57</f>
        <v>45533.422406184967</v>
      </c>
      <c r="K57" s="16" t="s">
        <v>43</v>
      </c>
      <c r="L57" s="16" t="s">
        <v>47</v>
      </c>
      <c r="M57" s="14" t="str">
        <f>VLOOKUP($C56,$C$4:$F$11,3,FALSE)</f>
        <v>Acc_cklaassen</v>
      </c>
      <c r="N57" s="14" t="str">
        <f>VLOOKUP($D56,$C$4:$F$11,4,FALSE)</f>
        <v>Mw. A.G. Meanderling</v>
      </c>
    </row>
    <row r="58" spans="1:14" ht="15.6" thickTop="1" thickBot="1" x14ac:dyDescent="0.35">
      <c r="A58" s="12" t="s">
        <v>73</v>
      </c>
      <c r="B58" s="15">
        <f>$B56</f>
        <v>550</v>
      </c>
      <c r="C58" s="7" t="str">
        <f>VLOOKUP($D56,$C$4:$F$11,2,FALSE)</f>
        <v>zrek_NL43RABO0116555548</v>
      </c>
      <c r="D58" s="7" t="str">
        <f>$C56</f>
        <v>NL32RABO0980491096</v>
      </c>
      <c r="E58" s="12" t="str">
        <f t="shared" ref="E58" si="17">IF(E57="","",E57)</f>
        <v/>
      </c>
      <c r="F58" s="12" t="str">
        <f t="shared" si="16"/>
        <v>katrein zakelijk -&gt; meanderling</v>
      </c>
      <c r="G58" s="6">
        <f ca="1">$G57+0.0005</f>
        <v>45533.422906184969</v>
      </c>
      <c r="H58" s="7" t="str">
        <f>IF($C58=VLOOKUP($I58,$A$14:$D$1022,3,FALSE),"ok","ERROR")</f>
        <v>ok</v>
      </c>
      <c r="I58" s="17" t="s">
        <v>62</v>
      </c>
      <c r="J58" s="13">
        <f ca="1">$G58</f>
        <v>45533.422906184969</v>
      </c>
      <c r="K58" s="16" t="s">
        <v>42</v>
      </c>
      <c r="L58" s="16" t="s">
        <v>48</v>
      </c>
      <c r="N58" s="14" t="str">
        <f>VLOOKUP($C56,$C$4:$F$11,4,FALSE)</f>
        <v>Mw. K. Klaassen</v>
      </c>
    </row>
    <row r="59" spans="1:14" ht="15" thickTop="1" x14ac:dyDescent="0.3">
      <c r="C59" s="2"/>
      <c r="E59"/>
      <c r="F59"/>
    </row>
    <row r="60" spans="1:14" x14ac:dyDescent="0.3">
      <c r="B60" s="10" t="s">
        <v>2</v>
      </c>
      <c r="C60" s="10" t="s">
        <v>42</v>
      </c>
      <c r="D60" s="10" t="s">
        <v>43</v>
      </c>
      <c r="E60" s="8" t="s">
        <v>40</v>
      </c>
      <c r="F60" s="8" t="s">
        <v>41</v>
      </c>
      <c r="G60" s="10" t="s">
        <v>44</v>
      </c>
    </row>
    <row r="61" spans="1:14" ht="15" thickBot="1" x14ac:dyDescent="0.35">
      <c r="B61" s="9">
        <v>11</v>
      </c>
      <c r="C61" s="10" t="s">
        <v>5</v>
      </c>
      <c r="D61" s="10" t="s">
        <v>7</v>
      </c>
      <c r="E61" s="8" t="s">
        <v>38</v>
      </c>
      <c r="F61" s="8"/>
      <c r="G61" s="6">
        <f ca="1">$G$8 + (COUNTA($D$30:$D63) / 4)</f>
        <v>45534</v>
      </c>
    </row>
    <row r="62" spans="1:14" ht="15.6" thickTop="1" thickBot="1" x14ac:dyDescent="0.35">
      <c r="A62" s="12" t="s">
        <v>74</v>
      </c>
      <c r="B62" s="15">
        <f>-$B61</f>
        <v>-11</v>
      </c>
      <c r="C62" s="7" t="str">
        <f>VLOOKUP($C61,$C$4:$F$11,2,FALSE)</f>
        <v>brek_NL09RABO6201350640</v>
      </c>
      <c r="D62" s="7" t="str">
        <f>$D61</f>
        <v>NL52INGB1075631211</v>
      </c>
      <c r="E62" s="12" t="str">
        <f>IF(E61="","",E61)</f>
        <v>Piet, proficiat!</v>
      </c>
      <c r="F62" s="12" t="str">
        <f t="shared" ref="F62:F63" si="18">IF(F61="","",F61)</f>
        <v/>
      </c>
      <c r="G62" s="6">
        <f ca="1">$G61 + RAND()</f>
        <v>45534.356291484743</v>
      </c>
      <c r="H62" s="7" t="str">
        <f>IF($C62=VLOOKUP($I62,$A$14:$D$1022,3,FALSE),"ok","ERROR")</f>
        <v>ok</v>
      </c>
      <c r="I62" s="17" t="s">
        <v>71</v>
      </c>
      <c r="J62" s="13">
        <f ca="1">$G62</f>
        <v>45534.356291484743</v>
      </c>
      <c r="K62" s="16" t="s">
        <v>43</v>
      </c>
      <c r="L62" s="16" t="s">
        <v>47</v>
      </c>
      <c r="M62" s="14" t="str">
        <f>VLOOKUP($C61,$C$4:$F$11,3,FALSE)</f>
        <v>Acc_cklaassen</v>
      </c>
      <c r="N62" s="14" t="str">
        <f>VLOOKUP($D61,$C$4:$F$11,4,FALSE)</f>
        <v>Dhr. P.J. van der Kluns</v>
      </c>
    </row>
    <row r="63" spans="1:14" ht="15.6" thickTop="1" thickBot="1" x14ac:dyDescent="0.35">
      <c r="A63" s="12" t="s">
        <v>75</v>
      </c>
      <c r="B63" s="15">
        <f>$B61</f>
        <v>11</v>
      </c>
      <c r="C63" s="7" t="str">
        <f>VLOOKUP($D61,$C$4:$F$11,2,FALSE)</f>
        <v>zrek_NL52INGB1075631211</v>
      </c>
      <c r="D63" s="7" t="str">
        <f>$C61</f>
        <v>NL09RABO6201350640</v>
      </c>
      <c r="E63" s="12" t="str">
        <f t="shared" ref="E63" si="19">IF(E62="","",E62)</f>
        <v>Piet, proficiat!</v>
      </c>
      <c r="F63" s="12" t="str">
        <f t="shared" si="18"/>
        <v/>
      </c>
      <c r="G63" s="6">
        <f ca="1">$G62+0.0005</f>
        <v>45534.356791484744</v>
      </c>
      <c r="H63" s="7" t="str">
        <f>IF($C63=VLOOKUP($I63,$A$14:$D$1022,3,FALSE),"ok","ERROR")</f>
        <v>ok</v>
      </c>
      <c r="I63" s="17" t="s">
        <v>84</v>
      </c>
      <c r="J63" s="13">
        <f ca="1">$G63</f>
        <v>45534.356791484744</v>
      </c>
      <c r="K63" s="16" t="s">
        <v>42</v>
      </c>
      <c r="L63" s="16" t="s">
        <v>48</v>
      </c>
      <c r="N63" s="14" t="str">
        <f>VLOOKUP($C61,$C$4:$F$11,4,FALSE)</f>
        <v>Mw. K. Klaassen</v>
      </c>
    </row>
    <row r="64" spans="1:14" ht="15" thickTop="1" x14ac:dyDescent="0.3">
      <c r="C64" s="2"/>
      <c r="E64"/>
      <c r="F64"/>
    </row>
    <row r="65" spans="1:14" x14ac:dyDescent="0.3">
      <c r="B65" s="10" t="s">
        <v>2</v>
      </c>
      <c r="C65" s="10" t="s">
        <v>42</v>
      </c>
      <c r="D65" s="10" t="s">
        <v>43</v>
      </c>
      <c r="E65" s="8" t="s">
        <v>40</v>
      </c>
      <c r="F65" s="8" t="s">
        <v>41</v>
      </c>
      <c r="G65" s="10" t="s">
        <v>44</v>
      </c>
    </row>
    <row r="66" spans="1:14" ht="15" thickBot="1" x14ac:dyDescent="0.35">
      <c r="B66" s="9">
        <v>11</v>
      </c>
      <c r="C66" s="10" t="s">
        <v>7</v>
      </c>
      <c r="D66" s="10" t="s">
        <v>5</v>
      </c>
      <c r="E66" s="8" t="s">
        <v>39</v>
      </c>
      <c r="F66" s="8"/>
      <c r="G66" s="6">
        <f ca="1">$G$8 + (COUNTA($D$30:$D68) / 4)</f>
        <v>45535</v>
      </c>
    </row>
    <row r="67" spans="1:14" ht="15.6" thickTop="1" thickBot="1" x14ac:dyDescent="0.35">
      <c r="A67" s="12" t="s">
        <v>76</v>
      </c>
      <c r="B67" s="15">
        <f>-$B66</f>
        <v>-11</v>
      </c>
      <c r="C67" s="7" t="str">
        <f>VLOOKUP($C66,$C$4:$F$11,2,FALSE)</f>
        <v>zrek_NL52INGB1075631211</v>
      </c>
      <c r="D67" s="7" t="str">
        <f>$D66</f>
        <v>NL09RABO6201350640</v>
      </c>
      <c r="E67" s="12" t="str">
        <f>IF(E66="","",E66)</f>
        <v>niet nodig. hier is het terug</v>
      </c>
      <c r="F67" s="12" t="str">
        <f t="shared" ref="F67:F68" si="20">IF(F66="","",F66)</f>
        <v/>
      </c>
      <c r="G67" s="6">
        <f ca="1">$G66 + RAND()</f>
        <v>45535.857496979486</v>
      </c>
      <c r="H67" s="7" t="str">
        <f>IF($C67=VLOOKUP($I67,$A$14:$D$1022,3,FALSE),"ok","ERROR")</f>
        <v>ok</v>
      </c>
      <c r="I67" s="17" t="s">
        <v>75</v>
      </c>
      <c r="J67" s="13">
        <f ca="1">$G67</f>
        <v>45535.857496979486</v>
      </c>
      <c r="K67" s="16" t="s">
        <v>43</v>
      </c>
      <c r="L67" s="16" t="s">
        <v>47</v>
      </c>
      <c r="M67" s="14" t="str">
        <f>VLOOKUP($C66,$C$4:$F$11,3,FALSE)</f>
        <v>Acc_pvdkluns</v>
      </c>
      <c r="N67" s="14" t="str">
        <f>VLOOKUP($D66,$C$4:$F$11,4,FALSE)</f>
        <v>Mw. K. Klaassen</v>
      </c>
    </row>
    <row r="68" spans="1:14" ht="15.6" thickTop="1" thickBot="1" x14ac:dyDescent="0.35">
      <c r="A68" s="12" t="s">
        <v>77</v>
      </c>
      <c r="B68" s="15">
        <f>$B66</f>
        <v>11</v>
      </c>
      <c r="C68" s="7" t="str">
        <f>VLOOKUP($D66,$C$4:$F$11,2,FALSE)</f>
        <v>brek_NL09RABO6201350640</v>
      </c>
      <c r="D68" s="7" t="str">
        <f>$C66</f>
        <v>NL52INGB1075631211</v>
      </c>
      <c r="E68" s="12" t="str">
        <f t="shared" ref="E68" si="21">IF(E67="","",E67)</f>
        <v>niet nodig. hier is het terug</v>
      </c>
      <c r="F68" s="12" t="str">
        <f t="shared" si="20"/>
        <v/>
      </c>
      <c r="G68" s="6">
        <f ca="1">$G67+0.0005</f>
        <v>45535.857996979488</v>
      </c>
      <c r="H68" s="7" t="str">
        <f>IF($C68=VLOOKUP($I68,$A$14:$D$1022,3,FALSE),"ok","ERROR")</f>
        <v>ok</v>
      </c>
      <c r="I68" s="17" t="s">
        <v>74</v>
      </c>
      <c r="J68" s="13">
        <f ca="1">$G68</f>
        <v>45535.857996979488</v>
      </c>
      <c r="K68" s="16" t="s">
        <v>42</v>
      </c>
      <c r="L68" s="16" t="s">
        <v>48</v>
      </c>
      <c r="N68" s="14" t="str">
        <f>VLOOKUP($C66,$C$4:$F$11,4,FALSE)</f>
        <v>Dhr. P.J. van der Kluns</v>
      </c>
    </row>
    <row r="69" spans="1:14" ht="15" thickTop="1" x14ac:dyDescent="0.3"/>
    <row r="70" spans="1:14" x14ac:dyDescent="0.3">
      <c r="B70" s="10" t="s">
        <v>2</v>
      </c>
      <c r="C70" s="10" t="s">
        <v>42</v>
      </c>
      <c r="D70" s="10" t="s">
        <v>43</v>
      </c>
      <c r="E70" s="8" t="s">
        <v>40</v>
      </c>
      <c r="F70" s="8" t="s">
        <v>41</v>
      </c>
      <c r="G70" s="10" t="s">
        <v>44</v>
      </c>
    </row>
    <row r="71" spans="1:14" ht="15" thickBot="1" x14ac:dyDescent="0.35">
      <c r="B71" s="9">
        <v>314</v>
      </c>
      <c r="C71" s="10" t="s">
        <v>91</v>
      </c>
      <c r="D71" s="10" t="s">
        <v>5</v>
      </c>
      <c r="E71" s="8" t="s">
        <v>98</v>
      </c>
      <c r="F71" s="8"/>
      <c r="G71" s="6">
        <f ca="1">$G$8 + (COUNTA($D$30:$D73) / 4)</f>
        <v>45536</v>
      </c>
    </row>
    <row r="72" spans="1:14" ht="15.6" thickTop="1" thickBot="1" x14ac:dyDescent="0.35">
      <c r="A72" s="12" t="s">
        <v>96</v>
      </c>
      <c r="B72" s="15">
        <f>-$B71</f>
        <v>-314</v>
      </c>
      <c r="C72" s="7" t="str">
        <f>VLOOKUP($C71,$C$4:$F$11,2,FALSE)</f>
        <v>brek_NL42RABO2980195774</v>
      </c>
      <c r="D72" s="7" t="str">
        <f>$D71</f>
        <v>NL09RABO6201350640</v>
      </c>
      <c r="E72" s="12" t="str">
        <f>IF(E71="","",E71)</f>
        <v>Voor je hartpillen</v>
      </c>
      <c r="F72" s="12" t="str">
        <f t="shared" ref="F72:F73" si="22">IF(F71="","",F71)</f>
        <v/>
      </c>
      <c r="G72" s="6">
        <f ca="1">$G71 + RAND()</f>
        <v>45536.479933674564</v>
      </c>
      <c r="H72" s="7" t="str">
        <f>IF($C72=VLOOKUP($I72,$A$14:$D$1022,3,FALSE),"ok","ERROR")</f>
        <v>ok</v>
      </c>
      <c r="I72" s="17" t="s">
        <v>90</v>
      </c>
      <c r="J72" s="13">
        <f ca="1">$G72</f>
        <v>45536.479933674564</v>
      </c>
      <c r="K72" s="16" t="s">
        <v>43</v>
      </c>
      <c r="L72" s="16" t="s">
        <v>47</v>
      </c>
      <c r="M72" s="14" t="str">
        <f>VLOOKUP($C71,$C$4:$F$11,3,FALSE)</f>
        <v>Acc_jklaassen</v>
      </c>
      <c r="N72" s="14" t="str">
        <f>VLOOKUP($D71,$C$4:$F$11,4,FALSE)</f>
        <v>Mw. K. Klaassen</v>
      </c>
    </row>
    <row r="73" spans="1:14" ht="15.6" thickTop="1" thickBot="1" x14ac:dyDescent="0.35">
      <c r="A73" s="12" t="s">
        <v>97</v>
      </c>
      <c r="B73" s="15">
        <f>$B71</f>
        <v>314</v>
      </c>
      <c r="C73" s="7" t="str">
        <f>VLOOKUP($D71,$C$4:$F$11,2,FALSE)</f>
        <v>brek_NL09RABO6201350640</v>
      </c>
      <c r="D73" s="7" t="str">
        <f>$C71</f>
        <v>NL42RABO2980195774</v>
      </c>
      <c r="E73" s="12" t="str">
        <f t="shared" ref="E73" si="23">IF(E72="","",E72)</f>
        <v>Voor je hartpillen</v>
      </c>
      <c r="F73" s="12" t="str">
        <f t="shared" si="22"/>
        <v/>
      </c>
      <c r="G73" s="6">
        <f ca="1">$G72+0.0005</f>
        <v>45536.480433674566</v>
      </c>
      <c r="H73" s="7" t="str">
        <f>IF($C73=VLOOKUP($I73,$A$14:$D$1022,3,FALSE),"ok","ERROR")</f>
        <v>ok</v>
      </c>
      <c r="I73" s="17" t="s">
        <v>77</v>
      </c>
      <c r="J73" s="13">
        <f ca="1">$G73</f>
        <v>45536.480433674566</v>
      </c>
      <c r="K73" s="16" t="s">
        <v>42</v>
      </c>
      <c r="L73" s="16" t="s">
        <v>48</v>
      </c>
      <c r="N73" s="14" t="str">
        <f>VLOOKUP($C71,$C$4:$F$11,4,FALSE)</f>
        <v>Dhr. J. Klaassen</v>
      </c>
    </row>
    <row r="74" spans="1:14" ht="15" thickTop="1" x14ac:dyDescent="0.3"/>
  </sheetData>
  <phoneticPr fontId="1" type="noConversion"/>
  <conditionalFormatting sqref="H32:H33">
    <cfRule type="expression" dxfId="12" priority="17">
      <formula>"$20=""ERROR"""</formula>
    </cfRule>
  </conditionalFormatting>
  <conditionalFormatting sqref="H37:H38">
    <cfRule type="expression" dxfId="11" priority="16">
      <formula>"$20=""ERROR"""</formula>
    </cfRule>
  </conditionalFormatting>
  <conditionalFormatting sqref="H42:H43">
    <cfRule type="expression" dxfId="10" priority="15">
      <formula>"$20=""ERROR"""</formula>
    </cfRule>
  </conditionalFormatting>
  <conditionalFormatting sqref="H47:H48">
    <cfRule type="expression" dxfId="9" priority="14">
      <formula>"$20=""ERROR"""</formula>
    </cfRule>
  </conditionalFormatting>
  <conditionalFormatting sqref="H52:H53">
    <cfRule type="expression" dxfId="8" priority="13">
      <formula>"$20=""ERROR"""</formula>
    </cfRule>
  </conditionalFormatting>
  <conditionalFormatting sqref="H57:H58">
    <cfRule type="expression" dxfId="7" priority="12">
      <formula>"$20=""ERROR"""</formula>
    </cfRule>
  </conditionalFormatting>
  <conditionalFormatting sqref="H62:H63">
    <cfRule type="expression" dxfId="6" priority="11">
      <formula>"$20=""ERROR"""</formula>
    </cfRule>
  </conditionalFormatting>
  <conditionalFormatting sqref="H67:H68">
    <cfRule type="expression" dxfId="5" priority="10">
      <formula>"$20=""ERROR"""</formula>
    </cfRule>
  </conditionalFormatting>
  <conditionalFormatting sqref="H26">
    <cfRule type="expression" dxfId="4" priority="5">
      <formula>"$20=""ERROR"""</formula>
    </cfRule>
  </conditionalFormatting>
  <conditionalFormatting sqref="H9">
    <cfRule type="expression" dxfId="3" priority="4">
      <formula>"$20=""ERROR"""</formula>
    </cfRule>
  </conditionalFormatting>
  <conditionalFormatting sqref="H27">
    <cfRule type="expression" dxfId="2" priority="3">
      <formula>"$20=""ERROR"""</formula>
    </cfRule>
  </conditionalFormatting>
  <conditionalFormatting sqref="H72:H73">
    <cfRule type="expression" dxfId="1" priority="2">
      <formula>"$20=""ERROR"""</formula>
    </cfRule>
  </conditionalFormatting>
  <conditionalFormatting sqref="H4:I400">
    <cfRule type="expression" dxfId="0" priority="1">
      <formula>$H4="ERROR"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Transacties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2024-09-13T14:45:22Z</dcterms:modified>
</cp:coreProperties>
</file>