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iubedu60714-my.sharepoint.com/personal/stany_aiub_edu/Documents/ACADEMIC/SEMESTER/Spring 2024-25/DWDM/DWDM MID Materials/"/>
    </mc:Choice>
  </mc:AlternateContent>
  <xr:revisionPtr revIDLastSave="111" documentId="8_{D42DB657-7A1D-4D5D-8B44-32811F30FDD1}" xr6:coauthVersionLast="47" xr6:coauthVersionMax="47" xr10:uidLastSave="{6CCFA996-85D1-4950-84F5-AF98EB60778F}"/>
  <bookViews>
    <workbookView xWindow="-120" yWindow="-120" windowWidth="20730" windowHeight="11160" xr2:uid="{6B694FB7-D8B5-47FD-B943-E0C358ABEC91}"/>
  </bookViews>
  <sheets>
    <sheet name="Entropy" sheetId="1" r:id="rId1"/>
    <sheet name="F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4" i="1" l="1"/>
  <c r="I132" i="1"/>
  <c r="I130" i="1"/>
  <c r="I129" i="1"/>
  <c r="I128" i="1"/>
  <c r="I124" i="1"/>
  <c r="I120" i="1"/>
  <c r="I119" i="1"/>
  <c r="I115" i="1"/>
  <c r="I107" i="1"/>
  <c r="I106" i="1"/>
  <c r="I105" i="1"/>
  <c r="I98" i="1"/>
  <c r="I97" i="1"/>
  <c r="I83" i="1"/>
  <c r="I87" i="1" s="1"/>
  <c r="I89" i="1" s="1"/>
  <c r="I85" i="1"/>
  <c r="I84" i="1"/>
  <c r="I75" i="1"/>
  <c r="I74" i="1"/>
  <c r="I67" i="1"/>
  <c r="I69" i="1" s="1"/>
  <c r="I66" i="1"/>
  <c r="I155" i="2"/>
  <c r="I154" i="2"/>
  <c r="J151" i="2"/>
  <c r="J142" i="2"/>
  <c r="J134" i="2"/>
  <c r="I130" i="2"/>
  <c r="I129" i="2"/>
  <c r="J126" i="2"/>
  <c r="J117" i="2"/>
  <c r="J109" i="2"/>
  <c r="I105" i="2"/>
  <c r="I104" i="2"/>
  <c r="I103" i="2"/>
  <c r="J100" i="2"/>
  <c r="J91" i="2"/>
  <c r="J82" i="2"/>
  <c r="J74" i="2"/>
  <c r="J29" i="2"/>
  <c r="I70" i="2" s="1"/>
  <c r="J37" i="2"/>
  <c r="J64" i="2"/>
  <c r="J55" i="2"/>
  <c r="J46" i="2"/>
  <c r="I94" i="1"/>
  <c r="I63" i="1"/>
  <c r="I57" i="1"/>
  <c r="I55" i="1"/>
  <c r="I54" i="1"/>
  <c r="I50" i="1"/>
  <c r="I48" i="1"/>
  <c r="I47" i="1"/>
  <c r="I43" i="1"/>
  <c r="I41" i="1"/>
  <c r="I40" i="1"/>
  <c r="I34" i="1"/>
  <c r="I36" i="1" s="1"/>
  <c r="I33" i="1"/>
  <c r="I32" i="1"/>
  <c r="I29" i="1"/>
  <c r="I59" i="1" s="1"/>
  <c r="I122" i="1" l="1"/>
  <c r="I109" i="1"/>
  <c r="I111" i="1" s="1"/>
  <c r="I100" i="1"/>
  <c r="I77" i="1"/>
  <c r="I68" i="2"/>
  <c r="I67" i="2"/>
  <c r="I69" i="2"/>
  <c r="I79" i="1"/>
  <c r="I102" i="1"/>
  <c r="I38" i="1"/>
  <c r="I45" i="1"/>
  <c r="I52" i="1"/>
  <c r="I70" i="1"/>
</calcChain>
</file>

<file path=xl/sharedStrings.xml><?xml version="1.0" encoding="utf-8"?>
<sst xmlns="http://schemas.openxmlformats.org/spreadsheetml/2006/main" count="250" uniqueCount="98">
  <si>
    <t xml:space="preserve">age </t>
  </si>
  <si>
    <t>specRx</t>
  </si>
  <si>
    <t xml:space="preserve"> astig</t>
  </si>
  <si>
    <t xml:space="preserve"> tears</t>
  </si>
  <si>
    <t>Class</t>
  </si>
  <si>
    <t>Information Gain=Estart-Enew</t>
  </si>
  <si>
    <t>Estart</t>
  </si>
  <si>
    <t>-(4/24)*LOG((4/24),2)-(5/24)*LOG((5/24),2)-(15/24)LOG((15/24),2)</t>
  </si>
  <si>
    <t>E(age=1)</t>
  </si>
  <si>
    <t>-(2/8)*LOG((2/8),2)-(2/8)*LOG((2/8),2)-(4/8)LOG((4/8),2)</t>
  </si>
  <si>
    <t>E(age=2)</t>
  </si>
  <si>
    <t>-(1/8)*LOG((1/8),2)-(2/8)*LOG((2/8),2)-(5/8)LOG((5/8),2)</t>
  </si>
  <si>
    <t>E(age=3)</t>
  </si>
  <si>
    <t>-(1/8)*LOG((1/8),2)-(1/8)*LOG((1/8),2)-(6/8)LOG((6/8),2)</t>
  </si>
  <si>
    <t>Enew(age)</t>
  </si>
  <si>
    <t>=(8/24)E(age=1)+(8/24)E(age=2)+(8/24)E(age=3)</t>
  </si>
  <si>
    <t>IG(age)</t>
  </si>
  <si>
    <t>Estart-Enew</t>
  </si>
  <si>
    <t>E(specRx=1)</t>
  </si>
  <si>
    <t>-(3/12)*LOG((3/12),2)-(2/12)*LOG((2/12),2)-(7/12)LOG((7/12),2)</t>
  </si>
  <si>
    <t>E(specRx=2)</t>
  </si>
  <si>
    <t>-(1/12)*LOG((1/12),2)-(3/12)*LOG((3/12),2)-(8/12)LOG((8/12),2)</t>
  </si>
  <si>
    <t>Enew(specRx)</t>
  </si>
  <si>
    <t>=(12/24)E(specRx=1)+(12/24)E(specRx=2)</t>
  </si>
  <si>
    <t>IG(specRx)</t>
  </si>
  <si>
    <t>E(astig=1)</t>
  </si>
  <si>
    <t>-(0/12)*LOG((0/12),2)-(5/12)*LOG((5/12),2)-(7/12)LOG((7/12),2)</t>
  </si>
  <si>
    <t>E(astig=2)</t>
  </si>
  <si>
    <t>-(4/12)*LOG((4/12),2)-(0/12)*LOG((0/12),2)-(8/12)LOG((8/12),2)</t>
  </si>
  <si>
    <t>Enew(astig)</t>
  </si>
  <si>
    <t>=(12/24)E(astig=1)+(12/24)E(astig=2)</t>
  </si>
  <si>
    <t>IG(astig)</t>
  </si>
  <si>
    <t>E(tears=1)</t>
  </si>
  <si>
    <t>-(0/12)*LOG((0/12),2)-(0/12)*LOG((0/12),2)-(12/12)LOG((12/12),2)</t>
  </si>
  <si>
    <t>E(tears=2)</t>
  </si>
  <si>
    <t>-(4/12)*LOG((4/12),2)-(5/12)*LOG((5/12),2)-(3/12)LOG((3/12),2)</t>
  </si>
  <si>
    <t>Enew(tears)</t>
  </si>
  <si>
    <t>=(12/24)E(tears=1)+(12/24)E(tears=2)</t>
  </si>
  <si>
    <t>IG(tears)</t>
  </si>
  <si>
    <t>tears=2</t>
  </si>
  <si>
    <t>=(6/12)E(astig=1)+(6/12)E(astig=2)</t>
  </si>
  <si>
    <t>=(6/12)E(specRx=1)+(6/12)E(specRx=2)</t>
  </si>
  <si>
    <t>=(4/12)E(age=1)+(4/12)E(age=2)+(4/12)E(age=3)</t>
  </si>
  <si>
    <t>-(0/6)*LOG((0/6),2)-(5/6)*LOG((5/6),2)-(1/6)LOG((1/6),2)</t>
  </si>
  <si>
    <t>tears=2,astig=1</t>
  </si>
  <si>
    <t>=(3/6)E(specRx=1)+(3/6)E(specRx=2)</t>
  </si>
  <si>
    <t>=(2/6)E(age=1)+(2/6)E(age=2)+(2/6)E(age=3)</t>
  </si>
  <si>
    <t>-(0/2)*LOG((0/2),2)-(1/2)*LOG((1/2),2)-(1/2)LOG((1/2),2)</t>
  </si>
  <si>
    <t>-(4/24)*LOG((4/24),2)-(5/24)*LOG((5/24),2)-(15/24)*LOG((15/24),2)</t>
  </si>
  <si>
    <t>For age</t>
  </si>
  <si>
    <t>class-1</t>
  </si>
  <si>
    <t>class-2</t>
  </si>
  <si>
    <t>class-3</t>
  </si>
  <si>
    <t>age-1</t>
  </si>
  <si>
    <t>age-2</t>
  </si>
  <si>
    <t>age-3</t>
  </si>
  <si>
    <t>Column sum</t>
  </si>
  <si>
    <t>(-2IMLOG2(2)-1IMLOG2(1)-1IMLOG2(1)-2IMLOG2(2)-2IMLOG2(2)-1IMLOG2(1)-4IMLOG2(4)-5IMLOG2(5)-6IMLOG2(6)+8IMLOG2(8)+8IMLOG2(8)+8IMLOG2(8))/24</t>
  </si>
  <si>
    <t>For specRx</t>
  </si>
  <si>
    <t>specRx-1</t>
  </si>
  <si>
    <t>specRx-2</t>
  </si>
  <si>
    <t>(-3*IMLOG2(3)-1*IMLOG2(1)-2*IMLOG2(2)-3*IMLOG2(3)-7*IMLOG2(7)-8*IMLOG2(8)+12*IMLOG2(12)+12*IMLOG2(12))/24</t>
  </si>
  <si>
    <t>For astig</t>
  </si>
  <si>
    <t>astig-1</t>
  </si>
  <si>
    <t>astig-2</t>
  </si>
  <si>
    <t>(-0*IMLOG2(0)-4*IMLOG2(4)-5*IMLOG2(5)-0*IMLOG2(0)-7*IMLOG2(7)-8*IMLOG2(8)+12*IMLOG2(12)+12*IMLOG2(12))/24</t>
  </si>
  <si>
    <t>For tears</t>
  </si>
  <si>
    <t>tears-1</t>
  </si>
  <si>
    <t>tears-2</t>
  </si>
  <si>
    <t>(-0*IMLOG2(0)-4*IMLOG2(4)-0*IMLOG2(0)-5*IMLOG2(5)-12*IMLOG2(12)-3*IMLOG2(3)+12*IMLOG2(12)+12*IMLOG2(12))/24</t>
  </si>
  <si>
    <t>1st iteration for root</t>
  </si>
  <si>
    <t>2nd iteration for tears=2</t>
  </si>
  <si>
    <t>-(4/12)*LOG((4/12),2)-(5/12)*LOG((5/12),2)-(3/12)*LOG((3/12),2)</t>
  </si>
  <si>
    <t>(-2*IMLOG2(2)-1*IMLOG2(1)-1*IMLOG2(1)-2*IMLOG2(2)-2*IMLOG2(2)-1*IMLOG2(1)-0*IMLOG2(0)-1*IMLOG2(1)-2*IMLOG2(2)+4*IMLOG2(4)+4*IMLOG2(4)+4*IMLOG2(4))/12</t>
  </si>
  <si>
    <t>(-3*IMLOG2(3)-1*IMLOG2(1)-2*IMLOG2(2)-3*IMLOG2(3)-1*IMLOG2(1)-2*IMLOG2(2)+6*IMLOG2(6)+6*IMLOG2(6))/12</t>
  </si>
  <si>
    <t>(-0*IMLOG2(0)-4*IMLOG2(4)-5*IMLOG2(5)-0*IMLOG2(0)-1*IMLOG2(1)-2*IMLOG2(2)+6*IMLOG2(6)+6*IMLOG2(6))/12</t>
  </si>
  <si>
    <t>3rd iteration for tears=2,astig=1</t>
  </si>
  <si>
    <t>-(0/6)*LOG((0/6),2)-(5/6)*LOG((5/6),2)-(1/6)*LOG((1/6),2)</t>
  </si>
  <si>
    <t>(-0*IMLOG2(0)-0*IMLOG2(0)-0*IMLOG2(0)-2*IMLOG2(2)-2*IMLOG2(2)-1*IMLOG2(1)-0*IMLOG2(0)-0*IMLOG2(0)-1*IMLOG2(1)+2*IMLOG2(2)+2*IMLOG2(2)+2*IMLOG2(2))/6</t>
  </si>
  <si>
    <t>(-0*IMLOG2(0)-0*IMLOG2(0)-2*IMLOG2(2)-3*IMLOG2(3)-1*IMLOG2(1)-0*IMLOG2(0)+3*IMLOG2(3)+3*IMLOG2(3))/6</t>
  </si>
  <si>
    <t>4th iteration for tears=2,astig=2</t>
  </si>
  <si>
    <t>-(4/6)*LOG((4/6),2)-(0/6)*LOG((0/6),2)-(2/6)*LOG((2/6),2)</t>
  </si>
  <si>
    <t>(-2*IMLOG2(2)-1*IMLOG2(1)-1*IMLOG2(1)-0*IMLOG2(0)-0*IMLOG2(0)-0*IMLOG2(0)-0*IMLOG2(0)-1*IMLOG2(1)-1*IMLOG2(1)+2*IMLOG2(2)+2*IMLOG2(2)+2*IMLOG2(2))/6</t>
  </si>
  <si>
    <t>(-3*IMLOG2(3)-1*IMLOG2(1)-0*IMLOG2(0)-0*IMLOG2(0)-0*IMLOG2(0)-2*IMLOG2(2)+3*IMLOG2(3)+3*IMLOG2(3))/6</t>
  </si>
  <si>
    <t>-(4/6)*LOG((4/6),2)-(0/6)*LOG((0/6),2)-(2/6)LOG((2/6),2)</t>
  </si>
  <si>
    <t>-(3/6)*LOG((3/6),2)-(2/6)*LOG((2/6),2)-(1/6)LOG((1/6),2)</t>
  </si>
  <si>
    <t>-(1/6)*LOG((1/6),2)-(3/6)*LOG((3/6),2)-(2/6)LOG((2/6),2)</t>
  </si>
  <si>
    <t>-(2/4)*LOG((2/4),2)-(2/4)*LOG((2/4),2)-(0/4)LOG((0/4),2)</t>
  </si>
  <si>
    <t>-(1/4)*LOG((1/4),2)-(2/4)*LOG((2/4),2)-(1/4)LOG((1/4),2)</t>
  </si>
  <si>
    <t>-(1/4)*LOG((1/4),2)-(1/4)*LOG((1/4),2)-(2/4)LOG((2/4),2)</t>
  </si>
  <si>
    <t>-(0/3)*LOG((0/3),2)-(2/3)*LOG((2/3),2)-(1/3)LOG((1/3),2)</t>
  </si>
  <si>
    <t>-(0/3)*LOG((0/3),2)-(3/3)*LOG((3/3),2)-(0/3)LOG((0/3),2)</t>
  </si>
  <si>
    <t>-(0/2)*LOG((0/2),2)-(2/2)*LOG((2/2),2)-(0/2)LOG((0/2),2)</t>
  </si>
  <si>
    <t>tears=2,astig=2</t>
  </si>
  <si>
    <t>-(3/3)*LOG((3/3),2)-(0/3)*LOG((0/3),2)-(0/3)LOG((0/3),2)</t>
  </si>
  <si>
    <t>-(1/3)*LOG((1/3),2)-(0/3)*LOG((0/3),2)-(2/3)LOG((2/3),2)</t>
  </si>
  <si>
    <t>-(2/2)*LOG((2/2),2)-(0/2)*LOG((0/2),2)-(0/2)LOG((0/2),2)</t>
  </si>
  <si>
    <t>-(1/2)*LOG((1/2),2)-(0/2)*LOG((0/2),2)-(1/2)LOG((1/2),2)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</si>
</sst>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0" xfId="0" applyNumberFormat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49" fontId="0" fillId="0" borderId="0" xfId="0" applyNumberFormat="1"/>
    <xf numFmtId="0" fontId="0" fillId="0" borderId="10" xfId="0" applyBorder="1"/>
    <xf numFmtId="49" fontId="0" fillId="0" borderId="11" xfId="0" applyNumberFormat="1" applyBorder="1"/>
    <xf numFmtId="164" fontId="0" fillId="0" borderId="12" xfId="0" applyNumberFormat="1" applyBorder="1"/>
    <xf numFmtId="0" fontId="0" fillId="0" borderId="13" xfId="0" applyBorder="1"/>
    <xf numFmtId="49" fontId="0" fillId="0" borderId="5" xfId="0" applyNumberFormat="1" applyBorder="1"/>
    <xf numFmtId="164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7" xfId="0" applyFill="1" applyBorder="1"/>
    <xf numFmtId="49" fontId="0" fillId="2" borderId="18" xfId="0" applyNumberFormat="1" applyFill="1" applyBorder="1"/>
    <xf numFmtId="164" fontId="0" fillId="2" borderId="19" xfId="0" applyNumberFormat="1" applyFill="1" applyBorder="1"/>
    <xf numFmtId="49" fontId="0" fillId="0" borderId="20" xfId="0" applyNumberFormat="1" applyBorder="1"/>
    <xf numFmtId="164" fontId="0" fillId="0" borderId="21" xfId="0" applyNumberFormat="1" applyBorder="1"/>
    <xf numFmtId="164" fontId="0" fillId="0" borderId="16" xfId="0" applyNumberFormat="1" applyBorder="1"/>
    <xf numFmtId="0" fontId="0" fillId="0" borderId="21" xfId="0" applyBorder="1"/>
    <xf numFmtId="164" fontId="0" fillId="2" borderId="0" xfId="0" applyNumberFormat="1" applyFill="1"/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2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B8157F-4B42-4DE2-9A30-E95C4961E112}" name="Table1" displayName="Table1" ref="A1:E25" totalsRowShown="0" headerRowDxfId="19" dataDxfId="17" headerRowBorderDxfId="18" tableBorderDxfId="16" totalsRowBorderDxfId="15">
  <autoFilter ref="A1:E25" xr:uid="{5BB8157F-4B42-4DE2-9A30-E95C4961E112}">
    <filterColumn colId="1">
      <filters>
        <filter val="2"/>
      </filters>
    </filterColumn>
    <filterColumn colId="2">
      <filters>
        <filter val="2"/>
      </filters>
    </filterColumn>
    <filterColumn colId="3">
      <filters>
        <filter val="2"/>
      </filters>
    </filterColumn>
  </autoFilter>
  <tableColumns count="5">
    <tableColumn id="1" xr3:uid="{B33A5F98-427A-4E0C-94AC-1408E7C6E44A}" name="age " dataDxfId="14"/>
    <tableColumn id="2" xr3:uid="{4F515D73-1E4D-4890-9553-C863A2E42178}" name="specRx" dataDxfId="13"/>
    <tableColumn id="3" xr3:uid="{57E0A3C4-965E-402C-8BD0-F7B5637623ED}" name=" astig" dataDxfId="12"/>
    <tableColumn id="4" xr3:uid="{296F2F03-D9F2-471B-AE3C-166FADDB6DA6}" name=" tears" dataDxfId="11"/>
    <tableColumn id="5" xr3:uid="{6533032F-3457-42C7-BCF1-67A7551D3882}" name="Class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0835AB-B73D-41D3-B126-C66AB2D8BC75}" name="Table13" displayName="Table13" ref="A1:E25" totalsRowShown="0" headerRowDxfId="9" dataDxfId="7" headerRowBorderDxfId="8" tableBorderDxfId="6" totalsRowBorderDxfId="5">
  <autoFilter ref="A1:E25" xr:uid="{230835AB-B73D-41D3-B126-C66AB2D8BC75}">
    <filterColumn colId="1">
      <filters>
        <filter val="2"/>
      </filters>
    </filterColumn>
    <filterColumn colId="2">
      <filters>
        <filter val="2"/>
      </filters>
    </filterColumn>
    <filterColumn colId="3">
      <filters>
        <filter val="2"/>
      </filters>
    </filterColumn>
  </autoFilter>
  <tableColumns count="5">
    <tableColumn id="1" xr3:uid="{0D8604BF-60D8-4EB3-B483-2AFDE40C3AEA}" name="age " dataDxfId="4"/>
    <tableColumn id="2" xr3:uid="{081A11D6-90A6-418D-AE08-333086B244E0}" name="specRx" dataDxfId="3"/>
    <tableColumn id="3" xr3:uid="{FA490F9A-062E-46B7-9A25-C532ED167CB5}" name=" astig" dataDxfId="2"/>
    <tableColumn id="4" xr3:uid="{F58D1E59-3EB1-4B33-9C02-9CD72022A6FB}" name=" tears" dataDxfId="1"/>
    <tableColumn id="5" xr3:uid="{5CD54186-9729-49B1-B68F-FB1FC68571E1}" name="Cla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D5DCC-7003-4BEE-B9A5-DD7CFAEA95C1}">
  <dimension ref="A1:J134"/>
  <sheetViews>
    <sheetView tabSelected="1" topLeftCell="A117" workbookViewId="0">
      <selection activeCell="I134" sqref="I134"/>
    </sheetView>
  </sheetViews>
  <sheetFormatPr defaultRowHeight="15" x14ac:dyDescent="0.25"/>
  <cols>
    <col min="7" max="7" width="20.28515625" bestFit="1" customWidth="1"/>
    <col min="8" max="8" width="59.42578125" bestFit="1" customWidth="1"/>
    <col min="9" max="9" width="12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10" hidden="1" x14ac:dyDescent="0.25">
      <c r="A2" s="4">
        <v>1</v>
      </c>
      <c r="B2" s="5">
        <v>1</v>
      </c>
      <c r="C2" s="5">
        <v>1</v>
      </c>
      <c r="D2" s="5">
        <v>1</v>
      </c>
      <c r="E2" s="6">
        <v>3</v>
      </c>
    </row>
    <row r="3" spans="1:10" hidden="1" x14ac:dyDescent="0.25">
      <c r="A3" s="4">
        <v>1</v>
      </c>
      <c r="B3" s="5">
        <v>1</v>
      </c>
      <c r="C3" s="5">
        <v>1</v>
      </c>
      <c r="D3" s="5">
        <v>2</v>
      </c>
      <c r="E3" s="6">
        <v>2</v>
      </c>
    </row>
    <row r="4" spans="1:10" hidden="1" x14ac:dyDescent="0.25">
      <c r="A4" s="4">
        <v>1</v>
      </c>
      <c r="B4" s="5">
        <v>1</v>
      </c>
      <c r="C4" s="5">
        <v>2</v>
      </c>
      <c r="D4" s="5">
        <v>1</v>
      </c>
      <c r="E4" s="6">
        <v>3</v>
      </c>
    </row>
    <row r="5" spans="1:10" hidden="1" x14ac:dyDescent="0.25">
      <c r="A5" s="4">
        <v>1</v>
      </c>
      <c r="B5" s="5">
        <v>1</v>
      </c>
      <c r="C5" s="5">
        <v>2</v>
      </c>
      <c r="D5" s="5">
        <v>2</v>
      </c>
      <c r="E5" s="6">
        <v>1</v>
      </c>
    </row>
    <row r="6" spans="1:10" hidden="1" x14ac:dyDescent="0.25">
      <c r="A6" s="4">
        <v>1</v>
      </c>
      <c r="B6" s="5">
        <v>2</v>
      </c>
      <c r="C6" s="5">
        <v>1</v>
      </c>
      <c r="D6" s="5">
        <v>1</v>
      </c>
      <c r="E6" s="6">
        <v>3</v>
      </c>
    </row>
    <row r="7" spans="1:10" hidden="1" x14ac:dyDescent="0.25">
      <c r="A7" s="4">
        <v>1</v>
      </c>
      <c r="B7" s="5">
        <v>2</v>
      </c>
      <c r="C7" s="5">
        <v>1</v>
      </c>
      <c r="D7" s="5">
        <v>2</v>
      </c>
      <c r="E7" s="6">
        <v>2</v>
      </c>
    </row>
    <row r="8" spans="1:10" hidden="1" x14ac:dyDescent="0.25">
      <c r="A8" s="4">
        <v>1</v>
      </c>
      <c r="B8" s="5">
        <v>2</v>
      </c>
      <c r="C8" s="5">
        <v>2</v>
      </c>
      <c r="D8" s="5">
        <v>1</v>
      </c>
      <c r="E8" s="6">
        <v>3</v>
      </c>
    </row>
    <row r="9" spans="1:10" x14ac:dyDescent="0.25">
      <c r="A9" s="4">
        <v>1</v>
      </c>
      <c r="B9" s="5">
        <v>2</v>
      </c>
      <c r="C9" s="5">
        <v>2</v>
      </c>
      <c r="D9" s="5">
        <v>2</v>
      </c>
      <c r="E9" s="6">
        <v>1</v>
      </c>
    </row>
    <row r="10" spans="1:10" hidden="1" x14ac:dyDescent="0.25">
      <c r="A10" s="4">
        <v>2</v>
      </c>
      <c r="B10" s="5">
        <v>1</v>
      </c>
      <c r="C10" s="5">
        <v>1</v>
      </c>
      <c r="D10" s="5">
        <v>1</v>
      </c>
      <c r="E10" s="6">
        <v>3</v>
      </c>
    </row>
    <row r="11" spans="1:10" hidden="1" x14ac:dyDescent="0.25">
      <c r="A11" s="4">
        <v>2</v>
      </c>
      <c r="B11" s="5">
        <v>1</v>
      </c>
      <c r="C11" s="5">
        <v>1</v>
      </c>
      <c r="D11" s="5">
        <v>2</v>
      </c>
      <c r="E11" s="6">
        <v>2</v>
      </c>
      <c r="J11" s="7"/>
    </row>
    <row r="12" spans="1:10" hidden="1" x14ac:dyDescent="0.25">
      <c r="A12" s="4">
        <v>2</v>
      </c>
      <c r="B12" s="5">
        <v>1</v>
      </c>
      <c r="C12" s="5">
        <v>2</v>
      </c>
      <c r="D12" s="5">
        <v>1</v>
      </c>
      <c r="E12" s="6">
        <v>3</v>
      </c>
    </row>
    <row r="13" spans="1:10" hidden="1" x14ac:dyDescent="0.25">
      <c r="A13" s="4">
        <v>2</v>
      </c>
      <c r="B13" s="5">
        <v>1</v>
      </c>
      <c r="C13" s="5">
        <v>2</v>
      </c>
      <c r="D13" s="5">
        <v>2</v>
      </c>
      <c r="E13" s="6">
        <v>1</v>
      </c>
    </row>
    <row r="14" spans="1:10" hidden="1" x14ac:dyDescent="0.25">
      <c r="A14" s="4">
        <v>2</v>
      </c>
      <c r="B14" s="5">
        <v>2</v>
      </c>
      <c r="C14" s="5">
        <v>1</v>
      </c>
      <c r="D14" s="5">
        <v>1</v>
      </c>
      <c r="E14" s="6">
        <v>3</v>
      </c>
    </row>
    <row r="15" spans="1:10" hidden="1" x14ac:dyDescent="0.25">
      <c r="A15" s="4">
        <v>2</v>
      </c>
      <c r="B15" s="5">
        <v>2</v>
      </c>
      <c r="C15" s="5">
        <v>1</v>
      </c>
      <c r="D15" s="5">
        <v>2</v>
      </c>
      <c r="E15" s="6">
        <v>2</v>
      </c>
    </row>
    <row r="16" spans="1:10" hidden="1" x14ac:dyDescent="0.25">
      <c r="A16" s="4">
        <v>2</v>
      </c>
      <c r="B16" s="5">
        <v>2</v>
      </c>
      <c r="C16" s="5">
        <v>2</v>
      </c>
      <c r="D16" s="5">
        <v>1</v>
      </c>
      <c r="E16" s="6">
        <v>3</v>
      </c>
    </row>
    <row r="17" spans="1:10" x14ac:dyDescent="0.25">
      <c r="A17" s="4">
        <v>2</v>
      </c>
      <c r="B17" s="5">
        <v>2</v>
      </c>
      <c r="C17" s="5">
        <v>2</v>
      </c>
      <c r="D17" s="5">
        <v>2</v>
      </c>
      <c r="E17" s="6">
        <v>3</v>
      </c>
    </row>
    <row r="18" spans="1:10" hidden="1" x14ac:dyDescent="0.25">
      <c r="A18" s="4">
        <v>3</v>
      </c>
      <c r="B18" s="5">
        <v>1</v>
      </c>
      <c r="C18" s="5">
        <v>1</v>
      </c>
      <c r="D18" s="5">
        <v>1</v>
      </c>
      <c r="E18" s="6">
        <v>3</v>
      </c>
    </row>
    <row r="19" spans="1:10" hidden="1" x14ac:dyDescent="0.25">
      <c r="A19" s="4">
        <v>3</v>
      </c>
      <c r="B19" s="5">
        <v>1</v>
      </c>
      <c r="C19" s="5">
        <v>1</v>
      </c>
      <c r="D19" s="5">
        <v>2</v>
      </c>
      <c r="E19" s="6">
        <v>3</v>
      </c>
    </row>
    <row r="20" spans="1:10" hidden="1" x14ac:dyDescent="0.25">
      <c r="A20" s="4">
        <v>3</v>
      </c>
      <c r="B20" s="5">
        <v>1</v>
      </c>
      <c r="C20" s="5">
        <v>2</v>
      </c>
      <c r="D20" s="5">
        <v>1</v>
      </c>
      <c r="E20" s="6">
        <v>3</v>
      </c>
    </row>
    <row r="21" spans="1:10" hidden="1" x14ac:dyDescent="0.25">
      <c r="A21" s="4">
        <v>3</v>
      </c>
      <c r="B21" s="5">
        <v>1</v>
      </c>
      <c r="C21" s="5">
        <v>2</v>
      </c>
      <c r="D21" s="5">
        <v>2</v>
      </c>
      <c r="E21" s="6">
        <v>1</v>
      </c>
    </row>
    <row r="22" spans="1:10" hidden="1" x14ac:dyDescent="0.25">
      <c r="A22" s="4">
        <v>3</v>
      </c>
      <c r="B22" s="5">
        <v>2</v>
      </c>
      <c r="C22" s="5">
        <v>1</v>
      </c>
      <c r="D22" s="5">
        <v>1</v>
      </c>
      <c r="E22" s="6">
        <v>3</v>
      </c>
    </row>
    <row r="23" spans="1:10" hidden="1" x14ac:dyDescent="0.25">
      <c r="A23" s="4">
        <v>3</v>
      </c>
      <c r="B23" s="5">
        <v>2</v>
      </c>
      <c r="C23" s="5">
        <v>1</v>
      </c>
      <c r="D23" s="5">
        <v>2</v>
      </c>
      <c r="E23" s="6">
        <v>2</v>
      </c>
    </row>
    <row r="24" spans="1:10" hidden="1" x14ac:dyDescent="0.25">
      <c r="A24" s="4">
        <v>3</v>
      </c>
      <c r="B24" s="5">
        <v>2</v>
      </c>
      <c r="C24" s="5">
        <v>2</v>
      </c>
      <c r="D24" s="5">
        <v>1</v>
      </c>
      <c r="E24" s="6">
        <v>3</v>
      </c>
    </row>
    <row r="25" spans="1:10" x14ac:dyDescent="0.25">
      <c r="A25" s="8">
        <v>3</v>
      </c>
      <c r="B25" s="9">
        <v>2</v>
      </c>
      <c r="C25" s="9">
        <v>2</v>
      </c>
      <c r="D25" s="9">
        <v>2</v>
      </c>
      <c r="E25" s="10">
        <v>3</v>
      </c>
    </row>
    <row r="27" spans="1:10" x14ac:dyDescent="0.25">
      <c r="H27" s="11"/>
    </row>
    <row r="28" spans="1:10" x14ac:dyDescent="0.25">
      <c r="G28" s="39" t="s">
        <v>5</v>
      </c>
      <c r="H28" s="39"/>
      <c r="I28" s="39"/>
      <c r="J28" s="39"/>
    </row>
    <row r="29" spans="1:10" x14ac:dyDescent="0.25">
      <c r="G29" s="12" t="s">
        <v>6</v>
      </c>
      <c r="H29" s="13" t="s">
        <v>7</v>
      </c>
      <c r="I29" s="14">
        <f>-(4/24)*LOG((4/24),2)-(5/24)*LOG((5/24),2)-(15/24)*LOG((15/24),2)</f>
        <v>1.3260875253642983</v>
      </c>
      <c r="J29" s="12"/>
    </row>
    <row r="30" spans="1:10" x14ac:dyDescent="0.25">
      <c r="H30" s="15"/>
      <c r="I30" s="7"/>
    </row>
    <row r="31" spans="1:10" ht="15.75" thickBot="1" x14ac:dyDescent="0.3">
      <c r="H31" s="15"/>
      <c r="I31" s="7"/>
    </row>
    <row r="32" spans="1:10" x14ac:dyDescent="0.25">
      <c r="G32" s="16" t="s">
        <v>8</v>
      </c>
      <c r="H32" s="17" t="s">
        <v>9</v>
      </c>
      <c r="I32" s="18">
        <f>-(2/8)*LOG((2/8),2)-(2/8)*LOG((2/8),2)-(4/8)*LOG((4/8),2)</f>
        <v>1.5</v>
      </c>
    </row>
    <row r="33" spans="7:9" x14ac:dyDescent="0.25">
      <c r="G33" s="19" t="s">
        <v>10</v>
      </c>
      <c r="H33" s="20" t="s">
        <v>11</v>
      </c>
      <c r="I33" s="21">
        <f>-(1/8)*LOG((1/8),2)-(2/8)*LOG((2/8),2)-(5/8)*LOG((5/8),2)</f>
        <v>1.2987949406953985</v>
      </c>
    </row>
    <row r="34" spans="7:9" x14ac:dyDescent="0.25">
      <c r="G34" s="19" t="s">
        <v>12</v>
      </c>
      <c r="H34" s="20" t="s">
        <v>13</v>
      </c>
      <c r="I34" s="21">
        <f>-(1/8)*LOG((1/8),2)-(1/8)*LOG((1/8),2)-(6/8)*LOG((6/8),2)</f>
        <v>1.0612781244591329</v>
      </c>
    </row>
    <row r="35" spans="7:9" x14ac:dyDescent="0.25">
      <c r="G35" s="19"/>
      <c r="H35" s="20"/>
      <c r="I35" s="22"/>
    </row>
    <row r="36" spans="7:9" x14ac:dyDescent="0.25">
      <c r="G36" s="19" t="s">
        <v>14</v>
      </c>
      <c r="H36" s="20" t="s">
        <v>15</v>
      </c>
      <c r="I36" s="21">
        <f>((8/24)*I32)+((8/24)*I33)+((8/24)*I34)</f>
        <v>1.2866910217181771</v>
      </c>
    </row>
    <row r="37" spans="7:9" x14ac:dyDescent="0.25">
      <c r="G37" s="23"/>
      <c r="H37" s="15"/>
      <c r="I37" s="24"/>
    </row>
    <row r="38" spans="7:9" ht="15.75" thickBot="1" x14ac:dyDescent="0.3">
      <c r="G38" s="25" t="s">
        <v>16</v>
      </c>
      <c r="H38" s="26" t="s">
        <v>17</v>
      </c>
      <c r="I38" s="27">
        <f>I29-I36</f>
        <v>3.9396503646121239E-2</v>
      </c>
    </row>
    <row r="39" spans="7:9" ht="15.75" thickBot="1" x14ac:dyDescent="0.3">
      <c r="H39" s="15"/>
    </row>
    <row r="40" spans="7:9" x14ac:dyDescent="0.25">
      <c r="G40" s="16" t="s">
        <v>18</v>
      </c>
      <c r="H40" s="28" t="s">
        <v>19</v>
      </c>
      <c r="I40" s="29">
        <f>-(3/12)*LOG((3/12),2)-(2/12)*LOG((2/12),2)-(7/12)*LOG((7/12),2)</f>
        <v>1.3844315043405979</v>
      </c>
    </row>
    <row r="41" spans="7:9" x14ac:dyDescent="0.25">
      <c r="G41" s="19" t="s">
        <v>20</v>
      </c>
      <c r="H41" s="15" t="s">
        <v>21</v>
      </c>
      <c r="I41" s="30">
        <f>-(1/12)*LOG((1/12),2)-(3/12)*LOG((3/12),2)-(8/12)*LOG((8/12),2)</f>
        <v>1.1887218755408671</v>
      </c>
    </row>
    <row r="42" spans="7:9" x14ac:dyDescent="0.25">
      <c r="G42" s="23"/>
      <c r="H42" s="15"/>
      <c r="I42" s="24"/>
    </row>
    <row r="43" spans="7:9" x14ac:dyDescent="0.25">
      <c r="G43" s="19" t="s">
        <v>22</v>
      </c>
      <c r="H43" s="20" t="s">
        <v>23</v>
      </c>
      <c r="I43" s="30">
        <f>((12/24)*I40)+((12/24)*I41)</f>
        <v>1.2865766899407325</v>
      </c>
    </row>
    <row r="44" spans="7:9" x14ac:dyDescent="0.25">
      <c r="G44" s="23"/>
      <c r="H44" s="15"/>
      <c r="I44" s="24"/>
    </row>
    <row r="45" spans="7:9" ht="15.75" thickBot="1" x14ac:dyDescent="0.3">
      <c r="G45" s="25" t="s">
        <v>24</v>
      </c>
      <c r="H45" s="26" t="s">
        <v>17</v>
      </c>
      <c r="I45" s="27">
        <f>I29-I43</f>
        <v>3.9510835423565815E-2</v>
      </c>
    </row>
    <row r="46" spans="7:9" ht="15.75" thickBot="1" x14ac:dyDescent="0.3">
      <c r="H46" s="15"/>
    </row>
    <row r="47" spans="7:9" x14ac:dyDescent="0.25">
      <c r="G47" s="16" t="s">
        <v>25</v>
      </c>
      <c r="H47" s="28" t="s">
        <v>26</v>
      </c>
      <c r="I47" s="29">
        <f>-(5/12)*LOG((5/12),2)-(7/12)*LOG((7/12),2)</f>
        <v>0.97986875665115269</v>
      </c>
    </row>
    <row r="48" spans="7:9" x14ac:dyDescent="0.25">
      <c r="G48" s="19" t="s">
        <v>27</v>
      </c>
      <c r="H48" s="15" t="s">
        <v>28</v>
      </c>
      <c r="I48" s="24">
        <f>-(4/12)*LOG((4/12),2)-(8/12)*LOG((8/12),2)</f>
        <v>0.91829583405448956</v>
      </c>
    </row>
    <row r="49" spans="7:10" x14ac:dyDescent="0.25">
      <c r="G49" s="23"/>
      <c r="H49" s="15"/>
      <c r="I49" s="24"/>
    </row>
    <row r="50" spans="7:10" x14ac:dyDescent="0.25">
      <c r="G50" s="19" t="s">
        <v>29</v>
      </c>
      <c r="H50" s="20" t="s">
        <v>30</v>
      </c>
      <c r="I50" s="30">
        <f>((12/24)*I47)+((12/24)*I48)</f>
        <v>0.94908229535282107</v>
      </c>
    </row>
    <row r="51" spans="7:10" x14ac:dyDescent="0.25">
      <c r="G51" s="23"/>
      <c r="H51" s="15"/>
      <c r="I51" s="24"/>
    </row>
    <row r="52" spans="7:10" ht="15.75" thickBot="1" x14ac:dyDescent="0.3">
      <c r="G52" s="25" t="s">
        <v>31</v>
      </c>
      <c r="H52" s="26" t="s">
        <v>17</v>
      </c>
      <c r="I52" s="27">
        <f>I29-I50</f>
        <v>0.37700523001147723</v>
      </c>
    </row>
    <row r="53" spans="7:10" ht="15.75" thickBot="1" x14ac:dyDescent="0.3">
      <c r="H53" s="15"/>
    </row>
    <row r="54" spans="7:10" x14ac:dyDescent="0.25">
      <c r="G54" s="16" t="s">
        <v>32</v>
      </c>
      <c r="H54" s="28" t="s">
        <v>33</v>
      </c>
      <c r="I54" s="31">
        <f>-(12/12)*LOG((12/12),2)</f>
        <v>0</v>
      </c>
    </row>
    <row r="55" spans="7:10" x14ac:dyDescent="0.25">
      <c r="G55" s="19" t="s">
        <v>34</v>
      </c>
      <c r="H55" s="15" t="s">
        <v>35</v>
      </c>
      <c r="I55" s="30">
        <f>-(4/12)*LOG((4/12),2)-(5/12)*LOG((5/12),2)-(3/12)*LOG((3/12),2)</f>
        <v>1.5545851693377994</v>
      </c>
    </row>
    <row r="56" spans="7:10" x14ac:dyDescent="0.25">
      <c r="G56" s="23"/>
      <c r="H56" s="15"/>
      <c r="I56" s="24"/>
    </row>
    <row r="57" spans="7:10" x14ac:dyDescent="0.25">
      <c r="G57" s="19" t="s">
        <v>36</v>
      </c>
      <c r="H57" s="20" t="s">
        <v>37</v>
      </c>
      <c r="I57" s="30">
        <f>((12/24)*I54)+((12/24)*I55)</f>
        <v>0.77729258466889972</v>
      </c>
    </row>
    <row r="58" spans="7:10" x14ac:dyDescent="0.25">
      <c r="G58" s="23"/>
      <c r="H58" s="15"/>
      <c r="I58" s="24"/>
    </row>
    <row r="59" spans="7:10" ht="15.75" thickBot="1" x14ac:dyDescent="0.3">
      <c r="G59" s="25" t="s">
        <v>38</v>
      </c>
      <c r="H59" s="26" t="s">
        <v>17</v>
      </c>
      <c r="I59" s="27">
        <f>I29-I57</f>
        <v>0.54879494069539858</v>
      </c>
    </row>
    <row r="60" spans="7:10" x14ac:dyDescent="0.25">
      <c r="H60" s="15"/>
    </row>
    <row r="61" spans="7:10" x14ac:dyDescent="0.25">
      <c r="H61" s="15"/>
    </row>
    <row r="62" spans="7:10" x14ac:dyDescent="0.25">
      <c r="G62" s="39" t="s">
        <v>5</v>
      </c>
      <c r="H62" s="39"/>
      <c r="I62" s="39"/>
      <c r="J62" s="39"/>
    </row>
    <row r="63" spans="7:10" x14ac:dyDescent="0.25">
      <c r="G63" s="12" t="s">
        <v>6</v>
      </c>
      <c r="H63" s="13" t="s">
        <v>35</v>
      </c>
      <c r="I63" s="14">
        <f>-(4/12)*LOG((4/12),2)-(5/12)*LOG((5/12),2)-(3/12)*LOG((3/12),2)</f>
        <v>1.5545851693377994</v>
      </c>
      <c r="J63" s="12"/>
    </row>
    <row r="64" spans="7:10" x14ac:dyDescent="0.25">
      <c r="H64" s="15"/>
    </row>
    <row r="65" spans="7:9" ht="15.75" thickBot="1" x14ac:dyDescent="0.3">
      <c r="G65" t="s">
        <v>39</v>
      </c>
      <c r="H65" s="15"/>
    </row>
    <row r="66" spans="7:9" x14ac:dyDescent="0.25">
      <c r="G66" s="16" t="s">
        <v>25</v>
      </c>
      <c r="H66" s="28" t="s">
        <v>43</v>
      </c>
      <c r="I66" s="7">
        <f>-(5/6)*LOG((5/6),2)-(1/6)*LOG((1/6),2)</f>
        <v>0.65002242164835411</v>
      </c>
    </row>
    <row r="67" spans="7:9" x14ac:dyDescent="0.25">
      <c r="G67" s="19" t="s">
        <v>27</v>
      </c>
      <c r="H67" s="15" t="s">
        <v>84</v>
      </c>
      <c r="I67" s="7">
        <f>-(4/6)*LOG((4/6),2)-(2/6)*LOG((2/6),2)</f>
        <v>0.91829583405448956</v>
      </c>
    </row>
    <row r="68" spans="7:9" x14ac:dyDescent="0.25">
      <c r="G68" s="23"/>
      <c r="H68" s="15"/>
    </row>
    <row r="69" spans="7:9" x14ac:dyDescent="0.25">
      <c r="G69" s="19" t="s">
        <v>29</v>
      </c>
      <c r="H69" s="20" t="s">
        <v>40</v>
      </c>
      <c r="I69" s="7">
        <f>((6/12)*I66)+((6/12)*I67)</f>
        <v>0.78415912785142183</v>
      </c>
    </row>
    <row r="70" spans="7:9" ht="15.75" thickBot="1" x14ac:dyDescent="0.3">
      <c r="G70" s="25" t="s">
        <v>31</v>
      </c>
      <c r="H70" s="26" t="s">
        <v>17</v>
      </c>
      <c r="I70" s="27">
        <f>I63-I69</f>
        <v>0.77042604148637761</v>
      </c>
    </row>
    <row r="71" spans="7:9" x14ac:dyDescent="0.25">
      <c r="H71" s="15"/>
    </row>
    <row r="72" spans="7:9" x14ac:dyDescent="0.25">
      <c r="H72" s="15"/>
    </row>
    <row r="73" spans="7:9" ht="15.75" thickBot="1" x14ac:dyDescent="0.3">
      <c r="G73" t="s">
        <v>39</v>
      </c>
      <c r="H73" s="15"/>
    </row>
    <row r="74" spans="7:9" x14ac:dyDescent="0.25">
      <c r="G74" s="16" t="s">
        <v>18</v>
      </c>
      <c r="H74" s="28" t="s">
        <v>85</v>
      </c>
      <c r="I74" s="7">
        <f>-(3/6)*LOG((3/6),2)-(2/6)*LOG((2/6),2)-(1/6)*LOG((1/6),2)</f>
        <v>1.4591479170272448</v>
      </c>
    </row>
    <row r="75" spans="7:9" x14ac:dyDescent="0.25">
      <c r="G75" s="19" t="s">
        <v>20</v>
      </c>
      <c r="H75" s="15" t="s">
        <v>86</v>
      </c>
      <c r="I75" s="7">
        <f>-(1/6)*LOG((1/6),2)-(3/6)*LOG((3/6),2)-(2/6)*LOG((2/6),2)</f>
        <v>1.4591479170272446</v>
      </c>
    </row>
    <row r="76" spans="7:9" x14ac:dyDescent="0.25">
      <c r="H76" s="15"/>
    </row>
    <row r="77" spans="7:9" x14ac:dyDescent="0.25">
      <c r="G77" s="19" t="s">
        <v>22</v>
      </c>
      <c r="H77" s="20" t="s">
        <v>41</v>
      </c>
      <c r="I77" s="7">
        <f>((6/12)*I74)+((6/12)*I75)</f>
        <v>1.4591479170272446</v>
      </c>
    </row>
    <row r="78" spans="7:9" x14ac:dyDescent="0.25">
      <c r="G78" s="23"/>
      <c r="H78" s="15"/>
    </row>
    <row r="79" spans="7:9" ht="15.75" thickBot="1" x14ac:dyDescent="0.3">
      <c r="G79" s="25" t="s">
        <v>24</v>
      </c>
      <c r="H79" s="26" t="s">
        <v>17</v>
      </c>
      <c r="I79" s="32">
        <f>I63-I77</f>
        <v>9.5437252310554888E-2</v>
      </c>
    </row>
    <row r="80" spans="7:9" x14ac:dyDescent="0.25">
      <c r="H80" s="15"/>
    </row>
    <row r="81" spans="7:10" x14ac:dyDescent="0.25">
      <c r="H81" s="15"/>
    </row>
    <row r="82" spans="7:10" ht="15.75" thickBot="1" x14ac:dyDescent="0.3">
      <c r="G82" t="s">
        <v>39</v>
      </c>
      <c r="H82" s="15"/>
    </row>
    <row r="83" spans="7:10" ht="15.75" thickBot="1" x14ac:dyDescent="0.3">
      <c r="G83" s="16" t="s">
        <v>8</v>
      </c>
      <c r="H83" s="17" t="s">
        <v>87</v>
      </c>
      <c r="I83" s="7">
        <f>-(2/4)*LOG((2/4),2)-(2/4)*LOG((2/4),2)</f>
        <v>1</v>
      </c>
    </row>
    <row r="84" spans="7:10" ht="15.75" thickBot="1" x14ac:dyDescent="0.3">
      <c r="G84" s="19" t="s">
        <v>10</v>
      </c>
      <c r="H84" s="17" t="s">
        <v>88</v>
      </c>
      <c r="I84" s="7">
        <f>-(1/4)*LOG((1/4),2)-(2/4)*LOG((2/4),2)-(1/4)*LOG((1/4),2)</f>
        <v>1.5</v>
      </c>
    </row>
    <row r="85" spans="7:10" x14ac:dyDescent="0.25">
      <c r="G85" s="19" t="s">
        <v>12</v>
      </c>
      <c r="H85" s="17" t="s">
        <v>89</v>
      </c>
      <c r="I85" s="7">
        <f>-(1/4)*LOG((1/4),2)-(1/4)*LOG((1/4),2)-(2/4)*LOG((2/4),2)</f>
        <v>1.5</v>
      </c>
    </row>
    <row r="86" spans="7:10" x14ac:dyDescent="0.25">
      <c r="G86" s="19"/>
      <c r="H86" s="20"/>
    </row>
    <row r="87" spans="7:10" x14ac:dyDescent="0.25">
      <c r="G87" s="19" t="s">
        <v>14</v>
      </c>
      <c r="H87" s="20" t="s">
        <v>42</v>
      </c>
      <c r="I87" s="7">
        <f>((4/12)*I83)+((4/12)*I84)+((4/12)*I85)</f>
        <v>1.3333333333333333</v>
      </c>
    </row>
    <row r="88" spans="7:10" x14ac:dyDescent="0.25">
      <c r="G88" s="23"/>
      <c r="H88" s="15"/>
    </row>
    <row r="89" spans="7:10" ht="15.75" thickBot="1" x14ac:dyDescent="0.3">
      <c r="G89" s="25" t="s">
        <v>16</v>
      </c>
      <c r="H89" s="26" t="s">
        <v>17</v>
      </c>
      <c r="I89" s="32">
        <f>I63-I87</f>
        <v>0.22125183600446618</v>
      </c>
    </row>
    <row r="90" spans="7:10" x14ac:dyDescent="0.25">
      <c r="H90" s="15"/>
    </row>
    <row r="91" spans="7:10" x14ac:dyDescent="0.25">
      <c r="H91" s="15"/>
    </row>
    <row r="92" spans="7:10" x14ac:dyDescent="0.25">
      <c r="H92" s="15"/>
    </row>
    <row r="93" spans="7:10" x14ac:dyDescent="0.25">
      <c r="G93" s="39" t="s">
        <v>5</v>
      </c>
      <c r="H93" s="39"/>
      <c r="I93" s="39"/>
      <c r="J93" s="39"/>
    </row>
    <row r="94" spans="7:10" x14ac:dyDescent="0.25">
      <c r="G94" s="12" t="s">
        <v>6</v>
      </c>
      <c r="H94" s="13" t="s">
        <v>43</v>
      </c>
      <c r="I94" s="14">
        <f>-(5/6)*LOG((5/6),2)-(1/6)*LOG((1/6),2)</f>
        <v>0.65002242164835411</v>
      </c>
      <c r="J94" s="12"/>
    </row>
    <row r="95" spans="7:10" x14ac:dyDescent="0.25">
      <c r="H95" s="15"/>
    </row>
    <row r="96" spans="7:10" ht="15.75" thickBot="1" x14ac:dyDescent="0.3">
      <c r="G96" t="s">
        <v>44</v>
      </c>
      <c r="H96" s="15"/>
    </row>
    <row r="97" spans="7:9" x14ac:dyDescent="0.25">
      <c r="G97" s="16" t="s">
        <v>18</v>
      </c>
      <c r="H97" s="13" t="s">
        <v>90</v>
      </c>
      <c r="I97" s="7">
        <f>-(2/3)*LOG((2/3),2)-(1/3)*LOG((1/3),2)</f>
        <v>0.91829583405448956</v>
      </c>
    </row>
    <row r="98" spans="7:9" x14ac:dyDescent="0.25">
      <c r="G98" s="19" t="s">
        <v>20</v>
      </c>
      <c r="H98" s="13" t="s">
        <v>91</v>
      </c>
      <c r="I98" s="7">
        <f>-(3/3)*LOG((3/3),2)</f>
        <v>0</v>
      </c>
    </row>
    <row r="99" spans="7:9" x14ac:dyDescent="0.25">
      <c r="H99" s="15"/>
    </row>
    <row r="100" spans="7:9" x14ac:dyDescent="0.25">
      <c r="G100" s="19" t="s">
        <v>22</v>
      </c>
      <c r="H100" s="20" t="s">
        <v>45</v>
      </c>
      <c r="I100" s="7">
        <f>((3/6)*I97)+((3/6)*I98)</f>
        <v>0.45914791702724478</v>
      </c>
    </row>
    <row r="101" spans="7:9" x14ac:dyDescent="0.25">
      <c r="G101" s="23"/>
      <c r="H101" s="15"/>
    </row>
    <row r="102" spans="7:9" ht="15.75" thickBot="1" x14ac:dyDescent="0.3">
      <c r="G102" s="25" t="s">
        <v>24</v>
      </c>
      <c r="H102" s="26" t="s">
        <v>17</v>
      </c>
      <c r="I102" s="32">
        <f>I94-I100</f>
        <v>0.19087450462110933</v>
      </c>
    </row>
    <row r="103" spans="7:9" x14ac:dyDescent="0.25">
      <c r="H103" s="15"/>
    </row>
    <row r="104" spans="7:9" ht="15.75" thickBot="1" x14ac:dyDescent="0.3">
      <c r="H104" s="15"/>
    </row>
    <row r="105" spans="7:9" x14ac:dyDescent="0.25">
      <c r="G105" s="16" t="s">
        <v>8</v>
      </c>
      <c r="H105" s="13" t="s">
        <v>92</v>
      </c>
      <c r="I105" s="7">
        <f>-(2/2)*LOG((2/2),2)</f>
        <v>0</v>
      </c>
    </row>
    <row r="106" spans="7:9" x14ac:dyDescent="0.25">
      <c r="G106" s="19" t="s">
        <v>10</v>
      </c>
      <c r="H106" s="13" t="s">
        <v>92</v>
      </c>
      <c r="I106" s="7">
        <f>-(2/2)*LOG((2/2),2)</f>
        <v>0</v>
      </c>
    </row>
    <row r="107" spans="7:9" x14ac:dyDescent="0.25">
      <c r="G107" s="19" t="s">
        <v>12</v>
      </c>
      <c r="H107" s="13" t="s">
        <v>47</v>
      </c>
      <c r="I107" s="7">
        <f>-(1/2)*LOG((1/2),2)-(1/2)*LOG((1/2),2)</f>
        <v>1</v>
      </c>
    </row>
    <row r="108" spans="7:9" x14ac:dyDescent="0.25">
      <c r="G108" s="19"/>
      <c r="H108" s="20"/>
    </row>
    <row r="109" spans="7:9" x14ac:dyDescent="0.25">
      <c r="G109" s="19" t="s">
        <v>14</v>
      </c>
      <c r="H109" s="20" t="s">
        <v>46</v>
      </c>
      <c r="I109" s="7">
        <f>((2/6)*I105)+((2/6)*I106)+((2/6)*I107)</f>
        <v>0.33333333333333331</v>
      </c>
    </row>
    <row r="110" spans="7:9" x14ac:dyDescent="0.25">
      <c r="G110" s="23"/>
      <c r="H110" s="15"/>
    </row>
    <row r="111" spans="7:9" ht="15.75" thickBot="1" x14ac:dyDescent="0.3">
      <c r="G111" s="25" t="s">
        <v>16</v>
      </c>
      <c r="H111" s="26" t="s">
        <v>17</v>
      </c>
      <c r="I111" s="32">
        <f>I94-I109</f>
        <v>0.31668908831502079</v>
      </c>
    </row>
    <row r="114" spans="7:10" x14ac:dyDescent="0.25">
      <c r="G114" s="39" t="s">
        <v>5</v>
      </c>
      <c r="H114" s="39"/>
      <c r="I114" s="39"/>
      <c r="J114" s="39"/>
    </row>
    <row r="115" spans="7:10" x14ac:dyDescent="0.25">
      <c r="G115" s="12" t="s">
        <v>6</v>
      </c>
      <c r="H115" s="13" t="s">
        <v>84</v>
      </c>
      <c r="I115" s="14">
        <f>-(4/6)*LOG((4/6),2)-(2/6)*LOG((2/6),2)</f>
        <v>0.91829583405448956</v>
      </c>
      <c r="J115" s="12"/>
    </row>
    <row r="118" spans="7:10" ht="15.75" thickBot="1" x14ac:dyDescent="0.3">
      <c r="G118" t="s">
        <v>93</v>
      </c>
      <c r="H118" s="15"/>
    </row>
    <row r="119" spans="7:10" x14ac:dyDescent="0.25">
      <c r="G119" s="16" t="s">
        <v>18</v>
      </c>
      <c r="H119" s="13" t="s">
        <v>94</v>
      </c>
      <c r="I119">
        <f>-(3/3)*LOG((3/3),2)</f>
        <v>0</v>
      </c>
    </row>
    <row r="120" spans="7:10" x14ac:dyDescent="0.25">
      <c r="G120" s="19" t="s">
        <v>20</v>
      </c>
      <c r="H120" s="13" t="s">
        <v>95</v>
      </c>
      <c r="I120" s="7">
        <f>-(1/3)*LOG((1/3),2)-(2/3)*LOG((2/3),2)</f>
        <v>0.91829583405448956</v>
      </c>
    </row>
    <row r="121" spans="7:10" x14ac:dyDescent="0.25">
      <c r="H121" s="15"/>
    </row>
    <row r="122" spans="7:10" x14ac:dyDescent="0.25">
      <c r="G122" s="19" t="s">
        <v>22</v>
      </c>
      <c r="H122" s="20" t="s">
        <v>45</v>
      </c>
      <c r="I122" s="7">
        <f>((1/2)*I119)+((1/2)*I120)</f>
        <v>0.45914791702724478</v>
      </c>
    </row>
    <row r="123" spans="7:10" x14ac:dyDescent="0.25">
      <c r="G123" s="23"/>
      <c r="H123" s="15"/>
    </row>
    <row r="124" spans="7:10" ht="15.75" thickBot="1" x14ac:dyDescent="0.3">
      <c r="G124" s="25" t="s">
        <v>24</v>
      </c>
      <c r="H124" s="26" t="s">
        <v>17</v>
      </c>
      <c r="I124" s="32">
        <f>I115-I122</f>
        <v>0.45914791702724478</v>
      </c>
    </row>
    <row r="127" spans="7:10" ht="15.75" thickBot="1" x14ac:dyDescent="0.3">
      <c r="G127" t="s">
        <v>93</v>
      </c>
    </row>
    <row r="128" spans="7:10" x14ac:dyDescent="0.25">
      <c r="G128" s="16" t="s">
        <v>8</v>
      </c>
      <c r="H128" s="13" t="s">
        <v>96</v>
      </c>
      <c r="I128">
        <f>-(2/2)*LOG((2/2),2)</f>
        <v>0</v>
      </c>
    </row>
    <row r="129" spans="7:9" x14ac:dyDescent="0.25">
      <c r="G129" s="19" t="s">
        <v>10</v>
      </c>
      <c r="H129" s="13" t="s">
        <v>97</v>
      </c>
      <c r="I129">
        <f>-(1/2)*LOG((1/2),2)-(1/2)*LOG((1/2),2)</f>
        <v>1</v>
      </c>
    </row>
    <row r="130" spans="7:9" x14ac:dyDescent="0.25">
      <c r="G130" s="19" t="s">
        <v>12</v>
      </c>
      <c r="H130" s="13" t="s">
        <v>97</v>
      </c>
      <c r="I130">
        <f>-(1/2)*LOG((1/2),2)-(1/2)*LOG((1/2),2)</f>
        <v>1</v>
      </c>
    </row>
    <row r="131" spans="7:9" x14ac:dyDescent="0.25">
      <c r="G131" s="19"/>
      <c r="H131" s="20"/>
    </row>
    <row r="132" spans="7:9" x14ac:dyDescent="0.25">
      <c r="G132" s="19" t="s">
        <v>14</v>
      </c>
      <c r="H132" s="20" t="s">
        <v>46</v>
      </c>
      <c r="I132" s="7">
        <f>((2/6)*I128)+((2/6)*I129)+((2/6)*I130)</f>
        <v>0.66666666666666663</v>
      </c>
    </row>
    <row r="133" spans="7:9" x14ac:dyDescent="0.25">
      <c r="G133" s="23"/>
      <c r="H133" s="15"/>
    </row>
    <row r="134" spans="7:9" ht="15.75" thickBot="1" x14ac:dyDescent="0.3">
      <c r="G134" s="25" t="s">
        <v>16</v>
      </c>
      <c r="H134" s="26" t="s">
        <v>17</v>
      </c>
      <c r="I134" s="7">
        <f>I115-I132</f>
        <v>0.25162916738782293</v>
      </c>
    </row>
  </sheetData>
  <mergeCells count="4">
    <mergeCell ref="G28:J28"/>
    <mergeCell ref="G62:J62"/>
    <mergeCell ref="G93:J93"/>
    <mergeCell ref="G114:J11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1FC5-38CD-45DA-AFE2-D2B1C9F39A9F}">
  <dimension ref="A1:K155"/>
  <sheetViews>
    <sheetView topLeftCell="A143" workbookViewId="0">
      <selection activeCell="I155" sqref="I155"/>
    </sheetView>
  </sheetViews>
  <sheetFormatPr defaultRowHeight="15" x14ac:dyDescent="0.25"/>
  <cols>
    <col min="8" max="8" width="13.28515625" bestFit="1" customWidth="1"/>
    <col min="9" max="9" width="60.42578125" customWidth="1"/>
    <col min="10" max="10" width="9.85546875" style="7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idden="1" x14ac:dyDescent="0.25">
      <c r="A2" s="4">
        <v>1</v>
      </c>
      <c r="B2" s="5">
        <v>1</v>
      </c>
      <c r="C2" s="5">
        <v>1</v>
      </c>
      <c r="D2" s="5">
        <v>1</v>
      </c>
      <c r="E2" s="6">
        <v>3</v>
      </c>
    </row>
    <row r="3" spans="1:5" hidden="1" x14ac:dyDescent="0.25">
      <c r="A3" s="4">
        <v>1</v>
      </c>
      <c r="B3" s="5">
        <v>1</v>
      </c>
      <c r="C3" s="5">
        <v>1</v>
      </c>
      <c r="D3" s="5">
        <v>2</v>
      </c>
      <c r="E3" s="6">
        <v>2</v>
      </c>
    </row>
    <row r="4" spans="1:5" hidden="1" x14ac:dyDescent="0.25">
      <c r="A4" s="4">
        <v>1</v>
      </c>
      <c r="B4" s="5">
        <v>1</v>
      </c>
      <c r="C4" s="5">
        <v>2</v>
      </c>
      <c r="D4" s="5">
        <v>1</v>
      </c>
      <c r="E4" s="6">
        <v>3</v>
      </c>
    </row>
    <row r="5" spans="1:5" hidden="1" x14ac:dyDescent="0.25">
      <c r="A5" s="4">
        <v>1</v>
      </c>
      <c r="B5" s="5">
        <v>1</v>
      </c>
      <c r="C5" s="5">
        <v>2</v>
      </c>
      <c r="D5" s="5">
        <v>2</v>
      </c>
      <c r="E5" s="6">
        <v>1</v>
      </c>
    </row>
    <row r="6" spans="1:5" hidden="1" x14ac:dyDescent="0.25">
      <c r="A6" s="4">
        <v>1</v>
      </c>
      <c r="B6" s="5">
        <v>2</v>
      </c>
      <c r="C6" s="5">
        <v>1</v>
      </c>
      <c r="D6" s="5">
        <v>1</v>
      </c>
      <c r="E6" s="6">
        <v>3</v>
      </c>
    </row>
    <row r="7" spans="1:5" hidden="1" x14ac:dyDescent="0.25">
      <c r="A7" s="4">
        <v>1</v>
      </c>
      <c r="B7" s="5">
        <v>2</v>
      </c>
      <c r="C7" s="5">
        <v>1</v>
      </c>
      <c r="D7" s="5">
        <v>2</v>
      </c>
      <c r="E7" s="6">
        <v>2</v>
      </c>
    </row>
    <row r="8" spans="1:5" hidden="1" x14ac:dyDescent="0.25">
      <c r="A8" s="4">
        <v>1</v>
      </c>
      <c r="B8" s="5">
        <v>2</v>
      </c>
      <c r="C8" s="5">
        <v>2</v>
      </c>
      <c r="D8" s="5">
        <v>1</v>
      </c>
      <c r="E8" s="6">
        <v>3</v>
      </c>
    </row>
    <row r="9" spans="1:5" x14ac:dyDescent="0.25">
      <c r="A9" s="4">
        <v>1</v>
      </c>
      <c r="B9" s="5">
        <v>2</v>
      </c>
      <c r="C9" s="5">
        <v>2</v>
      </c>
      <c r="D9" s="5">
        <v>2</v>
      </c>
      <c r="E9" s="6">
        <v>1</v>
      </c>
    </row>
    <row r="10" spans="1:5" hidden="1" x14ac:dyDescent="0.25">
      <c r="A10" s="4">
        <v>2</v>
      </c>
      <c r="B10" s="5">
        <v>1</v>
      </c>
      <c r="C10" s="5">
        <v>1</v>
      </c>
      <c r="D10" s="5">
        <v>1</v>
      </c>
      <c r="E10" s="6">
        <v>3</v>
      </c>
    </row>
    <row r="11" spans="1:5" hidden="1" x14ac:dyDescent="0.25">
      <c r="A11" s="4">
        <v>2</v>
      </c>
      <c r="B11" s="5">
        <v>1</v>
      </c>
      <c r="C11" s="5">
        <v>1</v>
      </c>
      <c r="D11" s="5">
        <v>2</v>
      </c>
      <c r="E11" s="6">
        <v>2</v>
      </c>
    </row>
    <row r="12" spans="1:5" hidden="1" x14ac:dyDescent="0.25">
      <c r="A12" s="4">
        <v>2</v>
      </c>
      <c r="B12" s="5">
        <v>1</v>
      </c>
      <c r="C12" s="5">
        <v>2</v>
      </c>
      <c r="D12" s="5">
        <v>1</v>
      </c>
      <c r="E12" s="6">
        <v>3</v>
      </c>
    </row>
    <row r="13" spans="1:5" hidden="1" x14ac:dyDescent="0.25">
      <c r="A13" s="4">
        <v>2</v>
      </c>
      <c r="B13" s="5">
        <v>1</v>
      </c>
      <c r="C13" s="5">
        <v>2</v>
      </c>
      <c r="D13" s="5">
        <v>2</v>
      </c>
      <c r="E13" s="6">
        <v>1</v>
      </c>
    </row>
    <row r="14" spans="1:5" hidden="1" x14ac:dyDescent="0.25">
      <c r="A14" s="4">
        <v>2</v>
      </c>
      <c r="B14" s="5">
        <v>2</v>
      </c>
      <c r="C14" s="5">
        <v>1</v>
      </c>
      <c r="D14" s="5">
        <v>1</v>
      </c>
      <c r="E14" s="6">
        <v>3</v>
      </c>
    </row>
    <row r="15" spans="1:5" hidden="1" x14ac:dyDescent="0.25">
      <c r="A15" s="4">
        <v>2</v>
      </c>
      <c r="B15" s="5">
        <v>2</v>
      </c>
      <c r="C15" s="5">
        <v>1</v>
      </c>
      <c r="D15" s="5">
        <v>2</v>
      </c>
      <c r="E15" s="6">
        <v>2</v>
      </c>
    </row>
    <row r="16" spans="1:5" hidden="1" x14ac:dyDescent="0.25">
      <c r="A16" s="4">
        <v>2</v>
      </c>
      <c r="B16" s="5">
        <v>2</v>
      </c>
      <c r="C16" s="5">
        <v>2</v>
      </c>
      <c r="D16" s="5">
        <v>1</v>
      </c>
      <c r="E16" s="6">
        <v>3</v>
      </c>
    </row>
    <row r="17" spans="1:11" x14ac:dyDescent="0.25">
      <c r="A17" s="4">
        <v>2</v>
      </c>
      <c r="B17" s="5">
        <v>2</v>
      </c>
      <c r="C17" s="5">
        <v>2</v>
      </c>
      <c r="D17" s="5">
        <v>2</v>
      </c>
      <c r="E17" s="6">
        <v>3</v>
      </c>
    </row>
    <row r="18" spans="1:11" hidden="1" x14ac:dyDescent="0.25">
      <c r="A18" s="4">
        <v>3</v>
      </c>
      <c r="B18" s="5">
        <v>1</v>
      </c>
      <c r="C18" s="5">
        <v>1</v>
      </c>
      <c r="D18" s="5">
        <v>1</v>
      </c>
      <c r="E18" s="6">
        <v>3</v>
      </c>
    </row>
    <row r="19" spans="1:11" hidden="1" x14ac:dyDescent="0.25">
      <c r="A19" s="4">
        <v>3</v>
      </c>
      <c r="B19" s="5">
        <v>1</v>
      </c>
      <c r="C19" s="5">
        <v>1</v>
      </c>
      <c r="D19" s="5">
        <v>2</v>
      </c>
      <c r="E19" s="6">
        <v>3</v>
      </c>
    </row>
    <row r="20" spans="1:11" hidden="1" x14ac:dyDescent="0.25">
      <c r="A20" s="4">
        <v>3</v>
      </c>
      <c r="B20" s="5">
        <v>1</v>
      </c>
      <c r="C20" s="5">
        <v>2</v>
      </c>
      <c r="D20" s="5">
        <v>1</v>
      </c>
      <c r="E20" s="6">
        <v>3</v>
      </c>
    </row>
    <row r="21" spans="1:11" hidden="1" x14ac:dyDescent="0.25">
      <c r="A21" s="4">
        <v>3</v>
      </c>
      <c r="B21" s="5">
        <v>1</v>
      </c>
      <c r="C21" s="5">
        <v>2</v>
      </c>
      <c r="D21" s="5">
        <v>2</v>
      </c>
      <c r="E21" s="6">
        <v>1</v>
      </c>
    </row>
    <row r="22" spans="1:11" hidden="1" x14ac:dyDescent="0.25">
      <c r="A22" s="4">
        <v>3</v>
      </c>
      <c r="B22" s="5">
        <v>2</v>
      </c>
      <c r="C22" s="5">
        <v>1</v>
      </c>
      <c r="D22" s="5">
        <v>1</v>
      </c>
      <c r="E22" s="6">
        <v>3</v>
      </c>
    </row>
    <row r="23" spans="1:11" hidden="1" x14ac:dyDescent="0.25">
      <c r="A23" s="4">
        <v>3</v>
      </c>
      <c r="B23" s="5">
        <v>2</v>
      </c>
      <c r="C23" s="5">
        <v>1</v>
      </c>
      <c r="D23" s="5">
        <v>2</v>
      </c>
      <c r="E23" s="6">
        <v>2</v>
      </c>
    </row>
    <row r="24" spans="1:11" hidden="1" x14ac:dyDescent="0.25">
      <c r="A24" s="4">
        <v>3</v>
      </c>
      <c r="B24" s="5">
        <v>2</v>
      </c>
      <c r="C24" s="5">
        <v>2</v>
      </c>
      <c r="D24" s="5">
        <v>1</v>
      </c>
      <c r="E24" s="6">
        <v>3</v>
      </c>
    </row>
    <row r="25" spans="1:11" x14ac:dyDescent="0.25">
      <c r="A25" s="8">
        <v>3</v>
      </c>
      <c r="B25" s="9">
        <v>2</v>
      </c>
      <c r="C25" s="9">
        <v>2</v>
      </c>
      <c r="D25" s="9">
        <v>2</v>
      </c>
      <c r="E25" s="10">
        <v>3</v>
      </c>
    </row>
    <row r="28" spans="1:11" x14ac:dyDescent="0.25">
      <c r="I28" s="34" t="s">
        <v>70</v>
      </c>
    </row>
    <row r="29" spans="1:11" x14ac:dyDescent="0.25">
      <c r="H29" t="s">
        <v>6</v>
      </c>
      <c r="I29" s="15" t="s">
        <v>48</v>
      </c>
      <c r="J29" s="7">
        <f>-(4/24)*LOG((4/24),2)-(5/24)*LOG((5/24),2)-(15/24)*LOG((15/24),2)</f>
        <v>1.3260875253642983</v>
      </c>
    </row>
    <row r="31" spans="1:11" x14ac:dyDescent="0.25">
      <c r="H31" s="5" t="s">
        <v>49</v>
      </c>
      <c r="I31" s="5" t="s">
        <v>53</v>
      </c>
      <c r="J31" s="5" t="s">
        <v>54</v>
      </c>
      <c r="K31" s="5" t="s">
        <v>55</v>
      </c>
    </row>
    <row r="32" spans="1:11" x14ac:dyDescent="0.25">
      <c r="H32" s="5" t="s">
        <v>50</v>
      </c>
      <c r="I32" s="5">
        <v>2</v>
      </c>
      <c r="J32" s="5">
        <v>1</v>
      </c>
      <c r="K32" s="5">
        <v>1</v>
      </c>
    </row>
    <row r="33" spans="8:11" x14ac:dyDescent="0.25">
      <c r="H33" s="5" t="s">
        <v>51</v>
      </c>
      <c r="I33" s="5">
        <v>2</v>
      </c>
      <c r="J33" s="5">
        <v>2</v>
      </c>
      <c r="K33" s="5">
        <v>1</v>
      </c>
    </row>
    <row r="34" spans="8:11" x14ac:dyDescent="0.25">
      <c r="H34" s="5" t="s">
        <v>52</v>
      </c>
      <c r="I34" s="5">
        <v>4</v>
      </c>
      <c r="J34" s="5">
        <v>5</v>
      </c>
      <c r="K34" s="5">
        <v>6</v>
      </c>
    </row>
    <row r="35" spans="8:11" x14ac:dyDescent="0.25">
      <c r="H35" s="5" t="s">
        <v>56</v>
      </c>
      <c r="I35" s="33">
        <v>8</v>
      </c>
      <c r="J35" s="33">
        <v>8</v>
      </c>
      <c r="K35" s="33">
        <v>8</v>
      </c>
    </row>
    <row r="37" spans="8:11" ht="45" x14ac:dyDescent="0.25">
      <c r="H37" s="34" t="s">
        <v>14</v>
      </c>
      <c r="I37" s="11" t="s">
        <v>57</v>
      </c>
      <c r="J37" s="7">
        <f>(-2*IMLOG2(2)-1*IMLOG2(1)-1*IMLOG2(1)-2*IMLOG2(2)-2*IMLOG2(2)-1*IMLOG2(1)-4*IMLOG2(4)-5*IMLOG2(5)-6*IMLOG2(6)+8*IMLOG2(8)+8*IMLOG2(8)+8*IMLOG2(8))/24</f>
        <v>1.2866910217181766</v>
      </c>
    </row>
    <row r="40" spans="8:11" x14ac:dyDescent="0.25">
      <c r="H40" s="5" t="s">
        <v>58</v>
      </c>
      <c r="I40" s="6" t="s">
        <v>59</v>
      </c>
      <c r="J40" s="5" t="s">
        <v>60</v>
      </c>
      <c r="K40" s="34"/>
    </row>
    <row r="41" spans="8:11" x14ac:dyDescent="0.25">
      <c r="H41" s="5" t="s">
        <v>50</v>
      </c>
      <c r="I41" s="6">
        <v>3</v>
      </c>
      <c r="J41" s="5">
        <v>1</v>
      </c>
      <c r="K41" s="34"/>
    </row>
    <row r="42" spans="8:11" x14ac:dyDescent="0.25">
      <c r="H42" s="5" t="s">
        <v>51</v>
      </c>
      <c r="I42" s="6">
        <v>2</v>
      </c>
      <c r="J42" s="5">
        <v>3</v>
      </c>
      <c r="K42" s="34"/>
    </row>
    <row r="43" spans="8:11" x14ac:dyDescent="0.25">
      <c r="H43" s="5" t="s">
        <v>52</v>
      </c>
      <c r="I43" s="6">
        <v>7</v>
      </c>
      <c r="J43" s="5">
        <v>8</v>
      </c>
      <c r="K43" s="34"/>
    </row>
    <row r="44" spans="8:11" x14ac:dyDescent="0.25">
      <c r="H44" s="5" t="s">
        <v>56</v>
      </c>
      <c r="I44" s="36">
        <v>12</v>
      </c>
      <c r="J44" s="33">
        <v>12</v>
      </c>
      <c r="K44" s="35"/>
    </row>
    <row r="46" spans="8:11" ht="30" x14ac:dyDescent="0.25">
      <c r="H46" s="34" t="s">
        <v>22</v>
      </c>
      <c r="I46" s="11" t="s">
        <v>61</v>
      </c>
      <c r="J46" s="7">
        <f>(-3*IMLOG2(3)-1*IMLOG2(1)-2*IMLOG2(2)-3*IMLOG2(3)-7*IMLOG2(7)-8*IMLOG2(8)+12*IMLOG2(12)+12*IMLOG2(12))/24</f>
        <v>1.2865766899407367</v>
      </c>
    </row>
    <row r="49" spans="8:10" x14ac:dyDescent="0.25">
      <c r="H49" s="5" t="s">
        <v>62</v>
      </c>
      <c r="I49" s="6" t="s">
        <v>63</v>
      </c>
      <c r="J49" s="6" t="s">
        <v>64</v>
      </c>
    </row>
    <row r="50" spans="8:10" x14ac:dyDescent="0.25">
      <c r="H50" s="5" t="s">
        <v>50</v>
      </c>
      <c r="I50" s="6">
        <v>0</v>
      </c>
      <c r="J50" s="5">
        <v>4</v>
      </c>
    </row>
    <row r="51" spans="8:10" x14ac:dyDescent="0.25">
      <c r="H51" s="5" t="s">
        <v>51</v>
      </c>
      <c r="I51" s="6">
        <v>5</v>
      </c>
      <c r="J51" s="5">
        <v>0</v>
      </c>
    </row>
    <row r="52" spans="8:10" x14ac:dyDescent="0.25">
      <c r="H52" s="5" t="s">
        <v>52</v>
      </c>
      <c r="I52" s="6">
        <v>7</v>
      </c>
      <c r="J52" s="5">
        <v>8</v>
      </c>
    </row>
    <row r="53" spans="8:10" x14ac:dyDescent="0.25">
      <c r="H53" s="5" t="s">
        <v>56</v>
      </c>
      <c r="I53" s="36">
        <v>12</v>
      </c>
      <c r="J53" s="33">
        <v>12</v>
      </c>
    </row>
    <row r="55" spans="8:10" ht="30" x14ac:dyDescent="0.25">
      <c r="H55" s="34" t="s">
        <v>29</v>
      </c>
      <c r="I55" s="11" t="s">
        <v>65</v>
      </c>
      <c r="J55" s="7">
        <f>(-4*IMLOG2(4)-5*IMLOG2(5)-7*IMLOG2(7)-8*IMLOG2(8)+12*IMLOG2(12)+12*IMLOG2(12))/24</f>
        <v>0.94908229535282673</v>
      </c>
    </row>
    <row r="58" spans="8:10" x14ac:dyDescent="0.25">
      <c r="H58" s="5" t="s">
        <v>66</v>
      </c>
      <c r="I58" s="6" t="s">
        <v>67</v>
      </c>
      <c r="J58" s="5" t="s">
        <v>68</v>
      </c>
    </row>
    <row r="59" spans="8:10" x14ac:dyDescent="0.25">
      <c r="H59" s="5" t="s">
        <v>50</v>
      </c>
      <c r="I59" s="6">
        <v>0</v>
      </c>
      <c r="J59" s="5">
        <v>4</v>
      </c>
    </row>
    <row r="60" spans="8:10" x14ac:dyDescent="0.25">
      <c r="H60" s="5" t="s">
        <v>51</v>
      </c>
      <c r="I60" s="6">
        <v>0</v>
      </c>
      <c r="J60" s="5">
        <v>5</v>
      </c>
    </row>
    <row r="61" spans="8:10" x14ac:dyDescent="0.25">
      <c r="H61" s="5" t="s">
        <v>52</v>
      </c>
      <c r="I61" s="6">
        <v>12</v>
      </c>
      <c r="J61" s="5">
        <v>3</v>
      </c>
    </row>
    <row r="62" spans="8:10" x14ac:dyDescent="0.25">
      <c r="H62" s="5" t="s">
        <v>56</v>
      </c>
      <c r="I62" s="36">
        <v>12</v>
      </c>
      <c r="J62" s="33">
        <v>12</v>
      </c>
    </row>
    <row r="64" spans="8:10" ht="30" x14ac:dyDescent="0.25">
      <c r="H64" s="34" t="s">
        <v>36</v>
      </c>
      <c r="I64" s="11" t="s">
        <v>69</v>
      </c>
      <c r="J64" s="7">
        <f>(-4*IMLOG2(4)-5*IMLOG2(5)-12*IMLOG2(12)-3*IMLOG2(3)+12*IMLOG2(12)+12*IMLOG2(12))/24</f>
        <v>0.7772925846689015</v>
      </c>
    </row>
    <row r="67" spans="8:11" x14ac:dyDescent="0.25">
      <c r="H67" t="s">
        <v>16</v>
      </c>
      <c r="I67" s="37">
        <f>J29-J37</f>
        <v>3.9396503646121683E-2</v>
      </c>
    </row>
    <row r="68" spans="8:11" x14ac:dyDescent="0.25">
      <c r="H68" t="s">
        <v>24</v>
      </c>
      <c r="I68" s="37">
        <f>J29-J46</f>
        <v>3.9510835423561597E-2</v>
      </c>
    </row>
    <row r="69" spans="8:11" x14ac:dyDescent="0.25">
      <c r="H69" t="s">
        <v>31</v>
      </c>
      <c r="I69" s="37">
        <f>J29-J55</f>
        <v>0.37700523001147157</v>
      </c>
    </row>
    <row r="70" spans="8:11" x14ac:dyDescent="0.25">
      <c r="H70" t="s">
        <v>38</v>
      </c>
      <c r="I70" s="38">
        <f>J29-J64</f>
        <v>0.5487949406953968</v>
      </c>
    </row>
    <row r="73" spans="8:11" x14ac:dyDescent="0.25">
      <c r="I73" s="34" t="s">
        <v>71</v>
      </c>
    </row>
    <row r="74" spans="8:11" x14ac:dyDescent="0.25">
      <c r="H74" t="s">
        <v>6</v>
      </c>
      <c r="I74" s="15" t="s">
        <v>72</v>
      </c>
      <c r="J74" s="7">
        <f>-(4/12)*LOG((4/12),2)-(5/12)*LOG((5/12),2)-(3/12)*LOG((3/12),2)</f>
        <v>1.5545851693377994</v>
      </c>
    </row>
    <row r="76" spans="8:11" x14ac:dyDescent="0.25">
      <c r="H76" s="5" t="s">
        <v>49</v>
      </c>
      <c r="I76" s="5" t="s">
        <v>53</v>
      </c>
      <c r="J76" s="5" t="s">
        <v>54</v>
      </c>
      <c r="K76" s="5" t="s">
        <v>55</v>
      </c>
    </row>
    <row r="77" spans="8:11" x14ac:dyDescent="0.25">
      <c r="H77" s="5" t="s">
        <v>50</v>
      </c>
      <c r="I77" s="5">
        <v>2</v>
      </c>
      <c r="J77" s="5">
        <v>1</v>
      </c>
      <c r="K77" s="5">
        <v>1</v>
      </c>
    </row>
    <row r="78" spans="8:11" x14ac:dyDescent="0.25">
      <c r="H78" s="5" t="s">
        <v>51</v>
      </c>
      <c r="I78" s="5">
        <v>2</v>
      </c>
      <c r="J78" s="5">
        <v>2</v>
      </c>
      <c r="K78" s="5">
        <v>1</v>
      </c>
    </row>
    <row r="79" spans="8:11" x14ac:dyDescent="0.25">
      <c r="H79" s="5" t="s">
        <v>52</v>
      </c>
      <c r="I79" s="5">
        <v>0</v>
      </c>
      <c r="J79" s="5">
        <v>1</v>
      </c>
      <c r="K79" s="5">
        <v>2</v>
      </c>
    </row>
    <row r="80" spans="8:11" x14ac:dyDescent="0.25">
      <c r="H80" s="5" t="s">
        <v>56</v>
      </c>
      <c r="I80" s="33">
        <v>4</v>
      </c>
      <c r="J80" s="33">
        <v>4</v>
      </c>
      <c r="K80" s="33">
        <v>4</v>
      </c>
    </row>
    <row r="82" spans="8:10" ht="45" x14ac:dyDescent="0.25">
      <c r="H82" s="34" t="s">
        <v>14</v>
      </c>
      <c r="I82" s="11" t="s">
        <v>73</v>
      </c>
      <c r="J82" s="7">
        <f>(-2*IMLOG2(2)-1*IMLOG2(1)-1*IMLOG2(1)-2*IMLOG2(2)-2*IMLOG2(2)-1*IMLOG2(1)-1*IMLOG2(1)-2*IMLOG2(2)+4*IMLOG2(4)+4*IMLOG2(4)+4*IMLOG2(4))/12</f>
        <v>1.3333333333333333</v>
      </c>
    </row>
    <row r="85" spans="8:10" x14ac:dyDescent="0.25">
      <c r="H85" s="5" t="s">
        <v>58</v>
      </c>
      <c r="I85" s="6" t="s">
        <v>59</v>
      </c>
      <c r="J85" s="5" t="s">
        <v>60</v>
      </c>
    </row>
    <row r="86" spans="8:10" x14ac:dyDescent="0.25">
      <c r="H86" s="5" t="s">
        <v>50</v>
      </c>
      <c r="I86" s="6">
        <v>3</v>
      </c>
      <c r="J86" s="5">
        <v>1</v>
      </c>
    </row>
    <row r="87" spans="8:10" x14ac:dyDescent="0.25">
      <c r="H87" s="5" t="s">
        <v>51</v>
      </c>
      <c r="I87" s="6">
        <v>2</v>
      </c>
      <c r="J87" s="5">
        <v>3</v>
      </c>
    </row>
    <row r="88" spans="8:10" x14ac:dyDescent="0.25">
      <c r="H88" s="5" t="s">
        <v>52</v>
      </c>
      <c r="I88" s="6">
        <v>1</v>
      </c>
      <c r="J88" s="5">
        <v>2</v>
      </c>
    </row>
    <row r="89" spans="8:10" x14ac:dyDescent="0.25">
      <c r="H89" s="5" t="s">
        <v>56</v>
      </c>
      <c r="I89" s="36">
        <v>6</v>
      </c>
      <c r="J89" s="33">
        <v>6</v>
      </c>
    </row>
    <row r="91" spans="8:10" ht="30" x14ac:dyDescent="0.25">
      <c r="H91" s="34" t="s">
        <v>22</v>
      </c>
      <c r="I91" s="11" t="s">
        <v>74</v>
      </c>
      <c r="J91" s="7">
        <f>(-3*IMLOG2(3)-1*IMLOG2(1)-2*IMLOG2(2)-3*IMLOG2(3)-1*IMLOG2(1)-2*IMLOG2(2)+6*IMLOG2(6)+6*IMLOG2(6))/12</f>
        <v>1.4591479170272468</v>
      </c>
    </row>
    <row r="94" spans="8:10" x14ac:dyDescent="0.25">
      <c r="H94" s="5" t="s">
        <v>62</v>
      </c>
      <c r="I94" s="6" t="s">
        <v>63</v>
      </c>
      <c r="J94" s="6" t="s">
        <v>64</v>
      </c>
    </row>
    <row r="95" spans="8:10" x14ac:dyDescent="0.25">
      <c r="H95" s="5" t="s">
        <v>50</v>
      </c>
      <c r="I95" s="6">
        <v>0</v>
      </c>
      <c r="J95" s="5">
        <v>4</v>
      </c>
    </row>
    <row r="96" spans="8:10" x14ac:dyDescent="0.25">
      <c r="H96" s="5" t="s">
        <v>51</v>
      </c>
      <c r="I96" s="6">
        <v>5</v>
      </c>
      <c r="J96" s="5">
        <v>0</v>
      </c>
    </row>
    <row r="97" spans="8:11" x14ac:dyDescent="0.25">
      <c r="H97" s="5" t="s">
        <v>52</v>
      </c>
      <c r="I97" s="6">
        <v>1</v>
      </c>
      <c r="J97" s="5">
        <v>2</v>
      </c>
    </row>
    <row r="98" spans="8:11" x14ac:dyDescent="0.25">
      <c r="H98" s="5" t="s">
        <v>56</v>
      </c>
      <c r="I98" s="36">
        <v>6</v>
      </c>
      <c r="J98" s="33">
        <v>6</v>
      </c>
    </row>
    <row r="100" spans="8:11" ht="30" x14ac:dyDescent="0.25">
      <c r="H100" s="34" t="s">
        <v>29</v>
      </c>
      <c r="I100" s="11" t="s">
        <v>75</v>
      </c>
      <c r="J100" s="7">
        <f>(-4*IMLOG2(4)-5*IMLOG2(5)-1*IMLOG2(1)-2*IMLOG2(2)+6*IMLOG2(6)+6*IMLOG2(6))/12</f>
        <v>0.78415912785142672</v>
      </c>
    </row>
    <row r="103" spans="8:11" x14ac:dyDescent="0.25">
      <c r="H103" t="s">
        <v>16</v>
      </c>
      <c r="I103" s="37">
        <f>J74-J82</f>
        <v>0.22125183600446618</v>
      </c>
    </row>
    <row r="104" spans="8:11" x14ac:dyDescent="0.25">
      <c r="H104" t="s">
        <v>24</v>
      </c>
      <c r="I104" s="37">
        <f>J74-J91</f>
        <v>9.5437252310552667E-2</v>
      </c>
    </row>
    <row r="105" spans="8:11" x14ac:dyDescent="0.25">
      <c r="H105" t="s">
        <v>31</v>
      </c>
      <c r="I105" s="38">
        <f>J74-J100</f>
        <v>0.77042604148637273</v>
      </c>
    </row>
    <row r="108" spans="8:11" x14ac:dyDescent="0.25">
      <c r="I108" s="34" t="s">
        <v>76</v>
      </c>
    </row>
    <row r="109" spans="8:11" x14ac:dyDescent="0.25">
      <c r="H109" t="s">
        <v>6</v>
      </c>
      <c r="I109" s="15" t="s">
        <v>77</v>
      </c>
      <c r="J109" s="7">
        <f>-(5/6)*LOG((5/6),2)-(1/6)*LOG((1/6),2)</f>
        <v>0.65002242164835411</v>
      </c>
    </row>
    <row r="111" spans="8:11" x14ac:dyDescent="0.25">
      <c r="H111" s="5" t="s">
        <v>49</v>
      </c>
      <c r="I111" s="5" t="s">
        <v>53</v>
      </c>
      <c r="J111" s="5" t="s">
        <v>54</v>
      </c>
      <c r="K111" s="5" t="s">
        <v>55</v>
      </c>
    </row>
    <row r="112" spans="8:11" x14ac:dyDescent="0.25">
      <c r="H112" s="5" t="s">
        <v>50</v>
      </c>
      <c r="I112" s="5">
        <v>0</v>
      </c>
      <c r="J112" s="5">
        <v>0</v>
      </c>
      <c r="K112" s="5">
        <v>0</v>
      </c>
    </row>
    <row r="113" spans="8:11" x14ac:dyDescent="0.25">
      <c r="H113" s="5" t="s">
        <v>51</v>
      </c>
      <c r="I113" s="5">
        <v>2</v>
      </c>
      <c r="J113" s="5">
        <v>2</v>
      </c>
      <c r="K113" s="5">
        <v>1</v>
      </c>
    </row>
    <row r="114" spans="8:11" x14ac:dyDescent="0.25">
      <c r="H114" s="5" t="s">
        <v>52</v>
      </c>
      <c r="I114" s="5">
        <v>0</v>
      </c>
      <c r="J114" s="5">
        <v>0</v>
      </c>
      <c r="K114" s="5">
        <v>1</v>
      </c>
    </row>
    <row r="115" spans="8:11" x14ac:dyDescent="0.25">
      <c r="H115" s="5" t="s">
        <v>56</v>
      </c>
      <c r="I115" s="33">
        <v>2</v>
      </c>
      <c r="J115" s="33">
        <v>2</v>
      </c>
      <c r="K115" s="33">
        <v>2</v>
      </c>
    </row>
    <row r="117" spans="8:11" ht="45" x14ac:dyDescent="0.25">
      <c r="H117" s="34" t="s">
        <v>14</v>
      </c>
      <c r="I117" s="11" t="s">
        <v>78</v>
      </c>
      <c r="J117" s="7">
        <f>(-2*IMLOG2(2)-2*IMLOG2(2)-1*IMLOG2(1)-1*IMLOG2(1)+2*IMLOG2(2)+2*IMLOG2(2)+2*IMLOG2(2))/6</f>
        <v>0.33333333333333331</v>
      </c>
    </row>
    <row r="120" spans="8:11" x14ac:dyDescent="0.25">
      <c r="H120" s="5" t="s">
        <v>58</v>
      </c>
      <c r="I120" s="6" t="s">
        <v>59</v>
      </c>
      <c r="J120" s="5" t="s">
        <v>60</v>
      </c>
    </row>
    <row r="121" spans="8:11" x14ac:dyDescent="0.25">
      <c r="H121" s="5" t="s">
        <v>50</v>
      </c>
      <c r="I121" s="6">
        <v>0</v>
      </c>
      <c r="J121" s="5">
        <v>0</v>
      </c>
    </row>
    <row r="122" spans="8:11" x14ac:dyDescent="0.25">
      <c r="H122" s="5" t="s">
        <v>51</v>
      </c>
      <c r="I122" s="6">
        <v>2</v>
      </c>
      <c r="J122" s="5">
        <v>3</v>
      </c>
    </row>
    <row r="123" spans="8:11" x14ac:dyDescent="0.25">
      <c r="H123" s="5" t="s">
        <v>52</v>
      </c>
      <c r="I123" s="6">
        <v>1</v>
      </c>
      <c r="J123" s="5">
        <v>0</v>
      </c>
    </row>
    <row r="124" spans="8:11" x14ac:dyDescent="0.25">
      <c r="H124" s="5" t="s">
        <v>56</v>
      </c>
      <c r="I124" s="36">
        <v>3</v>
      </c>
      <c r="J124" s="33">
        <v>3</v>
      </c>
    </row>
    <row r="126" spans="8:11" ht="30" x14ac:dyDescent="0.25">
      <c r="H126" s="34" t="s">
        <v>22</v>
      </c>
      <c r="I126" s="11" t="s">
        <v>79</v>
      </c>
      <c r="J126" s="7">
        <f>(-2*IMLOG2(2)-3*IMLOG2(3)-1*IMLOG2(1)+3*IMLOG2(3)+3*IMLOG2(3))/6</f>
        <v>0.45914791702724678</v>
      </c>
    </row>
    <row r="129" spans="8:11" x14ac:dyDescent="0.25">
      <c r="H129" t="s">
        <v>16</v>
      </c>
      <c r="I129" s="38">
        <f>J109-J117</f>
        <v>0.31668908831502079</v>
      </c>
    </row>
    <row r="130" spans="8:11" x14ac:dyDescent="0.25">
      <c r="H130" t="s">
        <v>24</v>
      </c>
      <c r="I130" s="37">
        <f>J109-J126</f>
        <v>0.19087450462110733</v>
      </c>
    </row>
    <row r="133" spans="8:11" x14ac:dyDescent="0.25">
      <c r="I133" s="34" t="s">
        <v>80</v>
      </c>
    </row>
    <row r="134" spans="8:11" x14ac:dyDescent="0.25">
      <c r="H134" t="s">
        <v>6</v>
      </c>
      <c r="I134" s="15" t="s">
        <v>81</v>
      </c>
      <c r="J134" s="7">
        <f>-(4/6)*LOG((4/6),2)-(2/6)*LOG((2/6),2)</f>
        <v>0.91829583405448956</v>
      </c>
    </row>
    <row r="136" spans="8:11" x14ac:dyDescent="0.25">
      <c r="H136" s="5" t="s">
        <v>49</v>
      </c>
      <c r="I136" s="5" t="s">
        <v>53</v>
      </c>
      <c r="J136" s="5" t="s">
        <v>54</v>
      </c>
      <c r="K136" s="5" t="s">
        <v>55</v>
      </c>
    </row>
    <row r="137" spans="8:11" x14ac:dyDescent="0.25">
      <c r="H137" s="5" t="s">
        <v>50</v>
      </c>
      <c r="I137" s="5">
        <v>2</v>
      </c>
      <c r="J137" s="5">
        <v>1</v>
      </c>
      <c r="K137" s="5">
        <v>1</v>
      </c>
    </row>
    <row r="138" spans="8:11" x14ac:dyDescent="0.25">
      <c r="H138" s="5" t="s">
        <v>51</v>
      </c>
      <c r="I138" s="5">
        <v>0</v>
      </c>
      <c r="J138" s="5">
        <v>0</v>
      </c>
      <c r="K138" s="5">
        <v>0</v>
      </c>
    </row>
    <row r="139" spans="8:11" x14ac:dyDescent="0.25">
      <c r="H139" s="5" t="s">
        <v>52</v>
      </c>
      <c r="I139" s="5">
        <v>0</v>
      </c>
      <c r="J139" s="5">
        <v>1</v>
      </c>
      <c r="K139" s="5">
        <v>1</v>
      </c>
    </row>
    <row r="140" spans="8:11" x14ac:dyDescent="0.25">
      <c r="H140" s="5" t="s">
        <v>56</v>
      </c>
      <c r="I140" s="33">
        <v>2</v>
      </c>
      <c r="J140" s="33">
        <v>2</v>
      </c>
      <c r="K140" s="33">
        <v>2</v>
      </c>
    </row>
    <row r="142" spans="8:11" ht="45" x14ac:dyDescent="0.25">
      <c r="H142" s="34" t="s">
        <v>14</v>
      </c>
      <c r="I142" s="11" t="s">
        <v>82</v>
      </c>
      <c r="J142" s="7">
        <f>(-2*IMLOG2(2)-1*IMLOG2(1)-1*IMLOG2(1)-1*IMLOG2(1)-1*IMLOG2(1)+2*IMLOG2(2)+2*IMLOG2(2)+2*IMLOG2(2))/6</f>
        <v>0.66666666666666663</v>
      </c>
    </row>
    <row r="145" spans="8:10" x14ac:dyDescent="0.25">
      <c r="H145" s="5" t="s">
        <v>58</v>
      </c>
      <c r="I145" s="6" t="s">
        <v>59</v>
      </c>
      <c r="J145" s="5" t="s">
        <v>60</v>
      </c>
    </row>
    <row r="146" spans="8:10" x14ac:dyDescent="0.25">
      <c r="H146" s="5" t="s">
        <v>50</v>
      </c>
      <c r="I146" s="6">
        <v>3</v>
      </c>
      <c r="J146" s="5">
        <v>1</v>
      </c>
    </row>
    <row r="147" spans="8:10" x14ac:dyDescent="0.25">
      <c r="H147" s="5" t="s">
        <v>51</v>
      </c>
      <c r="I147" s="6">
        <v>0</v>
      </c>
      <c r="J147" s="5">
        <v>0</v>
      </c>
    </row>
    <row r="148" spans="8:10" x14ac:dyDescent="0.25">
      <c r="H148" s="5" t="s">
        <v>52</v>
      </c>
      <c r="I148" s="6">
        <v>0</v>
      </c>
      <c r="J148" s="5">
        <v>2</v>
      </c>
    </row>
    <row r="149" spans="8:10" x14ac:dyDescent="0.25">
      <c r="H149" s="5" t="s">
        <v>56</v>
      </c>
      <c r="I149" s="36">
        <v>3</v>
      </c>
      <c r="J149" s="33">
        <v>3</v>
      </c>
    </row>
    <row r="151" spans="8:10" ht="30" x14ac:dyDescent="0.25">
      <c r="H151" s="34" t="s">
        <v>22</v>
      </c>
      <c r="I151" s="11" t="s">
        <v>83</v>
      </c>
      <c r="J151" s="7">
        <f>(-3*IMLOG2(3)-1*IMLOG2(1)-2*IMLOG2(2)+3*IMLOG2(3)+3*IMLOG2(3))/6</f>
        <v>0.45914791702724678</v>
      </c>
    </row>
    <row r="154" spans="8:10" x14ac:dyDescent="0.25">
      <c r="H154" t="s">
        <v>16</v>
      </c>
      <c r="I154" s="37">
        <f>J134-J142</f>
        <v>0.25162916738782293</v>
      </c>
    </row>
    <row r="155" spans="8:10" x14ac:dyDescent="0.25">
      <c r="H155" t="s">
        <v>24</v>
      </c>
      <c r="I155" s="38">
        <f>J134-J151</f>
        <v>0.45914791702724278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Entropy</vt:lpstr>
      <vt:lpstr>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Stany Rozario</dc:creator>
  <cp:lastModifiedBy>Victor Stany Rozario</cp:lastModifiedBy>
  <dcterms:created xsi:type="dcterms:W3CDTF">2025-04-08T03:25:22Z</dcterms:created>
  <dcterms:modified xsi:type="dcterms:W3CDTF">2025-04-08T07:53:03Z</dcterms:modified>
</cp:coreProperties>
</file>