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si" sheetId="1" r:id="rId4"/>
    <sheet state="visible" name="Note" sheetId="2" r:id="rId5"/>
  </sheets>
  <definedNames/>
  <calcPr/>
</workbook>
</file>

<file path=xl/sharedStrings.xml><?xml version="1.0" encoding="utf-8"?>
<sst xmlns="http://schemas.openxmlformats.org/spreadsheetml/2006/main" count="273" uniqueCount="156">
  <si>
    <t>Stasiun</t>
  </si>
  <si>
    <t>Cluster</t>
  </si>
  <si>
    <t>C0</t>
  </si>
  <si>
    <t>C1</t>
  </si>
  <si>
    <t>C2</t>
  </si>
  <si>
    <t>Jarak Min</t>
  </si>
  <si>
    <t>Count</t>
  </si>
  <si>
    <t>Mean</t>
  </si>
  <si>
    <t>Std</t>
  </si>
  <si>
    <t>Min</t>
  </si>
  <si>
    <t>Max</t>
  </si>
  <si>
    <t>Range</t>
  </si>
  <si>
    <t>Stamet Tunggul Wulung</t>
  </si>
  <si>
    <t>Stageof Banjarnegara</t>
  </si>
  <si>
    <t>Staklim Jawa Tengah</t>
  </si>
  <si>
    <t>Stamet Maritim Tegal</t>
  </si>
  <si>
    <t>Stamet Maritim Tanjung Emas</t>
  </si>
  <si>
    <t>Stamet Ahmad Yani</t>
  </si>
  <si>
    <t>Rata-Rata</t>
  </si>
  <si>
    <t>Centroid</t>
  </si>
  <si>
    <t>SAMA</t>
  </si>
  <si>
    <t>Index</t>
  </si>
  <si>
    <t>Sumbu x</t>
  </si>
  <si>
    <t>Sumbu y</t>
  </si>
  <si>
    <t>Nama Stasiun:</t>
  </si>
  <si>
    <t>count</t>
  </si>
  <si>
    <t>294.0</t>
  </si>
  <si>
    <t>171.9</t>
  </si>
  <si>
    <t>371.0</t>
  </si>
  <si>
    <t>298.1</t>
  </si>
  <si>
    <t>365.0</t>
  </si>
  <si>
    <t>157.5</t>
  </si>
  <si>
    <t>286.2</t>
  </si>
  <si>
    <t>364.4</t>
  </si>
  <si>
    <t>139.2</t>
  </si>
  <si>
    <t>444.3</t>
  </si>
  <si>
    <t>46.140764</t>
  </si>
  <si>
    <t>-109.451707</t>
  </si>
  <si>
    <t>0</t>
  </si>
  <si>
    <t>Keterangan:</t>
  </si>
  <si>
    <t>mean</t>
  </si>
  <si>
    <t>460.9</t>
  </si>
  <si>
    <t>258.2</t>
  </si>
  <si>
    <t>480.4</t>
  </si>
  <si>
    <t>540.1</t>
  </si>
  <si>
    <t>765.9</t>
  </si>
  <si>
    <t>196.5</t>
  </si>
  <si>
    <t>615.0</t>
  </si>
  <si>
    <t>244.7</t>
  </si>
  <si>
    <t>76.6</t>
  </si>
  <si>
    <t>517.4</t>
  </si>
  <si>
    <t>607.933335</t>
  </si>
  <si>
    <t>-36.223451</t>
  </si>
  <si>
    <t>1</t>
  </si>
  <si>
    <r>
      <rPr>
        <rFont val="Arial"/>
        <i/>
        <color theme="1"/>
        <sz val="9.0"/>
      </rPr>
      <t>dist</t>
    </r>
    <r>
      <rPr>
        <rFont val="Arial"/>
        <color theme="1"/>
        <sz val="9.0"/>
      </rPr>
      <t xml:space="preserve"> : Jarak dari titik pada data ke centroid (pusat)</t>
    </r>
  </si>
  <si>
    <t>std</t>
  </si>
  <si>
    <t>419.0</t>
  </si>
  <si>
    <t>234.0</t>
  </si>
  <si>
    <t>396.0</t>
  </si>
  <si>
    <t>85.0</t>
  </si>
  <si>
    <t>551.0</t>
  </si>
  <si>
    <t>524.2</t>
  </si>
  <si>
    <t>235.7</t>
  </si>
  <si>
    <t>361.8</t>
  </si>
  <si>
    <t>260.7</t>
  </si>
  <si>
    <t>231.3</t>
  </si>
  <si>
    <t>-65.123490</t>
  </si>
  <si>
    <t>389.940428</t>
  </si>
  <si>
    <t>2</t>
  </si>
  <si>
    <r>
      <rPr>
        <rFont val="Arial"/>
        <color theme="1"/>
        <sz val="9.0"/>
      </rPr>
      <t>(x</t>
    </r>
    <r>
      <rPr>
        <rFont val="Arial"/>
        <color theme="1"/>
        <sz val="5.0"/>
      </rPr>
      <t>1</t>
    </r>
    <r>
      <rPr>
        <rFont val="Arial"/>
        <color theme="1"/>
        <sz val="9.0"/>
      </rPr>
      <t>-x</t>
    </r>
    <r>
      <rPr>
        <rFont val="Arial"/>
        <color theme="1"/>
        <sz val="5.0"/>
      </rPr>
      <t>2</t>
    </r>
    <r>
      <rPr>
        <rFont val="Arial"/>
        <color theme="1"/>
        <sz val="9.0"/>
      </rPr>
      <t>) : Jarak koordinat x</t>
    </r>
    <r>
      <rPr>
        <rFont val="Arial"/>
        <color theme="1"/>
        <sz val="5.0"/>
      </rPr>
      <t>1</t>
    </r>
    <r>
      <rPr>
        <rFont val="Arial"/>
        <color theme="1"/>
        <sz val="9.0"/>
      </rPr>
      <t xml:space="preserve"> ke x</t>
    </r>
    <r>
      <rPr>
        <rFont val="Arial"/>
        <color theme="1"/>
        <sz val="5.0"/>
      </rPr>
      <t>2</t>
    </r>
  </si>
  <si>
    <t>min</t>
  </si>
  <si>
    <t>238.2</t>
  </si>
  <si>
    <t>269.0</t>
  </si>
  <si>
    <t>282.0</t>
  </si>
  <si>
    <t>348.6</t>
  </si>
  <si>
    <t>217.0</t>
  </si>
  <si>
    <t>301.3</t>
  </si>
  <si>
    <t>272.7</t>
  </si>
  <si>
    <t>329.3</t>
  </si>
  <si>
    <t>297.7</t>
  </si>
  <si>
    <t>303.4</t>
  </si>
  <si>
    <t>-192.736440</t>
  </si>
  <si>
    <t>-125.908602</t>
  </si>
  <si>
    <r>
      <rPr>
        <rFont val="Arial"/>
        <color theme="1"/>
        <sz val="9.0"/>
      </rPr>
      <t>(y</t>
    </r>
    <r>
      <rPr>
        <rFont val="Arial"/>
        <color theme="1"/>
        <sz val="5.0"/>
      </rPr>
      <t>1</t>
    </r>
    <r>
      <rPr>
        <rFont val="Arial"/>
        <color theme="1"/>
        <sz val="9.0"/>
      </rPr>
      <t>-y</t>
    </r>
    <r>
      <rPr>
        <rFont val="Arial"/>
        <color theme="1"/>
        <sz val="5.0"/>
      </rPr>
      <t>2</t>
    </r>
    <r>
      <rPr>
        <rFont val="Arial"/>
        <color theme="1"/>
        <sz val="9.0"/>
      </rPr>
      <t>) : Jarak koordinat y</t>
    </r>
    <r>
      <rPr>
        <rFont val="Arial"/>
        <color theme="1"/>
        <sz val="5.0"/>
      </rPr>
      <t>1</t>
    </r>
    <r>
      <rPr>
        <rFont val="Arial"/>
        <color theme="1"/>
        <sz val="9.0"/>
      </rPr>
      <t xml:space="preserve"> ke y</t>
    </r>
    <r>
      <rPr>
        <rFont val="Arial"/>
        <color theme="1"/>
        <sz val="5.0"/>
      </rPr>
      <t>2</t>
    </r>
  </si>
  <si>
    <t>max</t>
  </si>
  <si>
    <t>215.0</t>
  </si>
  <si>
    <t>222.0</t>
  </si>
  <si>
    <t>247.3</t>
  </si>
  <si>
    <t>268.8</t>
  </si>
  <si>
    <t>370.0</t>
  </si>
  <si>
    <t>336.3</t>
  </si>
  <si>
    <t>300.8</t>
  </si>
  <si>
    <t>206.0</t>
  </si>
  <si>
    <t>314.9</t>
  </si>
  <si>
    <t>319.1</t>
  </si>
  <si>
    <t>-129.297340</t>
  </si>
  <si>
    <t>-24.652412</t>
  </si>
  <si>
    <r>
      <rPr>
        <rFont val="Arial"/>
        <color rgb="FF000000"/>
        <sz val="9.0"/>
      </rPr>
      <t>(z</t>
    </r>
    <r>
      <rPr>
        <rFont val="Arial"/>
        <color rgb="FF000000"/>
        <sz val="5.0"/>
      </rPr>
      <t>1</t>
    </r>
    <r>
      <rPr>
        <rFont val="Arial"/>
        <color rgb="FF000000"/>
        <sz val="9.0"/>
      </rPr>
      <t>-z</t>
    </r>
    <r>
      <rPr>
        <rFont val="Arial"/>
        <color rgb="FF000000"/>
        <sz val="5.0"/>
      </rPr>
      <t>2</t>
    </r>
    <r>
      <rPr>
        <rFont val="Arial"/>
        <color rgb="FF000000"/>
        <sz val="9.0"/>
      </rPr>
      <t>) : Jarak koordinat z</t>
    </r>
    <r>
      <rPr>
        <rFont val="Arial"/>
        <color rgb="FF000000"/>
        <sz val="5.0"/>
      </rPr>
      <t>1</t>
    </r>
    <r>
      <rPr>
        <rFont val="Arial"/>
        <color rgb="FF000000"/>
        <sz val="9.0"/>
      </rPr>
      <t xml:space="preserve"> ke z</t>
    </r>
    <r>
      <rPr>
        <rFont val="Arial"/>
        <color rgb="FF000000"/>
        <sz val="5.0"/>
      </rPr>
      <t>2</t>
    </r>
  </si>
  <si>
    <t>221.2</t>
  </si>
  <si>
    <t>284.4</t>
  </si>
  <si>
    <t>256.4</t>
  </si>
  <si>
    <t>350.7</t>
  </si>
  <si>
    <t>234.8</t>
  </si>
  <si>
    <t>321.1</t>
  </si>
  <si>
    <t>215.4</t>
  </si>
  <si>
    <t>266.2</t>
  </si>
  <si>
    <t>343.5</t>
  </si>
  <si>
    <t>203.6</t>
  </si>
  <si>
    <t>-266.916829</t>
  </si>
  <si>
    <t>-93.704256</t>
  </si>
  <si>
    <t>Sumber Data:</t>
  </si>
  <si>
    <t>Data Curah Hujan (mm) bulanan di enam stasiun di Provinsi Jawa Tengah pada bulan Januari tahun 2015 - 2024</t>
  </si>
  <si>
    <t>Artificial Intelligence (AI):</t>
  </si>
  <si>
    <t>Cabang ilmu komputer yang bertujuan untuk membuat program komputer mampu melakukan tugas yang biasanya membutuhkan kecerdasan manusia.</t>
  </si>
  <si>
    <t>Machine Learning (ML):</t>
  </si>
  <si>
    <t>Cabang Artificial Intelligence yang memungkinkan komputer untuk belajar dari data tanpa perlu diprogram secara eksplisit.</t>
  </si>
  <si>
    <t>Unsupervised Learning:</t>
  </si>
  <si>
    <t>Cabang dari Machine Learning di mana komputer belajar dari data tanpa petunjuk atau label yang diberikan.</t>
  </si>
  <si>
    <t>Algoritma K-Means Clustering:</t>
  </si>
  <si>
    <t>Metode yang digunakan untuk mengelompokkan data ke dalam beberapa kelompok berdasarkan kesamaan fitur atau atributnya.</t>
  </si>
  <si>
    <t>1. Staklim Jawa Tengah</t>
  </si>
  <si>
    <t>2. Stamet Ahmad Yani</t>
  </si>
  <si>
    <t>3. Stamet Maritim Tanjung Emas</t>
  </si>
  <si>
    <t>4. Stamet Tunggul Wulung</t>
  </si>
  <si>
    <t>Detail:</t>
  </si>
  <si>
    <r>
      <rPr>
        <rFont val="Arial"/>
        <color theme="1"/>
        <sz val="9.0"/>
      </rPr>
      <t>●</t>
    </r>
    <r>
      <rPr>
        <rFont val="Arial"/>
        <color theme="1"/>
        <sz val="9.0"/>
      </rPr>
      <t xml:space="preserve"> Count mewakili banyaknya tahun pada tiap stasiun</t>
    </r>
  </si>
  <si>
    <t>● Mean adalah rata-rata tiap stasiun</t>
  </si>
  <si>
    <t>● Std adalah standar deviasi tiap stasiun</t>
  </si>
  <si>
    <t>● Min adalah nilai terkecil tiap stasiun</t>
  </si>
  <si>
    <t>● Max adalah nilai terbesar tiap stasiun</t>
  </si>
  <si>
    <t>● Cluster paling optimal sebanyak 3</t>
  </si>
  <si>
    <t>● Jika terlalu banyak akan menyebabkan overfitting</t>
  </si>
  <si>
    <t>● Jika terlalu sedikit representasinya tidak akan detail</t>
  </si>
  <si>
    <t>● Setengah data berupa data harian (setengah sisanya sudah data bulanan)</t>
  </si>
  <si>
    <t>● Mengubah nilai 8888 ke 0 pada data harian</t>
  </si>
  <si>
    <t>● Menjumlahkan data harian hingga mendapat data bulanan</t>
  </si>
  <si>
    <t>● Mengubah kolom Stasiun menjadi index</t>
  </si>
  <si>
    <t>● Nilai C0, C1, dan C2 merupakan hasil perhitungan jarak euclidean.</t>
  </si>
  <si>
    <t>● Kolom "Jarak Minimum" mengambil nilai jarak terkecil dari ketiga centroid.</t>
  </si>
  <si>
    <t>● Kolom "Cluster" memberi label cluster sesuai jarak minimum.</t>
  </si>
  <si>
    <t>● Karena semua label cluster sama seperti sebelumnya maka iterasi konvergen.</t>
  </si>
  <si>
    <t>● Di kotak merah merupakan data yang termasuk cluster 0.</t>
  </si>
  <si>
    <t>● Data cluster 0 tersebut dihitung rata-rata tiap kolom.</t>
  </si>
  <si>
    <t>● Hasil rata-rata dijadikan cluster 0 yang baru.</t>
  </si>
  <si>
    <t>● Nilai rata-rata cenderung mirip.</t>
  </si>
  <si>
    <t>● Nilai standar deviasi mewakili sebaran curah hujan tiap tahun.</t>
  </si>
  <si>
    <t>● Jarak antara nilai minimum dan maksimum cenderung kecil.</t>
  </si>
  <si>
    <t>● Nilai rata-rata lebih besar dari cluster 0 dan cluster 2.</t>
  </si>
  <si>
    <t>● Nilai standar deviasi lebih besar dari cluster 0 dan cluster 2.</t>
  </si>
  <si>
    <t>● Jarak antara nilai minimum dan maksimum besar.</t>
  </si>
  <si>
    <t>● Nilai rata-rata lebih besar dari cluster 0 dan lebih kecil dari cluster 1</t>
  </si>
  <si>
    <t>● Nilai standar deviasi lebih besar dari cluster 0 dan lebih kecil dari cluster 1.</t>
  </si>
  <si>
    <t>● Jarak antara nilai minimum dan maksimum cukup besar.</t>
  </si>
  <si>
    <t>● Menetapkan cluster sebanyak tiga cluster.</t>
  </si>
  <si>
    <t>● Memvisualisasikan tiap titik data dan cluster center pada scatter plot.</t>
  </si>
  <si>
    <t>● Memberi warna tiap titik data berdasarkan masing-masing cluster.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</si>
</sst>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9.0"/>
      <color rgb="FF000000"/>
      <name val="Arial"/>
      <scheme val="minor"/>
    </font>
    <font>
      <sz val="11.0"/>
      <color theme="1"/>
      <name val="Arial"/>
      <scheme val="minor"/>
    </font>
    <font>
      <sz val="9.0"/>
      <color rgb="FF212121"/>
      <name val="Arial"/>
      <scheme val="minor"/>
    </font>
    <font>
      <color theme="1"/>
      <name val="Arial"/>
      <scheme val="minor"/>
    </font>
    <font>
      <sz val="9.0"/>
      <color rgb="FFFFFFFF"/>
      <name val="Arial"/>
      <scheme val="minor"/>
    </font>
    <font>
      <sz val="9.0"/>
      <color rgb="FF000000"/>
      <name val="&quot;Google Sans Mono&quot;"/>
    </font>
    <font>
      <b/>
      <sz val="9.0"/>
      <color theme="1"/>
      <name val="Arial"/>
      <scheme val="minor"/>
    </font>
    <font>
      <sz val="11.0"/>
      <color rgb="FF212121"/>
      <name val="Arial"/>
      <scheme val="minor"/>
    </font>
    <font>
      <b/>
      <sz val="9.0"/>
      <color rgb="FF212121"/>
      <name val="Arial"/>
    </font>
    <font>
      <sz val="11.0"/>
      <color rgb="FF212121"/>
      <name val="Roboto"/>
    </font>
    <font>
      <sz val="9.0"/>
      <color rgb="FF212121"/>
      <name val="Arial"/>
    </font>
    <font>
      <sz val="9.0"/>
      <color rgb="FF000000"/>
      <name val="Arial"/>
    </font>
    <font>
      <sz val="9.0"/>
      <color theme="1"/>
      <name val="Arial"/>
    </font>
    <font>
      <sz val="9.0"/>
      <color rgb="FF1F1F1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0" fillId="0" fontId="1" numFmtId="0" xfId="0" applyFont="1"/>
    <xf borderId="0" fillId="0" fontId="3" numFmtId="0" xfId="0" applyFont="1"/>
    <xf borderId="0" fillId="2" fontId="1" numFmtId="0" xfId="0" applyAlignment="1" applyFont="1">
      <alignment horizontal="center" readingOrder="0" shrinkToFit="0" vertical="bottom" wrapText="1"/>
    </xf>
    <xf borderId="0" fillId="2" fontId="4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/>
    </xf>
    <xf borderId="0" fillId="3" fontId="4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2" fontId="1" numFmtId="0" xfId="0" applyFont="1"/>
    <xf borderId="0" fillId="0" fontId="1" numFmtId="0" xfId="0" applyAlignment="1" applyFont="1">
      <alignment horizontal="right" vertical="bottom"/>
    </xf>
    <xf borderId="0" fillId="3" fontId="6" numFmtId="0" xfId="0" applyAlignment="1" applyFont="1">
      <alignment horizontal="center" readingOrder="0" vertical="bottom"/>
    </xf>
    <xf borderId="0" fillId="0" fontId="5" numFmtId="0" xfId="0" applyAlignment="1" applyFont="1">
      <alignment horizontal="right"/>
    </xf>
    <xf borderId="0" fillId="3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3" fontId="7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3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/>
    </xf>
    <xf borderId="0" fillId="2" fontId="4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0"/>
    </xf>
    <xf borderId="0" fillId="3" fontId="4" numFmtId="49" xfId="0" applyAlignment="1" applyFont="1" applyNumberFormat="1">
      <alignment horizontal="center" readingOrder="0"/>
    </xf>
    <xf borderId="0" fillId="3" fontId="9" numFmtId="49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3" fontId="10" numFmtId="49" xfId="0" applyAlignment="1" applyFont="1" applyNumberFormat="1">
      <alignment horizontal="left" readingOrder="0"/>
    </xf>
    <xf borderId="0" fillId="3" fontId="11" numFmtId="49" xfId="0" applyAlignment="1" applyFont="1" applyNumberFormat="1">
      <alignment horizontal="right" readingOrder="0"/>
    </xf>
    <xf borderId="0" fillId="3" fontId="12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13" numFmtId="49" xfId="0" applyAlignment="1" applyFont="1" applyNumberFormat="1">
      <alignment horizontal="left" readingOrder="0"/>
    </xf>
    <xf borderId="0" fillId="0" fontId="5" numFmtId="49" xfId="0" applyFont="1" applyNumberFormat="1"/>
    <xf borderId="0" fillId="0" fontId="8" numFmtId="0" xfId="0" applyAlignment="1" applyFont="1">
      <alignment readingOrder="0"/>
    </xf>
    <xf borderId="0" fillId="0" fontId="5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14" numFmtId="49" xfId="0" applyAlignment="1" applyFont="1" applyNumberFormat="1">
      <alignment vertical="bottom"/>
    </xf>
    <xf borderId="0" fillId="0" fontId="14" numFmtId="49" xfId="0" applyAlignment="1" applyFont="1" applyNumberFormat="1">
      <alignment shrinkToFit="0" vertical="bottom" wrapText="0"/>
    </xf>
    <xf borderId="0" fillId="3" fontId="13" numFmtId="0" xfId="0" applyAlignment="1" applyFont="1">
      <alignment horizontal="left" readingOrder="0"/>
    </xf>
    <xf borderId="0" fillId="3" fontId="12" numFmtId="49" xfId="0" applyAlignment="1" applyFont="1" applyNumberFormat="1">
      <alignment horizontal="left" readingOrder="0"/>
    </xf>
    <xf borderId="0" fillId="3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0"/>
    <col customWidth="1" min="2" max="12" width="6.38"/>
    <col customWidth="1" min="13" max="13" width="21.0"/>
    <col customWidth="1" min="14" max="14" width="11.88"/>
    <col customWidth="1" min="15" max="17" width="9.75"/>
    <col customWidth="1" min="18" max="18" width="5.75"/>
    <col customWidth="1" min="19" max="19" width="6.13"/>
    <col customWidth="1" min="21" max="21" width="21.0"/>
    <col customWidth="1" min="22" max="22" width="5.0"/>
    <col customWidth="1" min="23" max="23" width="4.75"/>
    <col customWidth="1" min="24" max="25" width="3.75"/>
    <col customWidth="1" min="26" max="26" width="3.88"/>
    <col customWidth="1" min="27" max="27" width="5.38"/>
    <col customWidth="1" min="28" max="28" width="6.0"/>
    <col customWidth="1" min="29" max="29" width="5.88"/>
    <col customWidth="1" min="30" max="30" width="3.88"/>
    <col customWidth="1" min="31" max="31" width="5.25"/>
    <col customWidth="1" min="32" max="32" width="5.88"/>
    <col customWidth="1" min="33" max="33" width="4.13"/>
  </cols>
  <sheetData>
    <row r="1">
      <c r="A1" s="1" t="s">
        <v>0</v>
      </c>
      <c r="B1" s="2">
        <v>2015.0</v>
      </c>
      <c r="C1" s="2">
        <v>2016.0</v>
      </c>
      <c r="D1" s="2">
        <v>2017.0</v>
      </c>
      <c r="E1" s="2">
        <v>2018.0</v>
      </c>
      <c r="F1" s="2">
        <v>2019.0</v>
      </c>
      <c r="G1" s="2">
        <v>2020.0</v>
      </c>
      <c r="H1" s="2">
        <v>2021.0</v>
      </c>
      <c r="I1" s="2">
        <v>2022.0</v>
      </c>
      <c r="J1" s="2">
        <v>2023.0</v>
      </c>
      <c r="K1" s="2">
        <v>2024.0</v>
      </c>
      <c r="L1" s="3" t="s">
        <v>1</v>
      </c>
      <c r="M1" s="1" t="s">
        <v>0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1</v>
      </c>
      <c r="S1" s="5"/>
      <c r="T1" s="6"/>
      <c r="U1" s="1" t="s">
        <v>0</v>
      </c>
      <c r="V1" s="7" t="s">
        <v>6</v>
      </c>
      <c r="W1" s="8" t="s">
        <v>7</v>
      </c>
      <c r="X1" s="8" t="s">
        <v>8</v>
      </c>
      <c r="Y1" s="8" t="s">
        <v>9</v>
      </c>
      <c r="Z1" s="3" t="s">
        <v>10</v>
      </c>
      <c r="AA1" s="9" t="s">
        <v>11</v>
      </c>
      <c r="AC1" s="7" t="s">
        <v>6</v>
      </c>
      <c r="AD1" s="10">
        <v>10.0</v>
      </c>
      <c r="AE1" s="10"/>
      <c r="AF1" s="7" t="s">
        <v>6</v>
      </c>
      <c r="AG1" s="10">
        <v>10.0</v>
      </c>
    </row>
    <row r="2">
      <c r="A2" s="11" t="s">
        <v>12</v>
      </c>
      <c r="B2" s="11">
        <v>294.0</v>
      </c>
      <c r="C2" s="11">
        <v>171.9</v>
      </c>
      <c r="D2" s="11">
        <v>371.0</v>
      </c>
      <c r="E2" s="11">
        <v>298.1</v>
      </c>
      <c r="F2" s="11">
        <v>365.0</v>
      </c>
      <c r="G2" s="11">
        <v>157.5</v>
      </c>
      <c r="H2" s="11">
        <v>286.2</v>
      </c>
      <c r="I2" s="11">
        <v>364.4</v>
      </c>
      <c r="J2" s="11">
        <v>139.2</v>
      </c>
      <c r="K2" s="11">
        <v>444.3</v>
      </c>
      <c r="L2" s="12">
        <v>0.0</v>
      </c>
      <c r="M2" s="11" t="s">
        <v>12</v>
      </c>
      <c r="N2" s="13">
        <f t="shared" ref="N2:N7" si="1">SQRT((B2-$B$11)^2+(C2-$C$11)^2+(D2-$D$11)^2+(E2-$E$11)^2+(F2-$F$11)^2+(G2-$G$11)^2+(H2-$H$11)^2+(I2-$I$11)^2+(J2-$J$11)^2+(K2-$K$11)^2)</f>
        <v>116.3814848</v>
      </c>
      <c r="O2" s="14">
        <f t="shared" ref="O2:O7" si="2">SQRT((B2-$B$12)^2+(C2-$C$12)^2+(D2-$D$12)^2+(E2-$E$12)^2+(F2-$F$12)^2+(G2-$G$12)^2+(H2-$H$12)^2+(I2-$I$12)^2+(J2-$J$12)^2+(K2-$K$12)^2)</f>
        <v>534.3048007</v>
      </c>
      <c r="P2" s="14">
        <f t="shared" ref="P2:P7" si="3">SQRT((B2-$B$13)^2+(C2-$C$13)^2+(D2-$D$13)^2+(E2-$E$13)^2+(F2-$F$13)^2+(G2-$G$13)^2+(H2-$H$13)^2+(I2-$I$13)^2+(J2-$J$13)^2+(K2-$K$13)^2)</f>
        <v>560.1565585</v>
      </c>
      <c r="Q2" s="13">
        <f t="shared" ref="Q2:Q7" si="4">MIN(N2:P2)</f>
        <v>116.3814848</v>
      </c>
      <c r="R2" s="13">
        <f t="shared" ref="R2:R7" si="5">IFS(Q2=N2,0,Q2=O2,1,Q2=P2,2)</f>
        <v>0</v>
      </c>
      <c r="S2" s="5"/>
      <c r="T2" s="6"/>
      <c r="U2" s="11" t="s">
        <v>12</v>
      </c>
      <c r="V2" s="10">
        <v>10.0</v>
      </c>
      <c r="W2" s="10">
        <v>289.0</v>
      </c>
      <c r="X2" s="10">
        <v>103.0</v>
      </c>
      <c r="Y2" s="10">
        <v>139.0</v>
      </c>
      <c r="Z2" s="12">
        <v>444.0</v>
      </c>
      <c r="AA2" s="11">
        <f t="shared" ref="AA2:AA5" si="6">Z2-Y2</f>
        <v>305</v>
      </c>
      <c r="AC2" s="8" t="s">
        <v>7</v>
      </c>
      <c r="AD2" s="15">
        <v>415.0</v>
      </c>
      <c r="AE2" s="15"/>
      <c r="AF2" s="8" t="s">
        <v>7</v>
      </c>
      <c r="AG2" s="15">
        <v>329.0</v>
      </c>
    </row>
    <row r="3">
      <c r="A3" s="11" t="s">
        <v>13</v>
      </c>
      <c r="B3" s="11">
        <v>460.9</v>
      </c>
      <c r="C3" s="11">
        <v>258.2</v>
      </c>
      <c r="D3" s="11">
        <v>480.4</v>
      </c>
      <c r="E3" s="11">
        <v>540.1</v>
      </c>
      <c r="F3" s="11">
        <v>765.9</v>
      </c>
      <c r="G3" s="11">
        <v>196.5</v>
      </c>
      <c r="H3" s="11">
        <v>615.0</v>
      </c>
      <c r="I3" s="11">
        <v>244.7</v>
      </c>
      <c r="J3" s="11">
        <v>76.6</v>
      </c>
      <c r="K3" s="11">
        <v>517.4</v>
      </c>
      <c r="L3" s="12">
        <v>1.0</v>
      </c>
      <c r="M3" s="11" t="s">
        <v>13</v>
      </c>
      <c r="N3" s="13">
        <f t="shared" si="1"/>
        <v>665.4126539</v>
      </c>
      <c r="O3" s="14">
        <f t="shared" si="2"/>
        <v>556.7690634</v>
      </c>
      <c r="P3" s="14">
        <f t="shared" si="3"/>
        <v>733.4738305</v>
      </c>
      <c r="Q3" s="13">
        <f t="shared" si="4"/>
        <v>556.7690634</v>
      </c>
      <c r="R3" s="13">
        <f t="shared" si="5"/>
        <v>1</v>
      </c>
      <c r="S3" s="5"/>
      <c r="T3" s="6"/>
      <c r="U3" s="11" t="s">
        <v>14</v>
      </c>
      <c r="V3" s="15">
        <v>10.0</v>
      </c>
      <c r="W3" s="15">
        <v>285.0</v>
      </c>
      <c r="X3" s="15">
        <v>39.0</v>
      </c>
      <c r="Y3" s="15">
        <v>217.0</v>
      </c>
      <c r="Z3" s="12">
        <v>348.0</v>
      </c>
      <c r="AA3" s="11">
        <f t="shared" si="6"/>
        <v>131</v>
      </c>
      <c r="AC3" s="8" t="s">
        <v>8</v>
      </c>
      <c r="AD3" s="15">
        <v>213.0</v>
      </c>
      <c r="AE3" s="15"/>
      <c r="AF3" s="8" t="s">
        <v>8</v>
      </c>
      <c r="AG3" s="15">
        <v>146.0</v>
      </c>
    </row>
    <row r="4">
      <c r="A4" s="11" t="s">
        <v>15</v>
      </c>
      <c r="B4" s="11">
        <v>419.0</v>
      </c>
      <c r="C4" s="11">
        <v>234.0</v>
      </c>
      <c r="D4" s="11">
        <v>396.0</v>
      </c>
      <c r="E4" s="11">
        <v>85.0</v>
      </c>
      <c r="F4" s="11">
        <v>551.0</v>
      </c>
      <c r="G4" s="11">
        <v>524.2</v>
      </c>
      <c r="H4" s="11">
        <v>235.7</v>
      </c>
      <c r="I4" s="11">
        <v>361.8</v>
      </c>
      <c r="J4" s="11">
        <v>260.7</v>
      </c>
      <c r="K4" s="11">
        <v>231.3</v>
      </c>
      <c r="L4" s="12">
        <v>2.0</v>
      </c>
      <c r="M4" s="11" t="s">
        <v>15</v>
      </c>
      <c r="N4" s="13">
        <f t="shared" si="1"/>
        <v>568.325083</v>
      </c>
      <c r="O4" s="14">
        <f t="shared" si="2"/>
        <v>582.1984627</v>
      </c>
      <c r="P4" s="14">
        <f t="shared" si="3"/>
        <v>351.0089173</v>
      </c>
      <c r="Q4" s="13">
        <f t="shared" si="4"/>
        <v>351.0089173</v>
      </c>
      <c r="R4" s="13">
        <f t="shared" si="5"/>
        <v>2</v>
      </c>
      <c r="S4" s="5"/>
      <c r="T4" s="6"/>
      <c r="U4" s="11" t="s">
        <v>16</v>
      </c>
      <c r="V4" s="15">
        <v>10.0</v>
      </c>
      <c r="W4" s="15">
        <v>280.0</v>
      </c>
      <c r="X4" s="15">
        <v>56.0</v>
      </c>
      <c r="Y4" s="15">
        <v>206.0</v>
      </c>
      <c r="Z4" s="12">
        <v>370.0</v>
      </c>
      <c r="AA4" s="11">
        <f t="shared" si="6"/>
        <v>164</v>
      </c>
      <c r="AC4" s="8" t="s">
        <v>9</v>
      </c>
      <c r="AD4" s="15">
        <v>76.0</v>
      </c>
      <c r="AE4" s="15"/>
      <c r="AF4" s="8" t="s">
        <v>9</v>
      </c>
      <c r="AG4" s="15">
        <v>85.0</v>
      </c>
    </row>
    <row r="5">
      <c r="A5" s="11" t="s">
        <v>14</v>
      </c>
      <c r="B5" s="11">
        <v>238.2</v>
      </c>
      <c r="C5" s="11">
        <v>269.0</v>
      </c>
      <c r="D5" s="11">
        <v>282.0</v>
      </c>
      <c r="E5" s="11">
        <v>348.6</v>
      </c>
      <c r="F5" s="11">
        <v>217.0</v>
      </c>
      <c r="G5" s="11">
        <v>301.3</v>
      </c>
      <c r="H5" s="11">
        <v>272.7</v>
      </c>
      <c r="I5" s="11">
        <v>329.3</v>
      </c>
      <c r="J5" s="11">
        <v>297.7</v>
      </c>
      <c r="K5" s="11">
        <v>303.4</v>
      </c>
      <c r="L5" s="12">
        <v>0.0</v>
      </c>
      <c r="M5" s="11" t="s">
        <v>14</v>
      </c>
      <c r="N5" s="13">
        <f t="shared" si="1"/>
        <v>306.1552057</v>
      </c>
      <c r="O5" s="14">
        <f t="shared" si="2"/>
        <v>599.8844222</v>
      </c>
      <c r="P5" s="14">
        <f t="shared" si="3"/>
        <v>626.8251989</v>
      </c>
      <c r="Q5" s="13">
        <f t="shared" si="4"/>
        <v>306.1552057</v>
      </c>
      <c r="R5" s="13">
        <f t="shared" si="5"/>
        <v>0</v>
      </c>
      <c r="S5" s="5"/>
      <c r="T5" s="6"/>
      <c r="U5" s="11" t="s">
        <v>17</v>
      </c>
      <c r="V5" s="15">
        <v>10.0</v>
      </c>
      <c r="W5" s="15">
        <v>269.0</v>
      </c>
      <c r="X5" s="15">
        <v>53.0</v>
      </c>
      <c r="Y5" s="15">
        <v>203.0</v>
      </c>
      <c r="Z5" s="12">
        <v>350.0</v>
      </c>
      <c r="AA5" s="11">
        <f t="shared" si="6"/>
        <v>147</v>
      </c>
      <c r="AC5" s="3" t="s">
        <v>10</v>
      </c>
      <c r="AD5" s="12">
        <v>765.0</v>
      </c>
      <c r="AF5" s="3" t="s">
        <v>10</v>
      </c>
      <c r="AG5" s="12">
        <v>551.0</v>
      </c>
    </row>
    <row r="6">
      <c r="A6" s="11" t="s">
        <v>16</v>
      </c>
      <c r="B6" s="11">
        <v>215.0</v>
      </c>
      <c r="C6" s="11">
        <v>222.0</v>
      </c>
      <c r="D6" s="11">
        <v>247.3</v>
      </c>
      <c r="E6" s="11">
        <v>268.8</v>
      </c>
      <c r="F6" s="11">
        <v>370.0</v>
      </c>
      <c r="G6" s="11">
        <v>336.3</v>
      </c>
      <c r="H6" s="11">
        <v>300.8</v>
      </c>
      <c r="I6" s="11">
        <v>206.0</v>
      </c>
      <c r="J6" s="11">
        <v>314.9</v>
      </c>
      <c r="K6" s="11">
        <v>319.1</v>
      </c>
      <c r="L6" s="12">
        <v>0.0</v>
      </c>
      <c r="M6" s="11" t="s">
        <v>16</v>
      </c>
      <c r="N6" s="13">
        <f t="shared" si="1"/>
        <v>326.2583486</v>
      </c>
      <c r="O6" s="14">
        <f t="shared" si="2"/>
        <v>565.1805729</v>
      </c>
      <c r="P6" s="14">
        <f t="shared" si="3"/>
        <v>500.5877645</v>
      </c>
      <c r="Q6" s="13">
        <f t="shared" si="4"/>
        <v>326.2583486</v>
      </c>
      <c r="R6" s="13">
        <f t="shared" si="5"/>
        <v>0</v>
      </c>
      <c r="S6" s="5"/>
      <c r="T6" s="6"/>
      <c r="U6" s="16"/>
      <c r="V6" s="15"/>
      <c r="W6" s="15"/>
      <c r="X6" s="15"/>
      <c r="Y6" s="15"/>
      <c r="Z6" s="17"/>
      <c r="AC6" s="3" t="s">
        <v>11</v>
      </c>
      <c r="AD6" s="13">
        <f>AD5-AD4</f>
        <v>689</v>
      </c>
      <c r="AF6" s="3" t="s">
        <v>11</v>
      </c>
      <c r="AG6" s="13">
        <f>AG5-AG4</f>
        <v>466</v>
      </c>
    </row>
    <row r="7">
      <c r="A7" s="11" t="s">
        <v>17</v>
      </c>
      <c r="B7" s="11">
        <v>221.2</v>
      </c>
      <c r="C7" s="11">
        <v>284.4</v>
      </c>
      <c r="D7" s="11">
        <v>256.4</v>
      </c>
      <c r="E7" s="11">
        <v>350.7</v>
      </c>
      <c r="F7" s="11">
        <v>234.8</v>
      </c>
      <c r="G7" s="11">
        <v>321.1</v>
      </c>
      <c r="H7" s="11">
        <v>215.4</v>
      </c>
      <c r="I7" s="11">
        <v>266.2</v>
      </c>
      <c r="J7" s="11">
        <v>343.5</v>
      </c>
      <c r="K7" s="11">
        <v>203.6</v>
      </c>
      <c r="L7" s="12">
        <v>0.0</v>
      </c>
      <c r="M7" s="11" t="s">
        <v>17</v>
      </c>
      <c r="N7" s="13">
        <f t="shared" si="1"/>
        <v>407.0045946</v>
      </c>
      <c r="O7" s="14">
        <f t="shared" si="2"/>
        <v>648.7019423</v>
      </c>
      <c r="P7" s="14">
        <f t="shared" si="3"/>
        <v>626.6305451</v>
      </c>
      <c r="Q7" s="13">
        <f t="shared" si="4"/>
        <v>407.0045946</v>
      </c>
      <c r="R7" s="13">
        <f t="shared" si="5"/>
        <v>0</v>
      </c>
      <c r="S7" s="5"/>
      <c r="T7" s="6"/>
      <c r="V7" s="15"/>
      <c r="W7" s="15"/>
      <c r="X7" s="15"/>
      <c r="Y7" s="15"/>
      <c r="Z7" s="17"/>
    </row>
    <row r="8">
      <c r="A8" s="9" t="s">
        <v>18</v>
      </c>
      <c r="B8" s="4">
        <f t="shared" ref="B8:K8" si="7">AVERAGEIF($R$2:$R$7,0,B2:B7)</f>
        <v>242.1</v>
      </c>
      <c r="C8" s="4">
        <f t="shared" si="7"/>
        <v>236.825</v>
      </c>
      <c r="D8" s="4">
        <f t="shared" si="7"/>
        <v>289.175</v>
      </c>
      <c r="E8" s="4">
        <f t="shared" si="7"/>
        <v>316.55</v>
      </c>
      <c r="F8" s="4">
        <f t="shared" si="7"/>
        <v>296.7</v>
      </c>
      <c r="G8" s="4">
        <f t="shared" si="7"/>
        <v>279.05</v>
      </c>
      <c r="H8" s="4">
        <f t="shared" si="7"/>
        <v>268.775</v>
      </c>
      <c r="I8" s="4">
        <f t="shared" si="7"/>
        <v>291.475</v>
      </c>
      <c r="J8" s="4">
        <f t="shared" si="7"/>
        <v>273.825</v>
      </c>
      <c r="K8" s="4">
        <f t="shared" si="7"/>
        <v>317.6</v>
      </c>
      <c r="L8" s="18"/>
      <c r="M8" s="19"/>
      <c r="N8" s="5"/>
      <c r="O8" s="5"/>
      <c r="P8" s="5"/>
      <c r="Q8" s="5"/>
      <c r="R8" s="5"/>
      <c r="S8" s="5"/>
      <c r="T8" s="6"/>
      <c r="V8" s="16"/>
      <c r="W8" s="16"/>
      <c r="X8" s="16"/>
    </row>
    <row r="9">
      <c r="A9" s="20"/>
      <c r="L9" s="5"/>
      <c r="M9" s="21"/>
      <c r="T9" s="6"/>
    </row>
    <row r="10">
      <c r="A10" s="4" t="s">
        <v>19</v>
      </c>
      <c r="B10" s="2">
        <v>2015.0</v>
      </c>
      <c r="C10" s="2">
        <v>2016.0</v>
      </c>
      <c r="D10" s="2">
        <v>2017.0</v>
      </c>
      <c r="E10" s="2">
        <v>2018.0</v>
      </c>
      <c r="F10" s="2">
        <v>2019.0</v>
      </c>
      <c r="G10" s="2">
        <v>2020.0</v>
      </c>
      <c r="H10" s="2">
        <v>2021.0</v>
      </c>
      <c r="I10" s="2">
        <v>2022.0</v>
      </c>
      <c r="J10" s="2">
        <v>2023.0</v>
      </c>
      <c r="K10" s="2">
        <v>2024.0</v>
      </c>
      <c r="L10" s="5"/>
      <c r="M10" s="1" t="s">
        <v>0</v>
      </c>
      <c r="N10" s="4" t="s">
        <v>2</v>
      </c>
      <c r="O10" s="4" t="s">
        <v>3</v>
      </c>
      <c r="P10" s="4" t="s">
        <v>4</v>
      </c>
      <c r="Q10" s="4" t="s">
        <v>5</v>
      </c>
      <c r="R10" s="4" t="s">
        <v>1</v>
      </c>
      <c r="S10" s="5"/>
      <c r="T10" s="6"/>
    </row>
    <row r="11">
      <c r="A11" s="22">
        <v>0.0</v>
      </c>
      <c r="B11" s="12">
        <v>238.2</v>
      </c>
      <c r="C11" s="22">
        <v>222.0</v>
      </c>
      <c r="D11" s="22">
        <v>282.0</v>
      </c>
      <c r="E11" s="11">
        <v>298.1</v>
      </c>
      <c r="F11" s="23">
        <v>365.0</v>
      </c>
      <c r="G11" s="23">
        <v>157.5</v>
      </c>
      <c r="H11" s="23">
        <v>286.2</v>
      </c>
      <c r="I11" s="23">
        <v>364.4</v>
      </c>
      <c r="J11" s="23">
        <v>139.2</v>
      </c>
      <c r="K11" s="23">
        <v>444.3</v>
      </c>
      <c r="L11" s="5"/>
      <c r="M11" s="11" t="s">
        <v>12</v>
      </c>
      <c r="N11" s="13">
        <f t="shared" ref="N11:N16" si="8">SQRT((B2-$B$17)^2+(C2-$C$17)^2+(D2-$D$17)^2+(E2-$E$17)^2+(F2-$F$17)^2+(G2-$G$17)^2+(H2-$H$17)^2+(I2-$I$17)^2+(J2-$J$17)^2+(K2-$K$17)^2)</f>
        <v>270.5223801</v>
      </c>
      <c r="O11" s="13">
        <f t="shared" ref="O11:O16" si="9">SQRT((B2-$B$18)^2+(C2-$C$18)^2+(D2-$D$18)^2+(E2-$E$18)^2+(F2-$F$18)^2+(G2-$G$18)^2+(H2-$H$18)^2+(I2-$I$18)^2+(J2-$J$18)^2+(K2-$K$18)^2)</f>
        <v>632.2795031</v>
      </c>
      <c r="P11" s="13">
        <f t="shared" ref="P11:P16" si="10">SQRT((B2-$B$19)^2+(C2-$C$19)^2+(D2-$D$19)^2+(E2-$E$19)^2+(F2-$F$19)^2+(G2-$G$19)^2+(H2-$H$19)^2+(I2-$I$19)^2+(J2-$J$19)^2+(K2-$K$19)^2)</f>
        <v>545.2257973</v>
      </c>
      <c r="Q11" s="14">
        <f t="shared" ref="Q11:Q16" si="11">MIN(N11:P11)</f>
        <v>270.5223801</v>
      </c>
      <c r="R11" s="24">
        <f t="shared" ref="R11:R16" si="12">IFS(Q11=N11,0,Q11=O11,1,Q11=P11,2)</f>
        <v>0</v>
      </c>
      <c r="S11" s="25" t="s">
        <v>20</v>
      </c>
      <c r="T11" s="6"/>
    </row>
    <row r="12">
      <c r="A12" s="22">
        <v>1.0</v>
      </c>
      <c r="B12" s="22">
        <v>460.9</v>
      </c>
      <c r="C12" s="22">
        <v>234.0</v>
      </c>
      <c r="D12" s="22">
        <v>371.0</v>
      </c>
      <c r="E12" s="11">
        <v>540.1</v>
      </c>
      <c r="F12" s="11">
        <v>551.0</v>
      </c>
      <c r="G12" s="23">
        <v>524.2</v>
      </c>
      <c r="H12" s="11">
        <v>235.7</v>
      </c>
      <c r="I12" s="23">
        <v>244.7</v>
      </c>
      <c r="J12" s="23">
        <v>76.6</v>
      </c>
      <c r="K12" s="23">
        <v>517.4</v>
      </c>
      <c r="L12" s="5"/>
      <c r="M12" s="11" t="s">
        <v>13</v>
      </c>
      <c r="N12" s="13">
        <f t="shared" si="8"/>
        <v>750.141632</v>
      </c>
      <c r="O12" s="13">
        <f t="shared" si="9"/>
        <v>0</v>
      </c>
      <c r="P12" s="13">
        <f t="shared" si="10"/>
        <v>802.1700817</v>
      </c>
      <c r="Q12" s="14">
        <f t="shared" si="11"/>
        <v>0</v>
      </c>
      <c r="R12" s="24">
        <f t="shared" si="12"/>
        <v>1</v>
      </c>
      <c r="S12" s="25" t="s">
        <v>20</v>
      </c>
      <c r="T12" s="6"/>
    </row>
    <row r="13">
      <c r="A13" s="22">
        <v>2.0</v>
      </c>
      <c r="B13" s="12">
        <v>221.2</v>
      </c>
      <c r="C13" s="12">
        <v>269.0</v>
      </c>
      <c r="D13" s="12">
        <v>396.0</v>
      </c>
      <c r="E13" s="11">
        <v>85.0</v>
      </c>
      <c r="F13" s="23">
        <v>765.9</v>
      </c>
      <c r="G13" s="11">
        <v>336.3</v>
      </c>
      <c r="H13" s="11">
        <v>272.7</v>
      </c>
      <c r="I13" s="11">
        <v>361.8</v>
      </c>
      <c r="J13" s="23">
        <v>260.7</v>
      </c>
      <c r="K13" s="23">
        <v>231.3</v>
      </c>
      <c r="L13" s="5"/>
      <c r="M13" s="11" t="s">
        <v>15</v>
      </c>
      <c r="N13" s="13">
        <f t="shared" si="8"/>
        <v>484.5153281</v>
      </c>
      <c r="O13" s="13">
        <f t="shared" si="9"/>
        <v>802.1700817</v>
      </c>
      <c r="P13" s="13">
        <f t="shared" si="10"/>
        <v>0</v>
      </c>
      <c r="Q13" s="14">
        <f t="shared" si="11"/>
        <v>0</v>
      </c>
      <c r="R13" s="24">
        <f t="shared" si="12"/>
        <v>2</v>
      </c>
      <c r="S13" s="25" t="s">
        <v>20</v>
      </c>
      <c r="T13" s="6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1" t="s">
        <v>14</v>
      </c>
      <c r="N14" s="13">
        <f t="shared" si="8"/>
        <v>105.8020233</v>
      </c>
      <c r="O14" s="13">
        <f t="shared" si="9"/>
        <v>810.573038</v>
      </c>
      <c r="P14" s="13">
        <f t="shared" si="10"/>
        <v>535.3761948</v>
      </c>
      <c r="Q14" s="14">
        <f t="shared" si="11"/>
        <v>105.8020233</v>
      </c>
      <c r="R14" s="24">
        <f t="shared" si="12"/>
        <v>0</v>
      </c>
      <c r="S14" s="25" t="s">
        <v>20</v>
      </c>
      <c r="T14" s="6"/>
    </row>
    <row r="15">
      <c r="A15" s="26"/>
      <c r="L15" s="5"/>
      <c r="M15" s="11" t="s">
        <v>16</v>
      </c>
      <c r="N15" s="13">
        <f t="shared" si="8"/>
        <v>153.815484</v>
      </c>
      <c r="O15" s="13">
        <f t="shared" si="9"/>
        <v>749.8843311</v>
      </c>
      <c r="P15" s="13">
        <f t="shared" si="10"/>
        <v>452.6363551</v>
      </c>
      <c r="Q15" s="14">
        <f t="shared" si="11"/>
        <v>153.815484</v>
      </c>
      <c r="R15" s="24">
        <f t="shared" si="12"/>
        <v>0</v>
      </c>
      <c r="S15" s="25" t="s">
        <v>20</v>
      </c>
      <c r="T15" s="6"/>
    </row>
    <row r="16">
      <c r="A16" s="4" t="s">
        <v>19</v>
      </c>
      <c r="B16" s="2">
        <v>2015.0</v>
      </c>
      <c r="C16" s="2">
        <v>2016.0</v>
      </c>
      <c r="D16" s="2">
        <v>2017.0</v>
      </c>
      <c r="E16" s="2">
        <v>2018.0</v>
      </c>
      <c r="F16" s="2">
        <v>2019.0</v>
      </c>
      <c r="G16" s="2">
        <v>2020.0</v>
      </c>
      <c r="H16" s="2">
        <v>2021.0</v>
      </c>
      <c r="I16" s="2">
        <v>2022.0</v>
      </c>
      <c r="J16" s="2">
        <v>2023.0</v>
      </c>
      <c r="K16" s="2">
        <v>2024.0</v>
      </c>
      <c r="L16" s="5"/>
      <c r="M16" s="11" t="s">
        <v>17</v>
      </c>
      <c r="N16" s="13">
        <f t="shared" si="8"/>
        <v>178.5462073</v>
      </c>
      <c r="O16" s="13">
        <f t="shared" si="9"/>
        <v>878.4257055</v>
      </c>
      <c r="P16" s="13">
        <f t="shared" si="10"/>
        <v>538.6615635</v>
      </c>
      <c r="Q16" s="14">
        <f t="shared" si="11"/>
        <v>178.5462073</v>
      </c>
      <c r="R16" s="24">
        <f t="shared" si="12"/>
        <v>0</v>
      </c>
      <c r="S16" s="25" t="s">
        <v>20</v>
      </c>
      <c r="T16" s="6"/>
    </row>
    <row r="17">
      <c r="A17" s="22">
        <v>0.0</v>
      </c>
      <c r="B17" s="22">
        <f t="shared" ref="B17:K17" si="13">AVERAGEIF($R$2:$R$7,0,B2:B7)</f>
        <v>242.1</v>
      </c>
      <c r="C17" s="22">
        <f t="shared" si="13"/>
        <v>236.825</v>
      </c>
      <c r="D17" s="22">
        <f t="shared" si="13"/>
        <v>289.175</v>
      </c>
      <c r="E17" s="22">
        <f t="shared" si="13"/>
        <v>316.55</v>
      </c>
      <c r="F17" s="22">
        <f t="shared" si="13"/>
        <v>296.7</v>
      </c>
      <c r="G17" s="22">
        <f t="shared" si="13"/>
        <v>279.05</v>
      </c>
      <c r="H17" s="22">
        <f t="shared" si="13"/>
        <v>268.775</v>
      </c>
      <c r="I17" s="22">
        <f t="shared" si="13"/>
        <v>291.475</v>
      </c>
      <c r="J17" s="22">
        <f t="shared" si="13"/>
        <v>273.825</v>
      </c>
      <c r="K17" s="22">
        <f t="shared" si="13"/>
        <v>317.6</v>
      </c>
      <c r="L17" s="5"/>
      <c r="M17" s="21"/>
      <c r="T17" s="6"/>
    </row>
    <row r="18">
      <c r="A18" s="22">
        <v>1.0</v>
      </c>
      <c r="B18" s="22">
        <f t="shared" ref="B18:K18" si="14">AVERAGEIF($R$2:$R$7,1,B2:B7)</f>
        <v>460.9</v>
      </c>
      <c r="C18" s="22">
        <f t="shared" si="14"/>
        <v>258.2</v>
      </c>
      <c r="D18" s="22">
        <f t="shared" si="14"/>
        <v>480.4</v>
      </c>
      <c r="E18" s="22">
        <f t="shared" si="14"/>
        <v>540.1</v>
      </c>
      <c r="F18" s="22">
        <f t="shared" si="14"/>
        <v>765.9</v>
      </c>
      <c r="G18" s="22">
        <f t="shared" si="14"/>
        <v>196.5</v>
      </c>
      <c r="H18" s="22">
        <f t="shared" si="14"/>
        <v>615</v>
      </c>
      <c r="I18" s="22">
        <f t="shared" si="14"/>
        <v>244.7</v>
      </c>
      <c r="J18" s="22">
        <f t="shared" si="14"/>
        <v>76.6</v>
      </c>
      <c r="K18" s="22">
        <f t="shared" si="14"/>
        <v>517.4</v>
      </c>
      <c r="L18" s="5"/>
      <c r="M18" s="21"/>
      <c r="T18" s="6"/>
    </row>
    <row r="19">
      <c r="A19" s="22">
        <v>2.0</v>
      </c>
      <c r="B19" s="14">
        <f t="shared" ref="B19:K19" si="15">AVERAGEIF($R$2:$R$7,2,B2:B7)</f>
        <v>419</v>
      </c>
      <c r="C19" s="14">
        <f t="shared" si="15"/>
        <v>234</v>
      </c>
      <c r="D19" s="14">
        <f t="shared" si="15"/>
        <v>396</v>
      </c>
      <c r="E19" s="14">
        <f t="shared" si="15"/>
        <v>85</v>
      </c>
      <c r="F19" s="14">
        <f t="shared" si="15"/>
        <v>551</v>
      </c>
      <c r="G19" s="14">
        <f t="shared" si="15"/>
        <v>524.2</v>
      </c>
      <c r="H19" s="14">
        <f t="shared" si="15"/>
        <v>235.7</v>
      </c>
      <c r="I19" s="14">
        <f t="shared" si="15"/>
        <v>361.8</v>
      </c>
      <c r="J19" s="14">
        <f t="shared" si="15"/>
        <v>260.7</v>
      </c>
      <c r="K19" s="14">
        <f t="shared" si="15"/>
        <v>231.3</v>
      </c>
      <c r="L19" s="5"/>
      <c r="M19" s="1" t="s">
        <v>0</v>
      </c>
      <c r="N19" s="4" t="s">
        <v>2</v>
      </c>
      <c r="O19" s="4" t="s">
        <v>3</v>
      </c>
      <c r="P19" s="4" t="s">
        <v>4</v>
      </c>
      <c r="Q19" s="4" t="s">
        <v>5</v>
      </c>
      <c r="R19" s="4" t="s">
        <v>1</v>
      </c>
      <c r="S19" s="5"/>
      <c r="T19" s="6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1" t="s">
        <v>12</v>
      </c>
      <c r="N20" s="13">
        <f t="shared" ref="N20:N25" si="16">SQRT((B2-$B$23)^2+(C2-$C$23)^2+(D2-$D$23)^2+(E2-$E$23)^2+(F2-$F$23)^2+(G2-$G$23)^2+(H2-$H$23)^2+(I2-$I$23)^2+(J2-$J$23)^2+(K2-$K$23)^2)</f>
        <v>270.5223801</v>
      </c>
      <c r="O20" s="13">
        <f t="shared" ref="O20:O25" si="17">SQRT((B2-$B$24)^2+(C2-$C$24)^2+(D2-$D$24)^2+(E2-$E$24)^2+(F2-$F$24)^2+(G2-$G$24)^2+(H2-$H$24)^2+(I2-$I$24)^2+(J2-$J$24)^2+(K2-$K$24)^2)</f>
        <v>632.2795031</v>
      </c>
      <c r="P20" s="13">
        <f t="shared" ref="P20:P25" si="18">SQRT((B2-$B$25)^2+(C2-$C$25)^2+(D2-$D$25)^2+(E2-$E$25)^2+(F2-$F$25)^2+(G2-$G$25)^2+(H2-$H$25)^2+(I2-$I$25)^2+(J2-$J$25)^2+(K2-$K$25)^2)</f>
        <v>545.2257973</v>
      </c>
      <c r="Q20" s="14">
        <f t="shared" ref="Q20:Q25" si="19">MIN(N20:P20)</f>
        <v>270.5223801</v>
      </c>
      <c r="R20" s="24">
        <f t="shared" ref="R20:R25" si="20">IFS(Q20=N20,0,Q20=O20,1,Q20=P20,2)</f>
        <v>0</v>
      </c>
      <c r="S20" s="25" t="s">
        <v>20</v>
      </c>
      <c r="T20" s="6"/>
    </row>
    <row r="21">
      <c r="A21" s="26"/>
      <c r="L21" s="5"/>
      <c r="M21" s="11" t="s">
        <v>13</v>
      </c>
      <c r="N21" s="13">
        <f t="shared" si="16"/>
        <v>750.141632</v>
      </c>
      <c r="O21" s="13">
        <f t="shared" si="17"/>
        <v>0</v>
      </c>
      <c r="P21" s="13">
        <f t="shared" si="18"/>
        <v>802.1700817</v>
      </c>
      <c r="Q21" s="14">
        <f t="shared" si="19"/>
        <v>0</v>
      </c>
      <c r="R21" s="24">
        <f t="shared" si="20"/>
        <v>1</v>
      </c>
      <c r="S21" s="25" t="s">
        <v>20</v>
      </c>
    </row>
    <row r="22">
      <c r="A22" s="4" t="s">
        <v>19</v>
      </c>
      <c r="B22" s="2">
        <v>2015.0</v>
      </c>
      <c r="C22" s="2">
        <v>2016.0</v>
      </c>
      <c r="D22" s="2">
        <v>2017.0</v>
      </c>
      <c r="E22" s="2">
        <v>2018.0</v>
      </c>
      <c r="F22" s="2">
        <v>2019.0</v>
      </c>
      <c r="G22" s="2">
        <v>2020.0</v>
      </c>
      <c r="H22" s="2">
        <v>2021.0</v>
      </c>
      <c r="I22" s="2">
        <v>2022.0</v>
      </c>
      <c r="J22" s="2">
        <v>2023.0</v>
      </c>
      <c r="K22" s="2">
        <v>2024.0</v>
      </c>
      <c r="L22" s="5"/>
      <c r="M22" s="11" t="s">
        <v>15</v>
      </c>
      <c r="N22" s="13">
        <f t="shared" si="16"/>
        <v>484.5153281</v>
      </c>
      <c r="O22" s="13">
        <f t="shared" si="17"/>
        <v>802.1700817</v>
      </c>
      <c r="P22" s="13">
        <f t="shared" si="18"/>
        <v>0</v>
      </c>
      <c r="Q22" s="14">
        <f t="shared" si="19"/>
        <v>0</v>
      </c>
      <c r="R22" s="24">
        <f t="shared" si="20"/>
        <v>2</v>
      </c>
      <c r="S22" s="25" t="s">
        <v>20</v>
      </c>
    </row>
    <row r="23">
      <c r="A23" s="22">
        <v>0.0</v>
      </c>
      <c r="B23" s="22">
        <f t="shared" ref="B23:K23" si="21">AVERAGEIF($R$11:$R$16,0,B2:B7)</f>
        <v>242.1</v>
      </c>
      <c r="C23" s="22">
        <f t="shared" si="21"/>
        <v>236.825</v>
      </c>
      <c r="D23" s="22">
        <f t="shared" si="21"/>
        <v>289.175</v>
      </c>
      <c r="E23" s="22">
        <f t="shared" si="21"/>
        <v>316.55</v>
      </c>
      <c r="F23" s="22">
        <f t="shared" si="21"/>
        <v>296.7</v>
      </c>
      <c r="G23" s="22">
        <f t="shared" si="21"/>
        <v>279.05</v>
      </c>
      <c r="H23" s="22">
        <f t="shared" si="21"/>
        <v>268.775</v>
      </c>
      <c r="I23" s="22">
        <f t="shared" si="21"/>
        <v>291.475</v>
      </c>
      <c r="J23" s="22">
        <f t="shared" si="21"/>
        <v>273.825</v>
      </c>
      <c r="K23" s="22">
        <f t="shared" si="21"/>
        <v>317.6</v>
      </c>
      <c r="L23" s="5"/>
      <c r="M23" s="11" t="s">
        <v>14</v>
      </c>
      <c r="N23" s="13">
        <f t="shared" si="16"/>
        <v>105.8020233</v>
      </c>
      <c r="O23" s="13">
        <f t="shared" si="17"/>
        <v>810.573038</v>
      </c>
      <c r="P23" s="13">
        <f t="shared" si="18"/>
        <v>535.3761948</v>
      </c>
      <c r="Q23" s="14">
        <f t="shared" si="19"/>
        <v>105.8020233</v>
      </c>
      <c r="R23" s="24">
        <f t="shared" si="20"/>
        <v>0</v>
      </c>
      <c r="S23" s="25" t="s">
        <v>20</v>
      </c>
    </row>
    <row r="24">
      <c r="A24" s="22">
        <v>1.0</v>
      </c>
      <c r="B24" s="27">
        <f t="shared" ref="B24:K24" si="22">AVERAGEIF($R$11:$R$16,1,B2:B7)</f>
        <v>460.9</v>
      </c>
      <c r="C24" s="27">
        <f t="shared" si="22"/>
        <v>258.2</v>
      </c>
      <c r="D24" s="27">
        <f t="shared" si="22"/>
        <v>480.4</v>
      </c>
      <c r="E24" s="27">
        <f t="shared" si="22"/>
        <v>540.1</v>
      </c>
      <c r="F24" s="27">
        <f t="shared" si="22"/>
        <v>765.9</v>
      </c>
      <c r="G24" s="27">
        <f t="shared" si="22"/>
        <v>196.5</v>
      </c>
      <c r="H24" s="27">
        <f t="shared" si="22"/>
        <v>615</v>
      </c>
      <c r="I24" s="22">
        <f t="shared" si="22"/>
        <v>244.7</v>
      </c>
      <c r="J24" s="27">
        <f t="shared" si="22"/>
        <v>76.6</v>
      </c>
      <c r="K24" s="27">
        <f t="shared" si="22"/>
        <v>517.4</v>
      </c>
      <c r="L24" s="5"/>
      <c r="M24" s="11" t="s">
        <v>16</v>
      </c>
      <c r="N24" s="13">
        <f t="shared" si="16"/>
        <v>153.815484</v>
      </c>
      <c r="O24" s="13">
        <f t="shared" si="17"/>
        <v>749.8843311</v>
      </c>
      <c r="P24" s="13">
        <f t="shared" si="18"/>
        <v>452.6363551</v>
      </c>
      <c r="Q24" s="14">
        <f t="shared" si="19"/>
        <v>153.815484</v>
      </c>
      <c r="R24" s="24">
        <f t="shared" si="20"/>
        <v>0</v>
      </c>
      <c r="S24" s="25" t="s">
        <v>20</v>
      </c>
    </row>
    <row r="25">
      <c r="A25" s="22">
        <v>2.0</v>
      </c>
      <c r="B25" s="27">
        <f t="shared" ref="B25:K25" si="23">AVERAGEIF($R$11:$R$16,2,B2:B7)</f>
        <v>419</v>
      </c>
      <c r="C25" s="14">
        <f t="shared" si="23"/>
        <v>234</v>
      </c>
      <c r="D25" s="14">
        <f t="shared" si="23"/>
        <v>396</v>
      </c>
      <c r="E25" s="14">
        <f t="shared" si="23"/>
        <v>85</v>
      </c>
      <c r="F25" s="14">
        <f t="shared" si="23"/>
        <v>551</v>
      </c>
      <c r="G25" s="14">
        <f t="shared" si="23"/>
        <v>524.2</v>
      </c>
      <c r="H25" s="14">
        <f t="shared" si="23"/>
        <v>235.7</v>
      </c>
      <c r="I25" s="14">
        <f t="shared" si="23"/>
        <v>361.8</v>
      </c>
      <c r="J25" s="14">
        <f t="shared" si="23"/>
        <v>260.7</v>
      </c>
      <c r="K25" s="14">
        <f t="shared" si="23"/>
        <v>231.3</v>
      </c>
      <c r="M25" s="11" t="s">
        <v>17</v>
      </c>
      <c r="N25" s="13">
        <f t="shared" si="16"/>
        <v>178.5462073</v>
      </c>
      <c r="O25" s="13">
        <f t="shared" si="17"/>
        <v>878.4257055</v>
      </c>
      <c r="P25" s="13">
        <f t="shared" si="18"/>
        <v>538.6615635</v>
      </c>
      <c r="Q25" s="14">
        <f t="shared" si="19"/>
        <v>178.5462073</v>
      </c>
      <c r="R25" s="24">
        <f t="shared" si="20"/>
        <v>0</v>
      </c>
      <c r="S25" s="25" t="s">
        <v>20</v>
      </c>
    </row>
  </sheetData>
  <mergeCells count="3">
    <mergeCell ref="A9:K9"/>
    <mergeCell ref="A15:K15"/>
    <mergeCell ref="A21:K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5"/>
    <col customWidth="1" min="2" max="2" width="13.75"/>
    <col customWidth="1" min="3" max="3" width="12.5"/>
    <col customWidth="1" min="4" max="4" width="13.88"/>
    <col customWidth="1" min="5" max="5" width="12.88"/>
    <col customWidth="1" min="6" max="6" width="13.88"/>
    <col customWidth="1" min="7" max="7" width="12.63"/>
    <col customWidth="1" min="9" max="9" width="21.0"/>
    <col customWidth="1" min="10" max="19" width="5.13"/>
    <col customWidth="1" min="20" max="20" width="6.25"/>
    <col customWidth="1" min="21" max="21" width="17.25"/>
    <col customWidth="1" min="22" max="22" width="21.0"/>
    <col customWidth="1" min="23" max="24" width="9.38"/>
    <col customWidth="1" min="25" max="25" width="5.75"/>
    <col customWidth="1" min="26" max="26" width="27.63"/>
    <col customWidth="1" min="27" max="29" width="17.75"/>
    <col customWidth="1" min="30" max="30" width="21.0"/>
    <col customWidth="1" min="31" max="31" width="5.75"/>
  </cols>
  <sheetData>
    <row r="1">
      <c r="A1" s="28" t="s">
        <v>21</v>
      </c>
      <c r="B1" s="8" t="s">
        <v>12</v>
      </c>
      <c r="C1" s="8" t="s">
        <v>13</v>
      </c>
      <c r="D1" s="8" t="s">
        <v>15</v>
      </c>
      <c r="E1" s="8" t="s">
        <v>14</v>
      </c>
      <c r="F1" s="8" t="s">
        <v>16</v>
      </c>
      <c r="G1" s="8" t="s">
        <v>17</v>
      </c>
      <c r="I1" s="3" t="s">
        <v>0</v>
      </c>
      <c r="J1" s="3">
        <v>2015.0</v>
      </c>
      <c r="K1" s="3">
        <v>2016.0</v>
      </c>
      <c r="L1" s="3">
        <v>2017.0</v>
      </c>
      <c r="M1" s="3">
        <v>2018.0</v>
      </c>
      <c r="N1" s="3">
        <v>2019.0</v>
      </c>
      <c r="O1" s="3">
        <v>2020.0</v>
      </c>
      <c r="P1" s="3">
        <v>2021.0</v>
      </c>
      <c r="Q1" s="3">
        <v>2022.0</v>
      </c>
      <c r="R1" s="3">
        <v>2023.0</v>
      </c>
      <c r="S1" s="3">
        <v>2024.0</v>
      </c>
      <c r="T1" s="3" t="s">
        <v>1</v>
      </c>
      <c r="V1" s="3" t="s">
        <v>0</v>
      </c>
      <c r="W1" s="3" t="s">
        <v>22</v>
      </c>
      <c r="X1" s="3" t="s">
        <v>23</v>
      </c>
      <c r="Y1" s="3" t="s">
        <v>1</v>
      </c>
      <c r="AA1" s="29" t="s">
        <v>24</v>
      </c>
      <c r="AB1" s="30"/>
      <c r="AC1" s="30"/>
      <c r="AD1" s="3" t="s">
        <v>0</v>
      </c>
      <c r="AE1" s="3" t="s">
        <v>1</v>
      </c>
    </row>
    <row r="2">
      <c r="A2" s="31" t="s">
        <v>25</v>
      </c>
      <c r="B2" s="31">
        <v>10.0</v>
      </c>
      <c r="C2" s="31">
        <v>10.0</v>
      </c>
      <c r="D2" s="31">
        <v>10.0</v>
      </c>
      <c r="E2" s="31">
        <v>10.0</v>
      </c>
      <c r="F2" s="31">
        <v>10.0</v>
      </c>
      <c r="G2" s="31">
        <v>10.0</v>
      </c>
      <c r="I2" s="12" t="s">
        <v>12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33</v>
      </c>
      <c r="R2" s="12" t="s">
        <v>34</v>
      </c>
      <c r="S2" s="12" t="s">
        <v>35</v>
      </c>
      <c r="T2" s="12">
        <v>0.0</v>
      </c>
      <c r="V2" s="12" t="s">
        <v>12</v>
      </c>
      <c r="W2" s="32" t="s">
        <v>36</v>
      </c>
      <c r="X2" s="32" t="s">
        <v>37</v>
      </c>
      <c r="Y2" s="33" t="s">
        <v>38</v>
      </c>
      <c r="AA2" s="34" t="s">
        <v>12</v>
      </c>
      <c r="AB2" s="35" t="s">
        <v>39</v>
      </c>
      <c r="AC2" s="36"/>
      <c r="AD2" s="12" t="s">
        <v>12</v>
      </c>
      <c r="AE2" s="37" t="s">
        <v>38</v>
      </c>
    </row>
    <row r="3">
      <c r="A3" s="31" t="s">
        <v>40</v>
      </c>
      <c r="B3" s="31">
        <v>289.0</v>
      </c>
      <c r="C3" s="31">
        <v>415.0</v>
      </c>
      <c r="D3" s="31">
        <v>329.0</v>
      </c>
      <c r="E3" s="31">
        <v>285.0</v>
      </c>
      <c r="F3" s="31">
        <v>280.0</v>
      </c>
      <c r="G3" s="31">
        <v>269.0</v>
      </c>
      <c r="I3" s="12" t="s">
        <v>13</v>
      </c>
      <c r="J3" s="12" t="s">
        <v>41</v>
      </c>
      <c r="K3" s="12" t="s">
        <v>42</v>
      </c>
      <c r="L3" s="12" t="s">
        <v>43</v>
      </c>
      <c r="M3" s="12" t="s">
        <v>44</v>
      </c>
      <c r="N3" s="12" t="s">
        <v>45</v>
      </c>
      <c r="O3" s="12" t="s">
        <v>46</v>
      </c>
      <c r="P3" s="12" t="s">
        <v>47</v>
      </c>
      <c r="Q3" s="12" t="s">
        <v>48</v>
      </c>
      <c r="R3" s="12" t="s">
        <v>49</v>
      </c>
      <c r="S3" s="12" t="s">
        <v>50</v>
      </c>
      <c r="T3" s="12">
        <v>1.0</v>
      </c>
      <c r="V3" s="12" t="s">
        <v>13</v>
      </c>
      <c r="W3" s="38" t="s">
        <v>51</v>
      </c>
      <c r="X3" s="38" t="s">
        <v>52</v>
      </c>
      <c r="Y3" s="38" t="s">
        <v>53</v>
      </c>
      <c r="AA3" s="34" t="s">
        <v>13</v>
      </c>
      <c r="AB3" s="39" t="s">
        <v>54</v>
      </c>
      <c r="AC3" s="39"/>
      <c r="AD3" s="12" t="s">
        <v>13</v>
      </c>
      <c r="AE3" s="38" t="s">
        <v>53</v>
      </c>
    </row>
    <row r="4">
      <c r="A4" s="31" t="s">
        <v>55</v>
      </c>
      <c r="B4" s="31">
        <v>103.0</v>
      </c>
      <c r="C4" s="31">
        <v>213.0</v>
      </c>
      <c r="D4" s="31">
        <v>146.0</v>
      </c>
      <c r="E4" s="31">
        <v>39.0</v>
      </c>
      <c r="F4" s="31">
        <v>56.0</v>
      </c>
      <c r="G4" s="31">
        <v>53.0</v>
      </c>
      <c r="I4" s="12" t="s">
        <v>15</v>
      </c>
      <c r="J4" s="12" t="s">
        <v>56</v>
      </c>
      <c r="K4" s="12" t="s">
        <v>57</v>
      </c>
      <c r="L4" s="12" t="s">
        <v>58</v>
      </c>
      <c r="M4" s="12" t="s">
        <v>59</v>
      </c>
      <c r="N4" s="12" t="s">
        <v>60</v>
      </c>
      <c r="O4" s="12" t="s">
        <v>61</v>
      </c>
      <c r="P4" s="12" t="s">
        <v>62</v>
      </c>
      <c r="Q4" s="12" t="s">
        <v>63</v>
      </c>
      <c r="R4" s="12" t="s">
        <v>64</v>
      </c>
      <c r="S4" s="12" t="s">
        <v>65</v>
      </c>
      <c r="T4" s="12">
        <v>2.0</v>
      </c>
      <c r="V4" s="12" t="s">
        <v>15</v>
      </c>
      <c r="W4" s="38" t="s">
        <v>66</v>
      </c>
      <c r="X4" s="38" t="s">
        <v>67</v>
      </c>
      <c r="Y4" s="38" t="s">
        <v>68</v>
      </c>
      <c r="AA4" s="34" t="s">
        <v>15</v>
      </c>
      <c r="AB4" s="39" t="s">
        <v>69</v>
      </c>
      <c r="AC4" s="39"/>
      <c r="AD4" s="12" t="s">
        <v>15</v>
      </c>
      <c r="AE4" s="38" t="s">
        <v>68</v>
      </c>
    </row>
    <row r="5">
      <c r="A5" s="31" t="s">
        <v>70</v>
      </c>
      <c r="B5" s="31">
        <v>139.0</v>
      </c>
      <c r="C5" s="31">
        <v>76.0</v>
      </c>
      <c r="D5" s="31">
        <v>85.0</v>
      </c>
      <c r="E5" s="31">
        <v>217.0</v>
      </c>
      <c r="F5" s="31">
        <v>206.0</v>
      </c>
      <c r="G5" s="31">
        <v>203.0</v>
      </c>
      <c r="I5" s="12" t="s">
        <v>14</v>
      </c>
      <c r="J5" s="12" t="s">
        <v>71</v>
      </c>
      <c r="K5" s="12" t="s">
        <v>72</v>
      </c>
      <c r="L5" s="12" t="s">
        <v>73</v>
      </c>
      <c r="M5" s="12" t="s">
        <v>74</v>
      </c>
      <c r="N5" s="12" t="s">
        <v>75</v>
      </c>
      <c r="O5" s="12" t="s">
        <v>76</v>
      </c>
      <c r="P5" s="12" t="s">
        <v>77</v>
      </c>
      <c r="Q5" s="12" t="s">
        <v>78</v>
      </c>
      <c r="R5" s="12" t="s">
        <v>79</v>
      </c>
      <c r="S5" s="12" t="s">
        <v>80</v>
      </c>
      <c r="T5" s="12">
        <v>0.0</v>
      </c>
      <c r="V5" s="12" t="s">
        <v>14</v>
      </c>
      <c r="W5" s="38" t="s">
        <v>81</v>
      </c>
      <c r="X5" s="38" t="s">
        <v>82</v>
      </c>
      <c r="Y5" s="38" t="s">
        <v>38</v>
      </c>
      <c r="AA5" s="34" t="s">
        <v>14</v>
      </c>
      <c r="AB5" s="39" t="s">
        <v>83</v>
      </c>
      <c r="AC5" s="39"/>
      <c r="AD5" s="12" t="s">
        <v>14</v>
      </c>
      <c r="AE5" s="38" t="s">
        <v>38</v>
      </c>
    </row>
    <row r="6">
      <c r="A6" s="31" t="s">
        <v>84</v>
      </c>
      <c r="B6" s="31">
        <v>444.0</v>
      </c>
      <c r="C6" s="31">
        <v>765.0</v>
      </c>
      <c r="D6" s="31">
        <v>551.0</v>
      </c>
      <c r="E6" s="31">
        <v>348.0</v>
      </c>
      <c r="F6" s="31">
        <v>370.0</v>
      </c>
      <c r="G6" s="31">
        <v>350.0</v>
      </c>
      <c r="I6" s="12" t="s">
        <v>16</v>
      </c>
      <c r="J6" s="12" t="s">
        <v>85</v>
      </c>
      <c r="K6" s="12" t="s">
        <v>86</v>
      </c>
      <c r="L6" s="12" t="s">
        <v>87</v>
      </c>
      <c r="M6" s="12" t="s">
        <v>88</v>
      </c>
      <c r="N6" s="12" t="s">
        <v>89</v>
      </c>
      <c r="O6" s="12" t="s">
        <v>90</v>
      </c>
      <c r="P6" s="12" t="s">
        <v>91</v>
      </c>
      <c r="Q6" s="12" t="s">
        <v>92</v>
      </c>
      <c r="R6" s="12" t="s">
        <v>93</v>
      </c>
      <c r="S6" s="12" t="s">
        <v>94</v>
      </c>
      <c r="T6" s="12">
        <v>0.0</v>
      </c>
      <c r="V6" s="12" t="s">
        <v>16</v>
      </c>
      <c r="W6" s="38" t="s">
        <v>95</v>
      </c>
      <c r="X6" s="38" t="s">
        <v>96</v>
      </c>
      <c r="Y6" s="38" t="s">
        <v>38</v>
      </c>
      <c r="AA6" s="34" t="s">
        <v>16</v>
      </c>
      <c r="AB6" s="40" t="s">
        <v>97</v>
      </c>
      <c r="AC6" s="39"/>
      <c r="AD6" s="12" t="s">
        <v>16</v>
      </c>
      <c r="AE6" s="38" t="s">
        <v>38</v>
      </c>
    </row>
    <row r="7">
      <c r="I7" s="12" t="s">
        <v>17</v>
      </c>
      <c r="J7" s="12" t="s">
        <v>98</v>
      </c>
      <c r="K7" s="12" t="s">
        <v>99</v>
      </c>
      <c r="L7" s="12" t="s">
        <v>100</v>
      </c>
      <c r="M7" s="12" t="s">
        <v>101</v>
      </c>
      <c r="N7" s="12" t="s">
        <v>102</v>
      </c>
      <c r="O7" s="12" t="s">
        <v>103</v>
      </c>
      <c r="P7" s="12" t="s">
        <v>104</v>
      </c>
      <c r="Q7" s="12" t="s">
        <v>105</v>
      </c>
      <c r="R7" s="12" t="s">
        <v>106</v>
      </c>
      <c r="S7" s="12" t="s">
        <v>107</v>
      </c>
      <c r="T7" s="12">
        <v>0.0</v>
      </c>
      <c r="V7" s="12" t="s">
        <v>17</v>
      </c>
      <c r="W7" s="38" t="s">
        <v>108</v>
      </c>
      <c r="X7" s="38" t="s">
        <v>109</v>
      </c>
      <c r="Y7" s="38" t="s">
        <v>38</v>
      </c>
      <c r="AA7" s="34" t="s">
        <v>17</v>
      </c>
      <c r="AB7" s="39"/>
      <c r="AC7" s="39"/>
      <c r="AD7" s="12" t="s">
        <v>17</v>
      </c>
      <c r="AE7" s="38" t="s">
        <v>38</v>
      </c>
    </row>
    <row r="8">
      <c r="V8" s="41"/>
      <c r="W8" s="41"/>
      <c r="X8" s="41"/>
      <c r="Y8" s="41"/>
      <c r="Z8" s="42" t="s">
        <v>110</v>
      </c>
      <c r="AA8" s="41"/>
      <c r="AB8" s="41"/>
      <c r="AC8" s="41"/>
      <c r="AD8" s="43"/>
      <c r="AE8" s="41"/>
    </row>
    <row r="9">
      <c r="V9" s="41"/>
      <c r="W9" s="41"/>
      <c r="X9" s="41"/>
      <c r="Y9" s="41"/>
      <c r="Z9" s="44" t="s">
        <v>111</v>
      </c>
      <c r="AA9" s="41"/>
      <c r="AB9" s="41"/>
      <c r="AC9" s="41"/>
      <c r="AD9" s="41"/>
      <c r="AE9" s="41"/>
    </row>
    <row r="10">
      <c r="Z10" s="5"/>
    </row>
    <row r="11">
      <c r="Z11" s="42" t="s">
        <v>112</v>
      </c>
    </row>
    <row r="12">
      <c r="Z12" s="45" t="s">
        <v>113</v>
      </c>
    </row>
    <row r="13">
      <c r="Z13" s="46"/>
    </row>
    <row r="14">
      <c r="Z14" s="47" t="s">
        <v>114</v>
      </c>
      <c r="AA14" s="5"/>
    </row>
    <row r="15">
      <c r="Z15" s="45" t="s">
        <v>115</v>
      </c>
      <c r="AA15" s="5"/>
    </row>
    <row r="16">
      <c r="Z16" s="46"/>
    </row>
    <row r="17">
      <c r="Z17" s="47" t="s">
        <v>116</v>
      </c>
    </row>
    <row r="18">
      <c r="Z18" s="45" t="s">
        <v>117</v>
      </c>
    </row>
    <row r="20">
      <c r="Z20" s="42" t="s">
        <v>118</v>
      </c>
    </row>
    <row r="21">
      <c r="Z21" s="45" t="s">
        <v>119</v>
      </c>
    </row>
    <row r="22">
      <c r="Z22" s="46"/>
    </row>
    <row r="23">
      <c r="Z23" s="45" t="s">
        <v>120</v>
      </c>
    </row>
    <row r="24">
      <c r="Z24" s="45" t="s">
        <v>121</v>
      </c>
    </row>
    <row r="25">
      <c r="Z25" s="30" t="s">
        <v>122</v>
      </c>
    </row>
    <row r="26">
      <c r="Z26" s="30" t="s">
        <v>123</v>
      </c>
    </row>
    <row r="27">
      <c r="Z27" s="30" t="s">
        <v>13</v>
      </c>
    </row>
    <row r="28">
      <c r="Z28" s="30" t="s">
        <v>15</v>
      </c>
    </row>
    <row r="30">
      <c r="Z30" s="48" t="s">
        <v>124</v>
      </c>
    </row>
    <row r="31">
      <c r="Y31" s="5"/>
      <c r="Z31" s="49" t="s">
        <v>125</v>
      </c>
      <c r="AA31" s="5"/>
    </row>
    <row r="32">
      <c r="Y32" s="5"/>
      <c r="Z32" s="30" t="s">
        <v>126</v>
      </c>
      <c r="AA32" s="5"/>
    </row>
    <row r="33">
      <c r="Y33" s="5"/>
      <c r="Z33" s="30" t="s">
        <v>127</v>
      </c>
      <c r="AA33" s="5"/>
    </row>
    <row r="34">
      <c r="Z34" s="30" t="s">
        <v>128</v>
      </c>
    </row>
    <row r="35">
      <c r="Z35" s="30" t="s">
        <v>129</v>
      </c>
    </row>
    <row r="37">
      <c r="Z37" s="30" t="s">
        <v>124</v>
      </c>
    </row>
    <row r="38">
      <c r="Z38" s="50" t="s">
        <v>130</v>
      </c>
    </row>
    <row r="39">
      <c r="Z39" s="50" t="s">
        <v>131</v>
      </c>
    </row>
    <row r="40">
      <c r="Z40" s="50" t="s">
        <v>132</v>
      </c>
    </row>
    <row r="41">
      <c r="Z41" s="50"/>
    </row>
    <row r="42">
      <c r="Z42" s="30" t="s">
        <v>124</v>
      </c>
      <c r="AA42" s="30"/>
    </row>
    <row r="43">
      <c r="Z43" s="51" t="s">
        <v>133</v>
      </c>
    </row>
    <row r="44">
      <c r="Z44" s="39" t="s">
        <v>134</v>
      </c>
      <c r="AA44" s="39"/>
    </row>
    <row r="45">
      <c r="Z45" s="39" t="s">
        <v>135</v>
      </c>
      <c r="AA45" s="39"/>
    </row>
    <row r="46">
      <c r="Z46" s="39" t="s">
        <v>136</v>
      </c>
      <c r="AA46" s="39"/>
    </row>
    <row r="48">
      <c r="Z48" s="30" t="s">
        <v>124</v>
      </c>
    </row>
    <row r="49">
      <c r="Z49" s="30" t="s">
        <v>137</v>
      </c>
    </row>
    <row r="50">
      <c r="Z50" s="50" t="s">
        <v>138</v>
      </c>
    </row>
    <row r="51">
      <c r="Z51" s="30" t="s">
        <v>139</v>
      </c>
    </row>
    <row r="52">
      <c r="Z52" s="30" t="s">
        <v>140</v>
      </c>
    </row>
    <row r="54">
      <c r="Z54" s="30" t="s">
        <v>124</v>
      </c>
    </row>
    <row r="55">
      <c r="Z55" s="52" t="s">
        <v>141</v>
      </c>
    </row>
    <row r="56">
      <c r="Z56" s="30" t="s">
        <v>142</v>
      </c>
    </row>
    <row r="57">
      <c r="Z57" s="30" t="s">
        <v>143</v>
      </c>
    </row>
    <row r="58">
      <c r="Z58" s="30"/>
    </row>
    <row r="59">
      <c r="Z59" s="30" t="s">
        <v>124</v>
      </c>
    </row>
    <row r="60">
      <c r="Z60" s="52" t="s">
        <v>144</v>
      </c>
    </row>
    <row r="61">
      <c r="Z61" s="30" t="s">
        <v>145</v>
      </c>
    </row>
    <row r="62">
      <c r="Z62" s="30" t="s">
        <v>146</v>
      </c>
    </row>
    <row r="63">
      <c r="Z63" s="30"/>
    </row>
    <row r="64">
      <c r="Z64" s="30" t="s">
        <v>124</v>
      </c>
    </row>
    <row r="65">
      <c r="Z65" s="52" t="s">
        <v>147</v>
      </c>
    </row>
    <row r="66">
      <c r="Z66" s="30" t="s">
        <v>148</v>
      </c>
    </row>
    <row r="67">
      <c r="Z67" s="30" t="s">
        <v>149</v>
      </c>
    </row>
    <row r="69">
      <c r="Z69" s="30" t="s">
        <v>124</v>
      </c>
    </row>
    <row r="70">
      <c r="Z70" s="52" t="s">
        <v>150</v>
      </c>
    </row>
    <row r="71">
      <c r="Z71" s="30" t="s">
        <v>151</v>
      </c>
    </row>
    <row r="72">
      <c r="Z72" s="30" t="s">
        <v>152</v>
      </c>
    </row>
    <row r="74">
      <c r="Z74" s="30" t="s">
        <v>124</v>
      </c>
    </row>
    <row r="75">
      <c r="Z75" s="52" t="s">
        <v>153</v>
      </c>
    </row>
    <row r="76">
      <c r="Z76" s="30" t="s">
        <v>154</v>
      </c>
    </row>
    <row r="77">
      <c r="Z77" s="30" t="s">
        <v>155</v>
      </c>
    </row>
  </sheetData>
  <mergeCells count="1">
    <mergeCell ref="Z43:AA43"/>
  </mergeCells>
  <dataValidations>
    <dataValidation type="list" allowBlank="1" showErrorMessage="1" sqref="AA2:AA7">
      <formula1>"Stamet Tunggul Wulung,Stageof Banjarnegara,Stamet Maritim Tegal,Staklim Jawa Tengah,Stamet Maritim Tanjung Emas,Stamet Ahmad Yani"</formula1>
    </dataValidation>
  </dataValidations>
  <drawing r:id="rId1"/>
</worksheet>
</file>